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320" windowHeight="12015"/>
  </bookViews>
  <sheets>
    <sheet name="Directions - Read First!" sheetId="4" r:id="rId1"/>
    <sheet name="Current Yr Assignments" sheetId="2" r:id="rId2"/>
    <sheet name="Next Year's FTE Distribution" sheetId="1" r:id="rId3"/>
    <sheet name="Staff Assignment Decision Path" sheetId="5" r:id="rId4"/>
    <sheet name="Job Codes" sheetId="3" state="hidden" r:id="rId5"/>
    <sheet name="Sheet2" sheetId="6" state="hidden" r:id="rId6"/>
  </sheets>
  <definedNames>
    <definedName name="Assgn">'Job Codes'!$A$2:$E$19</definedName>
    <definedName name="Assign">'Job Codes'!$A$2:$A$19</definedName>
    <definedName name="JC" comment="Job Codes">'Job Codes'!$B$2:$E$18</definedName>
  </definedNames>
  <calcPr calcId="125725"/>
</workbook>
</file>

<file path=xl/calcChain.xml><?xml version="1.0" encoding="utf-8"?>
<calcChain xmlns="http://schemas.openxmlformats.org/spreadsheetml/2006/main">
  <c r="C5" i="2"/>
  <c r="D5" s="1"/>
  <c r="C6"/>
  <c r="E6" s="1"/>
  <c r="C7"/>
  <c r="C8"/>
  <c r="D8" s="1"/>
  <c r="C9"/>
  <c r="E9" s="1"/>
  <c r="C10"/>
  <c r="E10" s="1"/>
  <c r="C11"/>
  <c r="D11" s="1"/>
  <c r="C12"/>
  <c r="D12" s="1"/>
  <c r="C13"/>
  <c r="D13" s="1"/>
  <c r="C14"/>
  <c r="E14" s="1"/>
  <c r="C15"/>
  <c r="D15" s="1"/>
  <c r="C16"/>
  <c r="E16" s="1"/>
  <c r="C17"/>
  <c r="E17" s="1"/>
  <c r="C18"/>
  <c r="E18" s="1"/>
  <c r="C19"/>
  <c r="D19" s="1"/>
  <c r="C20"/>
  <c r="E20" s="1"/>
  <c r="C21"/>
  <c r="D21" s="1"/>
  <c r="C22"/>
  <c r="C23"/>
  <c r="D23" s="1"/>
  <c r="C24"/>
  <c r="E24" s="1"/>
  <c r="C25"/>
  <c r="D25" s="1"/>
  <c r="C26"/>
  <c r="C27"/>
  <c r="D27" s="1"/>
  <c r="C28"/>
  <c r="E28" s="1"/>
  <c r="C29"/>
  <c r="D29" s="1"/>
  <c r="C4"/>
  <c r="E4" s="1"/>
  <c r="K23" i="1"/>
  <c r="L23"/>
  <c r="M23"/>
  <c r="N23"/>
  <c r="O23"/>
  <c r="P23"/>
  <c r="Q23"/>
  <c r="R23"/>
  <c r="S23"/>
  <c r="T23"/>
  <c r="U23"/>
  <c r="V23"/>
  <c r="W23"/>
  <c r="X23"/>
  <c r="K24"/>
  <c r="L24"/>
  <c r="M24"/>
  <c r="N24"/>
  <c r="O24"/>
  <c r="P24"/>
  <c r="Q24"/>
  <c r="R24"/>
  <c r="S24"/>
  <c r="T24"/>
  <c r="U24"/>
  <c r="V24"/>
  <c r="W24"/>
  <c r="X24"/>
  <c r="K25"/>
  <c r="L25"/>
  <c r="M25"/>
  <c r="N25"/>
  <c r="O25"/>
  <c r="P25"/>
  <c r="Q25"/>
  <c r="R25"/>
  <c r="S25"/>
  <c r="T25"/>
  <c r="U25"/>
  <c r="V25"/>
  <c r="W25"/>
  <c r="X25"/>
  <c r="K26"/>
  <c r="L26"/>
  <c r="M26"/>
  <c r="N26"/>
  <c r="O26"/>
  <c r="P26"/>
  <c r="Q26"/>
  <c r="R26"/>
  <c r="S26"/>
  <c r="T26"/>
  <c r="U26"/>
  <c r="V26"/>
  <c r="W26"/>
  <c r="X26"/>
  <c r="K27"/>
  <c r="L27"/>
  <c r="M27"/>
  <c r="N27"/>
  <c r="O27"/>
  <c r="P27"/>
  <c r="Q27"/>
  <c r="R27"/>
  <c r="S27"/>
  <c r="T27"/>
  <c r="U27"/>
  <c r="V27"/>
  <c r="W27"/>
  <c r="X27"/>
  <c r="J24"/>
  <c r="J25"/>
  <c r="J26"/>
  <c r="J27"/>
  <c r="J23"/>
  <c r="E21" i="2"/>
  <c r="D22"/>
  <c r="E22"/>
  <c r="E23"/>
  <c r="D24"/>
  <c r="E25"/>
  <c r="D26"/>
  <c r="E26"/>
  <c r="E27"/>
  <c r="D28"/>
  <c r="E29"/>
  <c r="D14" i="3"/>
  <c r="D13"/>
  <c r="D12"/>
  <c r="D11"/>
  <c r="D10"/>
  <c r="D9"/>
  <c r="D8"/>
  <c r="D7"/>
  <c r="D6"/>
  <c r="D5"/>
  <c r="D4"/>
  <c r="D3"/>
  <c r="E21" i="1"/>
  <c r="D20" i="2" l="1"/>
  <c r="G20" s="1"/>
  <c r="E19"/>
  <c r="D18"/>
  <c r="D17"/>
  <c r="H17" s="1"/>
  <c r="D16"/>
  <c r="E15"/>
  <c r="D14"/>
  <c r="E12"/>
  <c r="E11"/>
  <c r="U11" s="1"/>
  <c r="D10"/>
  <c r="D9"/>
  <c r="N9" s="1"/>
  <c r="E8"/>
  <c r="E13"/>
  <c r="E5"/>
  <c r="R5" s="1"/>
  <c r="D6"/>
  <c r="E15" i="1"/>
  <c r="U8" s="1"/>
  <c r="E6"/>
  <c r="L8" s="1"/>
  <c r="E10"/>
  <c r="P8" s="1"/>
  <c r="E14"/>
  <c r="T8" s="1"/>
  <c r="E7" i="2"/>
  <c r="E18" i="1"/>
  <c r="X8" s="1"/>
  <c r="C2" i="2"/>
  <c r="E17" i="1"/>
  <c r="W8" s="1"/>
  <c r="E8"/>
  <c r="N8" s="1"/>
  <c r="E12"/>
  <c r="R8" s="1"/>
  <c r="D7" i="2"/>
  <c r="P7" s="1"/>
  <c r="G24"/>
  <c r="D4"/>
  <c r="J4" s="1"/>
  <c r="E4" i="1"/>
  <c r="J10" s="1"/>
  <c r="E13"/>
  <c r="F32" s="1"/>
  <c r="E11"/>
  <c r="F30" s="1"/>
  <c r="E9"/>
  <c r="F28" s="1"/>
  <c r="E7"/>
  <c r="M8" s="1"/>
  <c r="E5"/>
  <c r="K8" s="1"/>
  <c r="E16"/>
  <c r="V12" s="1"/>
  <c r="G28" i="2"/>
  <c r="H26"/>
  <c r="H22"/>
  <c r="G12"/>
  <c r="H29"/>
  <c r="G27"/>
  <c r="H25"/>
  <c r="G23"/>
  <c r="H21"/>
  <c r="G19"/>
  <c r="H18"/>
  <c r="G16"/>
  <c r="G15"/>
  <c r="H14"/>
  <c r="H13"/>
  <c r="H10"/>
  <c r="G8"/>
  <c r="G7"/>
  <c r="H6"/>
  <c r="T29"/>
  <c r="R29"/>
  <c r="N29"/>
  <c r="J29"/>
  <c r="G29"/>
  <c r="T28"/>
  <c r="R28"/>
  <c r="P28"/>
  <c r="N28"/>
  <c r="L28"/>
  <c r="J28"/>
  <c r="H28"/>
  <c r="U27"/>
  <c r="S27"/>
  <c r="P27"/>
  <c r="L27"/>
  <c r="H27"/>
  <c r="U26"/>
  <c r="S26"/>
  <c r="G26"/>
  <c r="T25"/>
  <c r="R25"/>
  <c r="N25"/>
  <c r="J25"/>
  <c r="G25"/>
  <c r="T24"/>
  <c r="R24"/>
  <c r="P24"/>
  <c r="N24"/>
  <c r="L24"/>
  <c r="J24"/>
  <c r="H24"/>
  <c r="U23"/>
  <c r="S23"/>
  <c r="P23"/>
  <c r="L23"/>
  <c r="H23"/>
  <c r="U22"/>
  <c r="S22"/>
  <c r="G22"/>
  <c r="T21"/>
  <c r="R21"/>
  <c r="N21"/>
  <c r="J21"/>
  <c r="G21"/>
  <c r="N20"/>
  <c r="U19"/>
  <c r="S19"/>
  <c r="P19"/>
  <c r="L19"/>
  <c r="H19"/>
  <c r="U18"/>
  <c r="S18"/>
  <c r="G18"/>
  <c r="N17"/>
  <c r="J17"/>
  <c r="T16"/>
  <c r="R16"/>
  <c r="P16"/>
  <c r="N16"/>
  <c r="L16"/>
  <c r="J16"/>
  <c r="H16"/>
  <c r="U15"/>
  <c r="S15"/>
  <c r="P15"/>
  <c r="L15"/>
  <c r="H15"/>
  <c r="U14"/>
  <c r="S14"/>
  <c r="G14"/>
  <c r="T13"/>
  <c r="R13"/>
  <c r="N13"/>
  <c r="J13"/>
  <c r="G13"/>
  <c r="T12"/>
  <c r="R12"/>
  <c r="P12"/>
  <c r="N12"/>
  <c r="L12"/>
  <c r="J12"/>
  <c r="H12"/>
  <c r="U10"/>
  <c r="S10"/>
  <c r="G10"/>
  <c r="J9"/>
  <c r="T8"/>
  <c r="R8"/>
  <c r="P8"/>
  <c r="N8"/>
  <c r="L8"/>
  <c r="J8"/>
  <c r="H8"/>
  <c r="U6"/>
  <c r="S6"/>
  <c r="G6"/>
  <c r="T5"/>
  <c r="N5"/>
  <c r="G5"/>
  <c r="U29"/>
  <c r="S29"/>
  <c r="P29"/>
  <c r="Q29" s="1"/>
  <c r="L29"/>
  <c r="U28"/>
  <c r="S28"/>
  <c r="T27"/>
  <c r="R27"/>
  <c r="N27"/>
  <c r="J27"/>
  <c r="T26"/>
  <c r="R26"/>
  <c r="P26"/>
  <c r="N26"/>
  <c r="L26"/>
  <c r="J26"/>
  <c r="U25"/>
  <c r="S25"/>
  <c r="P25"/>
  <c r="Q25" s="1"/>
  <c r="L25"/>
  <c r="U24"/>
  <c r="S24"/>
  <c r="T23"/>
  <c r="R23"/>
  <c r="N23"/>
  <c r="J23"/>
  <c r="T22"/>
  <c r="R22"/>
  <c r="P22"/>
  <c r="N22"/>
  <c r="L22"/>
  <c r="J22"/>
  <c r="U21"/>
  <c r="S21"/>
  <c r="P21"/>
  <c r="Q21" s="1"/>
  <c r="L21"/>
  <c r="T19"/>
  <c r="R19"/>
  <c r="N19"/>
  <c r="J19"/>
  <c r="T18"/>
  <c r="R18"/>
  <c r="P18"/>
  <c r="N18"/>
  <c r="L18"/>
  <c r="J18"/>
  <c r="P17"/>
  <c r="L17"/>
  <c r="U16"/>
  <c r="S16"/>
  <c r="T15"/>
  <c r="R15"/>
  <c r="N15"/>
  <c r="J15"/>
  <c r="T14"/>
  <c r="R14"/>
  <c r="P14"/>
  <c r="N14"/>
  <c r="L14"/>
  <c r="J14"/>
  <c r="U13"/>
  <c r="S13"/>
  <c r="P13"/>
  <c r="L13"/>
  <c r="U12"/>
  <c r="S12"/>
  <c r="N11"/>
  <c r="T10"/>
  <c r="R10"/>
  <c r="P10"/>
  <c r="N10"/>
  <c r="L10"/>
  <c r="J10"/>
  <c r="U9"/>
  <c r="U8"/>
  <c r="S8"/>
  <c r="T6"/>
  <c r="R6"/>
  <c r="P6"/>
  <c r="N6"/>
  <c r="L6"/>
  <c r="J6"/>
  <c r="U5"/>
  <c r="P5"/>
  <c r="S11" l="1"/>
  <c r="T11"/>
  <c r="L11"/>
  <c r="G11"/>
  <c r="R7"/>
  <c r="T12" i="1"/>
  <c r="U20" i="2"/>
  <c r="L20"/>
  <c r="T20"/>
  <c r="S20"/>
  <c r="J20"/>
  <c r="R20"/>
  <c r="H20"/>
  <c r="P20"/>
  <c r="F31" i="1"/>
  <c r="F25"/>
  <c r="J8"/>
  <c r="U17" i="2"/>
  <c r="G17"/>
  <c r="T17"/>
  <c r="S17"/>
  <c r="R17"/>
  <c r="Q17" s="1"/>
  <c r="Q13"/>
  <c r="T9" i="1"/>
  <c r="R11" i="2"/>
  <c r="P11"/>
  <c r="O11" s="1"/>
  <c r="J11"/>
  <c r="H11"/>
  <c r="S7"/>
  <c r="Q9" i="1"/>
  <c r="S9" i="2"/>
  <c r="G9"/>
  <c r="P9"/>
  <c r="R9"/>
  <c r="H9"/>
  <c r="T9"/>
  <c r="L9"/>
  <c r="M9" s="1"/>
  <c r="S5"/>
  <c r="J5"/>
  <c r="H5"/>
  <c r="L5"/>
  <c r="X10" i="1"/>
  <c r="G4" i="2"/>
  <c r="F37" i="1"/>
  <c r="F34"/>
  <c r="J7" i="2"/>
  <c r="I7" s="1"/>
  <c r="H7"/>
  <c r="U7"/>
  <c r="N4"/>
  <c r="H4"/>
  <c r="I4" s="1"/>
  <c r="S4"/>
  <c r="L9" i="1"/>
  <c r="X9"/>
  <c r="L12"/>
  <c r="U12"/>
  <c r="N9"/>
  <c r="V11"/>
  <c r="N12"/>
  <c r="F29"/>
  <c r="N7" i="2"/>
  <c r="O7" s="1"/>
  <c r="T7"/>
  <c r="L7"/>
  <c r="K7" s="1"/>
  <c r="U10" i="1"/>
  <c r="P10"/>
  <c r="N11"/>
  <c r="M10"/>
  <c r="Q11"/>
  <c r="Q12"/>
  <c r="F27"/>
  <c r="F23"/>
  <c r="Q8"/>
  <c r="U9"/>
  <c r="U11"/>
  <c r="P9"/>
  <c r="V9"/>
  <c r="N10"/>
  <c r="P11"/>
  <c r="P12"/>
  <c r="J12"/>
  <c r="M11"/>
  <c r="J11"/>
  <c r="Q10"/>
  <c r="J9"/>
  <c r="K11" i="2"/>
  <c r="K15"/>
  <c r="K19"/>
  <c r="K23"/>
  <c r="K27"/>
  <c r="O8" i="1"/>
  <c r="S8"/>
  <c r="R10"/>
  <c r="R11"/>
  <c r="S10"/>
  <c r="W9"/>
  <c r="W10"/>
  <c r="W11"/>
  <c r="W12"/>
  <c r="R9"/>
  <c r="L10"/>
  <c r="T10"/>
  <c r="L11"/>
  <c r="T11"/>
  <c r="X11"/>
  <c r="R12"/>
  <c r="X12"/>
  <c r="F33"/>
  <c r="K10"/>
  <c r="O12"/>
  <c r="O11"/>
  <c r="F36"/>
  <c r="O15" i="2"/>
  <c r="O19"/>
  <c r="O23"/>
  <c r="O27"/>
  <c r="M9" i="1"/>
  <c r="V10"/>
  <c r="M12"/>
  <c r="F26"/>
  <c r="V8"/>
  <c r="F35"/>
  <c r="F24"/>
  <c r="P4" i="2"/>
  <c r="L4"/>
  <c r="R4"/>
  <c r="T4"/>
  <c r="U4"/>
  <c r="E2" i="1"/>
  <c r="F21" s="1"/>
  <c r="K9"/>
  <c r="O9"/>
  <c r="S9"/>
  <c r="O10"/>
  <c r="K12"/>
  <c r="S12"/>
  <c r="K11"/>
  <c r="S11"/>
  <c r="M5" i="2"/>
  <c r="K6"/>
  <c r="K10"/>
  <c r="O10"/>
  <c r="M13"/>
  <c r="M21"/>
  <c r="K22"/>
  <c r="O22"/>
  <c r="M25"/>
  <c r="K26"/>
  <c r="M29"/>
  <c r="I8"/>
  <c r="M8"/>
  <c r="Q8"/>
  <c r="I12"/>
  <c r="M12"/>
  <c r="Q12"/>
  <c r="I16"/>
  <c r="M16"/>
  <c r="Q16"/>
  <c r="M20"/>
  <c r="Q20"/>
  <c r="I24"/>
  <c r="Q5"/>
  <c r="O6"/>
  <c r="O26"/>
  <c r="K18"/>
  <c r="O18"/>
  <c r="M17"/>
  <c r="K14"/>
  <c r="O14"/>
  <c r="M24"/>
  <c r="Q24"/>
  <c r="I28"/>
  <c r="M28"/>
  <c r="Q28"/>
  <c r="K5"/>
  <c r="M11"/>
  <c r="K13"/>
  <c r="M15"/>
  <c r="K17"/>
  <c r="M19"/>
  <c r="K21"/>
  <c r="M23"/>
  <c r="K25"/>
  <c r="M27"/>
  <c r="K29"/>
  <c r="I6"/>
  <c r="I14"/>
  <c r="I22"/>
  <c r="I13"/>
  <c r="I21"/>
  <c r="I29"/>
  <c r="I9"/>
  <c r="M6"/>
  <c r="Q6"/>
  <c r="M10"/>
  <c r="Q10"/>
  <c r="M14"/>
  <c r="Q14"/>
  <c r="M18"/>
  <c r="Q18"/>
  <c r="M22"/>
  <c r="Q22"/>
  <c r="M26"/>
  <c r="Q26"/>
  <c r="O5"/>
  <c r="Q7"/>
  <c r="K8"/>
  <c r="O8"/>
  <c r="O9"/>
  <c r="I11"/>
  <c r="K12"/>
  <c r="O12"/>
  <c r="O13"/>
  <c r="I15"/>
  <c r="Q15"/>
  <c r="K16"/>
  <c r="O16"/>
  <c r="O17"/>
  <c r="I19"/>
  <c r="Q19"/>
  <c r="K20"/>
  <c r="O20"/>
  <c r="O21"/>
  <c r="I23"/>
  <c r="Q23"/>
  <c r="K24"/>
  <c r="O24"/>
  <c r="O25"/>
  <c r="I27"/>
  <c r="Q27"/>
  <c r="K28"/>
  <c r="O28"/>
  <c r="O29"/>
  <c r="I10"/>
  <c r="I18"/>
  <c r="I26"/>
  <c r="I17"/>
  <c r="I25"/>
  <c r="I5"/>
  <c r="Q11" l="1"/>
  <c r="Q4"/>
  <c r="O4"/>
  <c r="M4"/>
  <c r="K9"/>
  <c r="I20"/>
  <c r="M7"/>
  <c r="Q9"/>
  <c r="K4"/>
</calcChain>
</file>

<file path=xl/sharedStrings.xml><?xml version="1.0" encoding="utf-8"?>
<sst xmlns="http://schemas.openxmlformats.org/spreadsheetml/2006/main" count="210" uniqueCount="65">
  <si>
    <t>Current Year Assignments</t>
  </si>
  <si>
    <t>Job Codes</t>
  </si>
  <si>
    <t>JC</t>
  </si>
  <si>
    <t>Assgn</t>
  </si>
  <si>
    <t>Name</t>
  </si>
  <si>
    <t>JobCode</t>
  </si>
  <si>
    <t>K</t>
  </si>
  <si>
    <t>S4</t>
  </si>
  <si>
    <t>S5</t>
  </si>
  <si>
    <t>S6</t>
  </si>
  <si>
    <t>CA</t>
  </si>
  <si>
    <t>Teacher A</t>
  </si>
  <si>
    <t>CI</t>
  </si>
  <si>
    <t>CB</t>
  </si>
  <si>
    <t>Teacher B</t>
  </si>
  <si>
    <t>CG</t>
  </si>
  <si>
    <t>CD</t>
  </si>
  <si>
    <t>Teacher C</t>
  </si>
  <si>
    <t>CE</t>
  </si>
  <si>
    <t>Teacher D</t>
  </si>
  <si>
    <t>CF</t>
  </si>
  <si>
    <t>Teacher E</t>
  </si>
  <si>
    <t>CK</t>
  </si>
  <si>
    <t>Teacher F</t>
  </si>
  <si>
    <t>CH</t>
  </si>
  <si>
    <t>Teacher G</t>
  </si>
  <si>
    <t>CM</t>
  </si>
  <si>
    <t>Teacher H</t>
  </si>
  <si>
    <t>CJ</t>
  </si>
  <si>
    <t>Teacher I</t>
  </si>
  <si>
    <t>D1</t>
  </si>
  <si>
    <t>Teacher J</t>
  </si>
  <si>
    <t>CL</t>
  </si>
  <si>
    <t>Teacher K</t>
  </si>
  <si>
    <t>Teacher L</t>
  </si>
  <si>
    <t>SWAS</t>
  </si>
  <si>
    <t>Teacher M</t>
  </si>
  <si>
    <t>Teacher N</t>
  </si>
  <si>
    <t>Teacher O</t>
  </si>
  <si>
    <t>Teacher P</t>
  </si>
  <si>
    <t>Teacher Q</t>
  </si>
  <si>
    <t>Teacher R</t>
  </si>
  <si>
    <t>Teacher S</t>
  </si>
  <si>
    <t>Teacher T</t>
  </si>
  <si>
    <t>Teacher U</t>
  </si>
  <si>
    <t>Teacher V</t>
  </si>
  <si>
    <t>Teacher W</t>
  </si>
  <si>
    <t>Teacher X</t>
  </si>
  <si>
    <t>Teacher Y</t>
  </si>
  <si>
    <t>Teacher Z</t>
  </si>
  <si>
    <t>Count</t>
  </si>
  <si>
    <t>Current FTE Allocation</t>
  </si>
  <si>
    <t>FTE Allocation Scenario</t>
  </si>
  <si>
    <t>Grade_L</t>
  </si>
  <si>
    <t>Grade_M</t>
  </si>
  <si>
    <t>Grade_H</t>
  </si>
  <si>
    <t>D1-4</t>
  </si>
  <si>
    <t>D1-5</t>
  </si>
  <si>
    <t>D1-6</t>
  </si>
  <si>
    <t>Current FTE</t>
  </si>
  <si>
    <t>Total FTE</t>
  </si>
  <si>
    <t>Assignment</t>
  </si>
  <si>
    <t>Section</t>
  </si>
  <si>
    <t>Group</t>
  </si>
  <si>
    <t>Seniority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</si>
</sst>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Atlanta"/>
      <family val="2"/>
    </font>
    <font>
      <sz val="18"/>
      <color theme="1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i/>
      <sz val="12"/>
      <color theme="0" tint="-0.14999847407452621"/>
      <name val="Calibri"/>
      <family val="2"/>
      <scheme val="minor"/>
    </font>
    <font>
      <i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3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/>
    <xf numFmtId="0" fontId="7" fillId="0" borderId="0" xfId="0" applyFon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2" fillId="0" borderId="0" xfId="0" applyFo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9" xfId="0" applyFont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5" fillId="2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5" fillId="4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textRotation="90"/>
    </xf>
    <xf numFmtId="0" fontId="5" fillId="5" borderId="0" xfId="0" applyFont="1" applyFill="1" applyAlignment="1">
      <alignment horizontal="center" vertical="center" textRotation="90"/>
    </xf>
    <xf numFmtId="0" fontId="1" fillId="7" borderId="0" xfId="0" applyFont="1" applyFill="1" applyAlignment="1">
      <alignment horizontal="center" vertical="center" textRotation="90"/>
    </xf>
    <xf numFmtId="0" fontId="1" fillId="8" borderId="0" xfId="0" applyFont="1" applyFill="1" applyAlignment="1">
      <alignment horizontal="center" vertical="center" textRotation="90"/>
    </xf>
    <xf numFmtId="0" fontId="1" fillId="6" borderId="0" xfId="0" applyFont="1" applyFill="1" applyAlignment="1">
      <alignment horizontal="center" vertical="center" textRotation="90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6">
    <dxf>
      <fill>
        <patternFill>
          <bgColor theme="3" tint="0.79998168889431442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ont>
        <color theme="7" tint="0.79998168889431442"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C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4" tint="0.59996337778862885"/>
      </font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133350</xdr:rowOff>
    </xdr:from>
    <xdr:to>
      <xdr:col>10</xdr:col>
      <xdr:colOff>561975</xdr:colOff>
      <xdr:row>30</xdr:row>
      <xdr:rowOff>47625</xdr:rowOff>
    </xdr:to>
    <xdr:sp macro="" textlink="">
      <xdr:nvSpPr>
        <xdr:cNvPr id="2" name="TextBox 1"/>
        <xdr:cNvSpPr txBox="1"/>
      </xdr:nvSpPr>
      <xdr:spPr>
        <a:xfrm>
          <a:off x="142875" y="133350"/>
          <a:ext cx="6515100" cy="56292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>
            <a:tabLst>
              <a:tab pos="182880" algn="l"/>
            </a:tabLst>
          </a:pPr>
          <a:r>
            <a:rPr lang="en-US" sz="1400" b="1">
              <a:solidFill>
                <a:sysClr val="windowText" lastClr="000000"/>
              </a:solidFill>
            </a:rPr>
            <a:t>Directions for use</a:t>
          </a:r>
          <a:r>
            <a:rPr lang="en-US" sz="1400" b="1" baseline="0">
              <a:solidFill>
                <a:sysClr val="windowText" lastClr="000000"/>
              </a:solidFill>
            </a:rPr>
            <a:t> of this workbook:</a:t>
          </a:r>
          <a:endParaRPr lang="en-US" sz="1400" b="1">
            <a:solidFill>
              <a:sysClr val="windowText" lastClr="000000"/>
            </a:solidFill>
          </a:endParaRPr>
        </a:p>
        <a:p>
          <a:pPr marL="0">
            <a:tabLst>
              <a:tab pos="182880" algn="l"/>
            </a:tabLst>
          </a:pPr>
          <a:endParaRPr lang="en-US" sz="1400"/>
        </a:p>
        <a:p>
          <a:pPr marL="0">
            <a:tabLst>
              <a:tab pos="182880" algn="l"/>
            </a:tabLst>
          </a:pPr>
          <a:r>
            <a:rPr lang="en-US" sz="1400"/>
            <a:t>1) Starting with the orange tab, </a:t>
          </a:r>
          <a:r>
            <a:rPr lang="en-US" sz="1400" b="1" i="1">
              <a:solidFill>
                <a:schemeClr val="accent6">
                  <a:lumMod val="75000"/>
                </a:schemeClr>
              </a:solidFill>
            </a:rPr>
            <a:t>Current Yr Assignment</a:t>
          </a:r>
          <a:r>
            <a:rPr lang="en-US" sz="1400"/>
            <a:t>, please complete the requested information:</a:t>
          </a:r>
        </a:p>
        <a:p>
          <a:pPr marL="0">
            <a:tabLst>
              <a:tab pos="182880" algn="l"/>
            </a:tabLst>
          </a:pPr>
          <a:r>
            <a:rPr lang="en-US" sz="1400"/>
            <a:t>	a. Teacher</a:t>
          </a:r>
          <a:r>
            <a:rPr lang="en-US" sz="1400" baseline="0"/>
            <a:t> name (type directly into the cell)</a:t>
          </a:r>
        </a:p>
        <a:p>
          <a:pPr marL="0">
            <a:tabLst>
              <a:tab pos="182880" algn="l"/>
            </a:tabLst>
          </a:pPr>
          <a:r>
            <a:rPr lang="en-US" sz="1400" baseline="0"/>
            <a:t>	b. Grade level assignment</a:t>
          </a:r>
          <a:r>
            <a:rPr lang="en-US" sz="1400"/>
            <a:t>  </a:t>
          </a:r>
          <a:r>
            <a:rPr lang="en-US" sz="1400" baseline="0"/>
            <a:t>[1 - first grade, 2 - second grage, 1.2 - 1st / 2nd split, etc.] 		</a:t>
          </a:r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(Note: Use the pull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down menu to select the assignment.) </a:t>
          </a:r>
          <a:endParaRPr lang="en-US" sz="1400" b="1"/>
        </a:p>
        <a:p>
          <a:pPr marL="0">
            <a:tabLst>
              <a:tab pos="182880" algn="l"/>
            </a:tabLst>
          </a:pPr>
          <a:endParaRPr lang="en-US" sz="1400"/>
        </a:p>
        <a:p>
          <a:pPr marL="0">
            <a:tabLst>
              <a:tab pos="182880" algn="l"/>
            </a:tabLst>
          </a:pPr>
          <a:r>
            <a:rPr lang="en-US" sz="1400"/>
            <a:t>2) Click on the green tab, </a:t>
          </a:r>
          <a:r>
            <a:rPr lang="en-US" sz="1400" b="1" i="1">
              <a:solidFill>
                <a:srgbClr val="00B050"/>
              </a:solidFill>
            </a:rPr>
            <a:t>Next Year's FTE Distribution</a:t>
          </a:r>
          <a:r>
            <a:rPr lang="en-US" sz="1400" b="1"/>
            <a:t>.</a:t>
          </a:r>
          <a:r>
            <a:rPr lang="en-US" sz="1400" b="1" baseline="0"/>
            <a:t> </a:t>
          </a:r>
          <a:r>
            <a:rPr lang="en-US" sz="1400" baseline="0"/>
            <a:t>The information you entered on the orange tab has been autopopulated on the top of the sheet. It's essentially a map of the assigned FTE.</a:t>
          </a:r>
        </a:p>
        <a:p>
          <a:pPr marL="0">
            <a:tabLst>
              <a:tab pos="182880" algn="l"/>
            </a:tabLst>
          </a:pPr>
          <a:endParaRPr lang="en-US" sz="1400" baseline="0"/>
        </a:p>
        <a:p>
          <a:pPr marL="0">
            <a:tabLst>
              <a:tab pos="182880" algn="l"/>
            </a:tabLst>
          </a:pPr>
          <a:r>
            <a:rPr lang="en-US" sz="1400" baseline="0"/>
            <a:t>3) In the lower half of the screen, e</a:t>
          </a:r>
          <a:r>
            <a:rPr lang="en-US" sz="1400"/>
            <a:t>nter the number of sections</a:t>
          </a:r>
          <a:r>
            <a:rPr lang="en-US" sz="1400" baseline="0"/>
            <a:t> next to each grade level assignment. The spreadsheet will automatically create two additional 'maps': </a:t>
          </a:r>
        </a:p>
        <a:p>
          <a:pPr marL="457200" lvl="1">
            <a:tabLst>
              <a:tab pos="182880" algn="l"/>
            </a:tabLst>
          </a:pPr>
          <a:r>
            <a:rPr lang="en-US" sz="1400" baseline="0"/>
            <a:t>- next year's configuration scenario, and </a:t>
          </a:r>
        </a:p>
        <a:p>
          <a:pPr marL="457200" lvl="1">
            <a:tabLst>
              <a:tab pos="182880" algn="l"/>
            </a:tabLst>
          </a:pPr>
          <a:r>
            <a:rPr lang="en-US" sz="1400" baseline="0"/>
            <a:t>- the year-to-year overlay identying any impact of the scenario</a:t>
          </a:r>
        </a:p>
        <a:p>
          <a:pPr>
            <a:tabLst>
              <a:tab pos="182880" algn="l"/>
            </a:tabLst>
          </a:pPr>
          <a:endParaRPr lang="en-US" sz="1400" baseline="0"/>
        </a:p>
        <a:p>
          <a:pPr>
            <a:tabLst>
              <a:tab pos="182880" algn="l"/>
            </a:tabLst>
          </a:pPr>
          <a:r>
            <a:rPr lang="en-US" sz="1400" b="1" baseline="0">
              <a:solidFill>
                <a:srgbClr val="FF0000"/>
              </a:solidFill>
            </a:rPr>
            <a:t>Important note</a:t>
          </a:r>
          <a:r>
            <a:rPr lang="en-US" sz="1400" baseline="0"/>
            <a:t>: The impact configuration </a:t>
          </a:r>
          <a:r>
            <a:rPr lang="en-US" sz="1400" b="1" baseline="0"/>
            <a:t>does not </a:t>
          </a:r>
          <a:r>
            <a:rPr lang="en-US" sz="1400" baseline="0"/>
            <a:t>necessarily identify </a:t>
          </a:r>
          <a:r>
            <a:rPr lang="en-US" sz="1400" b="1" i="1" baseline="0"/>
            <a:t>who</a:t>
          </a:r>
          <a:r>
            <a:rPr lang="en-US" sz="1400" baseline="0"/>
            <a:t> will be impacted, but rather, it identifies </a:t>
          </a:r>
          <a:r>
            <a:rPr lang="en-US" sz="1400" b="1" i="1" baseline="0"/>
            <a:t>which</a:t>
          </a:r>
          <a:r>
            <a:rPr lang="en-US" sz="1400" i="1" baseline="0"/>
            <a:t> </a:t>
          </a:r>
          <a:r>
            <a:rPr lang="en-US" sz="1400" baseline="0"/>
            <a:t>sections will be impacted. </a:t>
          </a:r>
        </a:p>
        <a:p>
          <a:pPr>
            <a:tabLst>
              <a:tab pos="182880" algn="l"/>
            </a:tabLst>
          </a:pPr>
          <a:endParaRPr lang="en-US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82880" algn="l"/>
            </a:tabLst>
            <a:defRPr/>
          </a:pP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4) The </a:t>
          </a:r>
          <a:r>
            <a:rPr lang="en-US" sz="1400" b="1" baseline="0">
              <a:solidFill>
                <a:srgbClr val="0070C0"/>
              </a:solidFill>
              <a:latin typeface="+mn-lt"/>
              <a:ea typeface="+mn-ea"/>
              <a:cs typeface="+mn-cs"/>
            </a:rPr>
            <a:t>Staff Assignment Decision Path </a:t>
          </a:r>
          <a:r>
            <a:rPr lang="en-US" sz="14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tab illustrates how the site administrator is to work through the staff list to identify the proper placement of teachers for the coming year. 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flowchart  will help identify 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who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will return to their current position, the opportunities for mutual agreement, and those who are Temporarily Without Assignment (TWA) after the first In-Building Reassignment step of the Elgin Agreement.</a:t>
          </a:r>
          <a:endParaRPr lang="en-US" sz="1400"/>
        </a:p>
        <a:p>
          <a:pPr>
            <a:tabLst>
              <a:tab pos="182880" algn="l"/>
            </a:tabLst>
          </a:pP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222250</xdr:colOff>
      <xdr:row>21</xdr:row>
      <xdr:rowOff>0</xdr:rowOff>
    </xdr:from>
    <xdr:to>
      <xdr:col>27</xdr:col>
      <xdr:colOff>264583</xdr:colOff>
      <xdr:row>27</xdr:row>
      <xdr:rowOff>130969</xdr:rowOff>
    </xdr:to>
    <xdr:sp macro="" textlink="">
      <xdr:nvSpPr>
        <xdr:cNvPr id="3" name="Rounded Rectangular Callout 2"/>
        <xdr:cNvSpPr/>
      </xdr:nvSpPr>
      <xdr:spPr>
        <a:xfrm>
          <a:off x="10080625" y="4250531"/>
          <a:ext cx="1863989" cy="1357313"/>
        </a:xfrm>
        <a:prstGeom prst="wedgeRoundRectCallout">
          <a:avLst>
            <a:gd name="adj1" fmla="val -60625"/>
            <a:gd name="adj2" fmla="val -16937"/>
            <a:gd name="adj3" fmla="val 16667"/>
          </a:avLst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/>
            <a:t>This</a:t>
          </a:r>
          <a:r>
            <a:rPr lang="en-US" sz="1400" baseline="0"/>
            <a:t> map represents the scenario you just entered at the left</a:t>
          </a:r>
          <a:r>
            <a:rPr lang="en-US" sz="1400"/>
            <a:t>.</a:t>
          </a:r>
        </a:p>
      </xdr:txBody>
    </xdr:sp>
    <xdr:clientData/>
  </xdr:twoCellAnchor>
  <xdr:twoCellAnchor>
    <xdr:from>
      <xdr:col>24</xdr:col>
      <xdr:colOff>222252</xdr:colOff>
      <xdr:row>30</xdr:row>
      <xdr:rowOff>0</xdr:rowOff>
    </xdr:from>
    <xdr:to>
      <xdr:col>27</xdr:col>
      <xdr:colOff>264584</xdr:colOff>
      <xdr:row>72</xdr:row>
      <xdr:rowOff>195791</xdr:rowOff>
    </xdr:to>
    <xdr:sp macro="" textlink="">
      <xdr:nvSpPr>
        <xdr:cNvPr id="4" name="Rounded Rectangular Callout 3"/>
        <xdr:cNvSpPr/>
      </xdr:nvSpPr>
      <xdr:spPr>
        <a:xfrm>
          <a:off x="10181169" y="6265333"/>
          <a:ext cx="1883832" cy="1825625"/>
        </a:xfrm>
        <a:prstGeom prst="wedgeRoundRectCallout">
          <a:avLst>
            <a:gd name="adj1" fmla="val -57558"/>
            <a:gd name="adj2" fmla="val -16641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/>
            <a:t>This</a:t>
          </a:r>
          <a:r>
            <a:rPr lang="en-US" sz="1400" baseline="0"/>
            <a:t> map portrays the impact of the scenario: </a:t>
          </a:r>
        </a:p>
        <a:p>
          <a:pPr algn="ctr"/>
          <a:r>
            <a:rPr lang="en-US" sz="1400" baseline="0"/>
            <a:t>Green squares are additional sections, Red squares are reductions.</a:t>
          </a:r>
          <a:endParaRPr lang="en-US" sz="1400"/>
        </a:p>
      </xdr:txBody>
    </xdr:sp>
    <xdr:clientData/>
  </xdr:twoCellAnchor>
  <xdr:twoCellAnchor>
    <xdr:from>
      <xdr:col>24</xdr:col>
      <xdr:colOff>211666</xdr:colOff>
      <xdr:row>7</xdr:row>
      <xdr:rowOff>50272</xdr:rowOff>
    </xdr:from>
    <xdr:to>
      <xdr:col>27</xdr:col>
      <xdr:colOff>253999</xdr:colOff>
      <xdr:row>15</xdr:row>
      <xdr:rowOff>74082</xdr:rowOff>
    </xdr:to>
    <xdr:sp macro="" textlink="">
      <xdr:nvSpPr>
        <xdr:cNvPr id="5" name="Rounded Rectangular Callout 4"/>
        <xdr:cNvSpPr/>
      </xdr:nvSpPr>
      <xdr:spPr>
        <a:xfrm>
          <a:off x="10170583" y="1574272"/>
          <a:ext cx="1883833" cy="1632477"/>
        </a:xfrm>
        <a:prstGeom prst="wedgeRoundRectCallout">
          <a:avLst>
            <a:gd name="adj1" fmla="val -60005"/>
            <a:gd name="adj2" fmla="val -26149"/>
            <a:gd name="adj3" fmla="val 16667"/>
          </a:avLst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/>
            <a:t>This is a map</a:t>
          </a:r>
          <a:r>
            <a:rPr lang="en-US" sz="1400" baseline="0"/>
            <a:t> of this year's FTE distribution that you entered on the </a:t>
          </a:r>
          <a:r>
            <a:rPr lang="en-US" sz="1400" i="1" baseline="0"/>
            <a:t>Current Yr Assignments</a:t>
          </a:r>
          <a:r>
            <a:rPr lang="en-US" sz="1400" baseline="0"/>
            <a:t> tab. </a:t>
          </a:r>
        </a:p>
        <a:p>
          <a:pPr algn="ctr"/>
          <a:endParaRPr lang="en-US" sz="1400" baseline="0"/>
        </a:p>
      </xdr:txBody>
    </xdr:sp>
    <xdr:clientData/>
  </xdr:twoCellAnchor>
  <xdr:twoCellAnchor editAs="oneCell">
    <xdr:from>
      <xdr:col>26</xdr:col>
      <xdr:colOff>237403</xdr:colOff>
      <xdr:row>0</xdr:row>
      <xdr:rowOff>79375</xdr:rowOff>
    </xdr:from>
    <xdr:to>
      <xdr:col>27</xdr:col>
      <xdr:colOff>443970</xdr:colOff>
      <xdr:row>2</xdr:row>
      <xdr:rowOff>38100</xdr:rowOff>
    </xdr:to>
    <xdr:pic>
      <xdr:nvPicPr>
        <xdr:cNvPr id="6" name="Picture 5" descr="eta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57853" y="79375"/>
          <a:ext cx="816167" cy="4445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6350" stA="50000" endA="300" endPos="90000" dir="5400000" sy="-100000" algn="bl" rotWithShape="0"/>
          <a:softEdge rad="3175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452440</xdr:colOff>
      <xdr:row>4</xdr:row>
      <xdr:rowOff>169452</xdr:rowOff>
    </xdr:from>
    <xdr:to>
      <xdr:col>19</xdr:col>
      <xdr:colOff>390528</xdr:colOff>
      <xdr:row>10</xdr:row>
      <xdr:rowOff>38595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75503" y="931452"/>
          <a:ext cx="4827588" cy="1012143"/>
        </a:xfrm>
        <a:prstGeom prst="rect">
          <a:avLst/>
        </a:prstGeom>
        <a:ln w="952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374660</xdr:colOff>
      <xdr:row>4</xdr:row>
      <xdr:rowOff>7938</xdr:rowOff>
    </xdr:from>
    <xdr:to>
      <xdr:col>6</xdr:col>
      <xdr:colOff>210619</xdr:colOff>
      <xdr:row>7</xdr:row>
      <xdr:rowOff>86782</xdr:rowOff>
    </xdr:to>
    <xdr:sp macro="" textlink="">
      <xdr:nvSpPr>
        <xdr:cNvPr id="3" name="Flowchart: Process 2"/>
        <xdr:cNvSpPr/>
      </xdr:nvSpPr>
      <xdr:spPr>
        <a:xfrm>
          <a:off x="374660" y="388938"/>
          <a:ext cx="3503084" cy="650344"/>
        </a:xfrm>
        <a:prstGeom prst="flowChartProcess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/>
            <a:t>Obtain the list of your staff sorted by statutory grouping - from highest to lowest.</a:t>
          </a:r>
        </a:p>
      </xdr:txBody>
    </xdr:sp>
    <xdr:clientData/>
  </xdr:twoCellAnchor>
  <xdr:twoCellAnchor>
    <xdr:from>
      <xdr:col>6</xdr:col>
      <xdr:colOff>514890</xdr:colOff>
      <xdr:row>5</xdr:row>
      <xdr:rowOff>166682</xdr:rowOff>
    </xdr:from>
    <xdr:to>
      <xdr:col>10</xdr:col>
      <xdr:colOff>539750</xdr:colOff>
      <xdr:row>9</xdr:row>
      <xdr:rowOff>42066</xdr:rowOff>
    </xdr:to>
    <xdr:sp macro="" textlink="">
      <xdr:nvSpPr>
        <xdr:cNvPr id="5" name="Flowchart: Process 4"/>
        <xdr:cNvSpPr/>
      </xdr:nvSpPr>
      <xdr:spPr>
        <a:xfrm>
          <a:off x="4182015" y="738182"/>
          <a:ext cx="2469610" cy="637384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/>
            <a:t>Identify</a:t>
          </a:r>
          <a:r>
            <a:rPr lang="en-US" sz="1400" baseline="0"/>
            <a:t> the assignment the teacher currently holds.</a:t>
          </a:r>
          <a:endParaRPr lang="en-US" sz="1400"/>
        </a:p>
      </xdr:txBody>
    </xdr:sp>
    <xdr:clientData/>
  </xdr:twoCellAnchor>
  <xdr:twoCellAnchor>
    <xdr:from>
      <xdr:col>6</xdr:col>
      <xdr:colOff>503782</xdr:colOff>
      <xdr:row>11</xdr:row>
      <xdr:rowOff>134938</xdr:rowOff>
    </xdr:from>
    <xdr:to>
      <xdr:col>10</xdr:col>
      <xdr:colOff>547687</xdr:colOff>
      <xdr:row>14</xdr:row>
      <xdr:rowOff>119063</xdr:rowOff>
    </xdr:to>
    <xdr:sp macro="" textlink="">
      <xdr:nvSpPr>
        <xdr:cNvPr id="6" name="Flowchart: Process 5"/>
        <xdr:cNvSpPr/>
      </xdr:nvSpPr>
      <xdr:spPr>
        <a:xfrm>
          <a:off x="4170907" y="1849438"/>
          <a:ext cx="2488655" cy="55562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/>
            <a:t>Is the same assignment available for the coming year?</a:t>
          </a:r>
        </a:p>
      </xdr:txBody>
    </xdr:sp>
    <xdr:clientData/>
  </xdr:twoCellAnchor>
  <xdr:twoCellAnchor>
    <xdr:from>
      <xdr:col>11</xdr:col>
      <xdr:colOff>514117</xdr:colOff>
      <xdr:row>11</xdr:row>
      <xdr:rowOff>139172</xdr:rowOff>
    </xdr:from>
    <xdr:to>
      <xdr:col>16</xdr:col>
      <xdr:colOff>255339</xdr:colOff>
      <xdr:row>14</xdr:row>
      <xdr:rowOff>110597</xdr:rowOff>
    </xdr:to>
    <xdr:sp macro="" textlink="">
      <xdr:nvSpPr>
        <xdr:cNvPr id="7" name="Flowchart: Process 6"/>
        <xdr:cNvSpPr/>
      </xdr:nvSpPr>
      <xdr:spPr>
        <a:xfrm>
          <a:off x="7237180" y="1853672"/>
          <a:ext cx="2797159" cy="54292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/>
            <a:t>Teacher returned to their present position.</a:t>
          </a:r>
        </a:p>
      </xdr:txBody>
    </xdr:sp>
    <xdr:clientData/>
  </xdr:twoCellAnchor>
  <xdr:twoCellAnchor>
    <xdr:from>
      <xdr:col>11</xdr:col>
      <xdr:colOff>533179</xdr:colOff>
      <xdr:row>17</xdr:row>
      <xdr:rowOff>135728</xdr:rowOff>
    </xdr:from>
    <xdr:to>
      <xdr:col>16</xdr:col>
      <xdr:colOff>274401</xdr:colOff>
      <xdr:row>20</xdr:row>
      <xdr:rowOff>30953</xdr:rowOff>
    </xdr:to>
    <xdr:sp macro="" textlink="">
      <xdr:nvSpPr>
        <xdr:cNvPr id="9" name="Flowchart: Process 8"/>
        <xdr:cNvSpPr/>
      </xdr:nvSpPr>
      <xdr:spPr>
        <a:xfrm>
          <a:off x="7256242" y="2993228"/>
          <a:ext cx="2797159" cy="46672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/>
            <a:t>Do</a:t>
          </a:r>
          <a:r>
            <a:rPr lang="en-US" sz="1200" baseline="0"/>
            <a:t> the rights extend to only 1 other assignment?</a:t>
          </a:r>
          <a:endParaRPr lang="en-US" sz="1200"/>
        </a:p>
      </xdr:txBody>
    </xdr:sp>
    <xdr:clientData/>
  </xdr:twoCellAnchor>
  <xdr:twoCellAnchor>
    <xdr:from>
      <xdr:col>17</xdr:col>
      <xdr:colOff>236278</xdr:colOff>
      <xdr:row>16</xdr:row>
      <xdr:rowOff>146838</xdr:rowOff>
    </xdr:from>
    <xdr:to>
      <xdr:col>19</xdr:col>
      <xdr:colOff>449796</xdr:colOff>
      <xdr:row>21</xdr:row>
      <xdr:rowOff>15864</xdr:rowOff>
    </xdr:to>
    <xdr:sp macro="" textlink="">
      <xdr:nvSpPr>
        <xdr:cNvPr id="10" name="Flowchart: Process 9"/>
        <xdr:cNvSpPr/>
      </xdr:nvSpPr>
      <xdr:spPr>
        <a:xfrm>
          <a:off x="10626466" y="2813838"/>
          <a:ext cx="1435893" cy="821526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/>
            <a:t>Teacher is placed in that position.</a:t>
          </a:r>
        </a:p>
      </xdr:txBody>
    </xdr:sp>
    <xdr:clientData/>
  </xdr:twoCellAnchor>
  <xdr:twoCellAnchor>
    <xdr:from>
      <xdr:col>11</xdr:col>
      <xdr:colOff>522053</xdr:colOff>
      <xdr:row>23</xdr:row>
      <xdr:rowOff>7137</xdr:rowOff>
    </xdr:from>
    <xdr:to>
      <xdr:col>16</xdr:col>
      <xdr:colOff>287074</xdr:colOff>
      <xdr:row>28</xdr:row>
      <xdr:rowOff>55563</xdr:rowOff>
    </xdr:to>
    <xdr:sp macro="" textlink="">
      <xdr:nvSpPr>
        <xdr:cNvPr id="11" name="Flowchart: Process 10"/>
        <xdr:cNvSpPr/>
      </xdr:nvSpPr>
      <xdr:spPr>
        <a:xfrm>
          <a:off x="7245116" y="4007637"/>
          <a:ext cx="2820958" cy="1000926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/>
            <a:t>Teacher</a:t>
          </a:r>
          <a:r>
            <a:rPr lang="en-US" sz="1400" baseline="0"/>
            <a:t> and administrator agree upon placement among postions for which the teacher has rights?</a:t>
          </a:r>
          <a:endParaRPr lang="en-US" sz="1400"/>
        </a:p>
      </xdr:txBody>
    </xdr:sp>
    <xdr:clientData/>
  </xdr:twoCellAnchor>
  <xdr:twoCellAnchor>
    <xdr:from>
      <xdr:col>6</xdr:col>
      <xdr:colOff>502213</xdr:colOff>
      <xdr:row>27</xdr:row>
      <xdr:rowOff>31744</xdr:rowOff>
    </xdr:from>
    <xdr:to>
      <xdr:col>10</xdr:col>
      <xdr:colOff>531813</xdr:colOff>
      <xdr:row>32</xdr:row>
      <xdr:rowOff>69844</xdr:rowOff>
    </xdr:to>
    <xdr:sp macro="" textlink="">
      <xdr:nvSpPr>
        <xdr:cNvPr id="12" name="Flowchart: Process 11"/>
        <xdr:cNvSpPr/>
      </xdr:nvSpPr>
      <xdr:spPr>
        <a:xfrm>
          <a:off x="4169338" y="4794244"/>
          <a:ext cx="2474350" cy="9906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/>
            <a:t>Teacher</a:t>
          </a:r>
          <a:r>
            <a:rPr lang="en-US" sz="1400" baseline="0"/>
            <a:t> is temporarily without assignment (TWA) but remains attached to the building until Involuntary Transfer (IVT).</a:t>
          </a:r>
          <a:endParaRPr lang="en-US" sz="1400"/>
        </a:p>
      </xdr:txBody>
    </xdr:sp>
    <xdr:clientData/>
  </xdr:twoCellAnchor>
  <xdr:twoCellAnchor>
    <xdr:from>
      <xdr:col>0</xdr:col>
      <xdr:colOff>365135</xdr:colOff>
      <xdr:row>7</xdr:row>
      <xdr:rowOff>158748</xdr:rowOff>
    </xdr:from>
    <xdr:to>
      <xdr:col>6</xdr:col>
      <xdr:colOff>201094</xdr:colOff>
      <xdr:row>13</xdr:row>
      <xdr:rowOff>158749</xdr:rowOff>
    </xdr:to>
    <xdr:sp macro="" textlink="">
      <xdr:nvSpPr>
        <xdr:cNvPr id="13" name="Flowchart: Process 12"/>
        <xdr:cNvSpPr/>
      </xdr:nvSpPr>
      <xdr:spPr>
        <a:xfrm>
          <a:off x="365135" y="1111248"/>
          <a:ext cx="3503084" cy="1143001"/>
        </a:xfrm>
        <a:prstGeom prst="flowChartProcess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/>
            <a:t>Starting</a:t>
          </a:r>
          <a:r>
            <a:rPr lang="en-US" sz="1400" baseline="0"/>
            <a:t> with the teacher at the top of the listing work through the decision path for each teacher sequentially until the list has been exhausted.</a:t>
          </a:r>
          <a:endParaRPr lang="en-US" sz="1400"/>
        </a:p>
      </xdr:txBody>
    </xdr:sp>
    <xdr:clientData/>
  </xdr:twoCellAnchor>
  <xdr:twoCellAnchor>
    <xdr:from>
      <xdr:col>6</xdr:col>
      <xdr:colOff>499039</xdr:colOff>
      <xdr:row>17</xdr:row>
      <xdr:rowOff>103218</xdr:rowOff>
    </xdr:from>
    <xdr:to>
      <xdr:col>10</xdr:col>
      <xdr:colOff>539751</xdr:colOff>
      <xdr:row>20</xdr:row>
      <xdr:rowOff>46068</xdr:rowOff>
    </xdr:to>
    <xdr:sp macro="" textlink="">
      <xdr:nvSpPr>
        <xdr:cNvPr id="8" name="Flowchart: Process 7"/>
        <xdr:cNvSpPr/>
      </xdr:nvSpPr>
      <xdr:spPr>
        <a:xfrm>
          <a:off x="4166164" y="3341718"/>
          <a:ext cx="2485462" cy="5143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/>
            <a:t>Does the teacher have rights to another</a:t>
          </a:r>
          <a:r>
            <a:rPr lang="en-US" sz="1200" baseline="0"/>
            <a:t> position? </a:t>
          </a:r>
          <a:endParaRPr lang="en-US" sz="1200"/>
        </a:p>
      </xdr:txBody>
    </xdr:sp>
    <xdr:clientData/>
  </xdr:twoCellAnchor>
  <xdr:twoCellAnchor>
    <xdr:from>
      <xdr:col>6</xdr:col>
      <xdr:colOff>500063</xdr:colOff>
      <xdr:row>20</xdr:row>
      <xdr:rowOff>27018</xdr:rowOff>
    </xdr:from>
    <xdr:to>
      <xdr:col>10</xdr:col>
      <xdr:colOff>536049</xdr:colOff>
      <xdr:row>23</xdr:row>
      <xdr:rowOff>95250</xdr:rowOff>
    </xdr:to>
    <xdr:sp macro="" textlink="">
      <xdr:nvSpPr>
        <xdr:cNvPr id="14" name="Rectangle 13"/>
        <xdr:cNvSpPr/>
      </xdr:nvSpPr>
      <xdr:spPr>
        <a:xfrm>
          <a:off x="4167188" y="3837018"/>
          <a:ext cx="2480736" cy="63973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5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(i.e. - Was the teacher in a split and therefore has rights in more than one grade level? Or vice-versa?)</a:t>
          </a:r>
          <a:endParaRPr lang="en-US" sz="10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547687</xdr:colOff>
      <xdr:row>13</xdr:row>
      <xdr:rowOff>29635</xdr:rowOff>
    </xdr:from>
    <xdr:to>
      <xdr:col>11</xdr:col>
      <xdr:colOff>514117</xdr:colOff>
      <xdr:row>13</xdr:row>
      <xdr:rowOff>31751</xdr:rowOff>
    </xdr:to>
    <xdr:cxnSp macro="">
      <xdr:nvCxnSpPr>
        <xdr:cNvPr id="18" name="Straight Arrow Connector 17"/>
        <xdr:cNvCxnSpPr>
          <a:stCxn id="6" idx="3"/>
          <a:endCxn id="7" idx="1"/>
        </xdr:cNvCxnSpPr>
      </xdr:nvCxnSpPr>
      <xdr:spPr>
        <a:xfrm flipV="1">
          <a:off x="6659562" y="2125135"/>
          <a:ext cx="577618" cy="211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539751</xdr:colOff>
      <xdr:row>18</xdr:row>
      <xdr:rowOff>169893</xdr:rowOff>
    </xdr:from>
    <xdr:to>
      <xdr:col>11</xdr:col>
      <xdr:colOff>533179</xdr:colOff>
      <xdr:row>18</xdr:row>
      <xdr:rowOff>178591</xdr:rowOff>
    </xdr:to>
    <xdr:cxnSp macro="">
      <xdr:nvCxnSpPr>
        <xdr:cNvPr id="20" name="Straight Arrow Connector 19"/>
        <xdr:cNvCxnSpPr>
          <a:stCxn id="8" idx="3"/>
          <a:endCxn id="9" idx="1"/>
        </xdr:cNvCxnSpPr>
      </xdr:nvCxnSpPr>
      <xdr:spPr>
        <a:xfrm>
          <a:off x="6651626" y="3217893"/>
          <a:ext cx="604616" cy="869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274401</xdr:colOff>
      <xdr:row>18</xdr:row>
      <xdr:rowOff>176601</xdr:rowOff>
    </xdr:from>
    <xdr:to>
      <xdr:col>17</xdr:col>
      <xdr:colOff>236278</xdr:colOff>
      <xdr:row>18</xdr:row>
      <xdr:rowOff>178591</xdr:rowOff>
    </xdr:to>
    <xdr:cxnSp macro="">
      <xdr:nvCxnSpPr>
        <xdr:cNvPr id="21" name="Straight Arrow Connector 20"/>
        <xdr:cNvCxnSpPr>
          <a:stCxn id="9" idx="3"/>
          <a:endCxn id="10" idx="1"/>
        </xdr:cNvCxnSpPr>
      </xdr:nvCxnSpPr>
      <xdr:spPr>
        <a:xfrm flipV="1">
          <a:off x="10053401" y="3224601"/>
          <a:ext cx="573065" cy="199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98196</xdr:colOff>
      <xdr:row>20</xdr:row>
      <xdr:rowOff>30953</xdr:rowOff>
    </xdr:from>
    <xdr:to>
      <xdr:col>14</xdr:col>
      <xdr:colOff>98969</xdr:colOff>
      <xdr:row>23</xdr:row>
      <xdr:rowOff>7137</xdr:rowOff>
    </xdr:to>
    <xdr:cxnSp macro="">
      <xdr:nvCxnSpPr>
        <xdr:cNvPr id="24" name="Straight Arrow Connector 23"/>
        <xdr:cNvCxnSpPr>
          <a:stCxn id="9" idx="2"/>
          <a:endCxn id="11" idx="0"/>
        </xdr:cNvCxnSpPr>
      </xdr:nvCxnSpPr>
      <xdr:spPr>
        <a:xfrm rot="16200000" flipH="1">
          <a:off x="8381366" y="3733408"/>
          <a:ext cx="547684" cy="77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96602</xdr:colOff>
      <xdr:row>12</xdr:row>
      <xdr:rowOff>93933</xdr:rowOff>
    </xdr:from>
    <xdr:to>
      <xdr:col>11</xdr:col>
      <xdr:colOff>370444</xdr:colOff>
      <xdr:row>13</xdr:row>
      <xdr:rowOff>177275</xdr:rowOff>
    </xdr:to>
    <xdr:sp macro="" textlink="">
      <xdr:nvSpPr>
        <xdr:cNvPr id="52" name="Oval 51"/>
        <xdr:cNvSpPr/>
      </xdr:nvSpPr>
      <xdr:spPr>
        <a:xfrm>
          <a:off x="6819665" y="1998933"/>
          <a:ext cx="273842" cy="27384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/>
            <a:t>Y</a:t>
          </a:r>
          <a:endParaRPr lang="en-US" sz="100"/>
        </a:p>
      </xdr:txBody>
    </xdr:sp>
    <xdr:clientData/>
  </xdr:twoCellAnchor>
  <xdr:twoCellAnchor>
    <xdr:from>
      <xdr:col>13</xdr:col>
      <xdr:colOff>574423</xdr:colOff>
      <xdr:row>20</xdr:row>
      <xdr:rowOff>134119</xdr:rowOff>
    </xdr:from>
    <xdr:to>
      <xdr:col>14</xdr:col>
      <xdr:colOff>237078</xdr:colOff>
      <xdr:row>22</xdr:row>
      <xdr:rowOff>26961</xdr:rowOff>
    </xdr:to>
    <xdr:sp macro="" textlink="">
      <xdr:nvSpPr>
        <xdr:cNvPr id="53" name="Oval 52"/>
        <xdr:cNvSpPr/>
      </xdr:nvSpPr>
      <xdr:spPr>
        <a:xfrm>
          <a:off x="8519861" y="3563119"/>
          <a:ext cx="273842" cy="27384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/>
            <a:t>N</a:t>
          </a:r>
          <a:endParaRPr lang="en-US" sz="100"/>
        </a:p>
      </xdr:txBody>
    </xdr:sp>
    <xdr:clientData/>
  </xdr:twoCellAnchor>
  <xdr:twoCellAnchor>
    <xdr:from>
      <xdr:col>11</xdr:col>
      <xdr:colOff>90251</xdr:colOff>
      <xdr:row>18</xdr:row>
      <xdr:rowOff>33341</xdr:rowOff>
    </xdr:from>
    <xdr:to>
      <xdr:col>11</xdr:col>
      <xdr:colOff>364093</xdr:colOff>
      <xdr:row>19</xdr:row>
      <xdr:rowOff>116683</xdr:rowOff>
    </xdr:to>
    <xdr:sp macro="" textlink="">
      <xdr:nvSpPr>
        <xdr:cNvPr id="54" name="Oval 53"/>
        <xdr:cNvSpPr/>
      </xdr:nvSpPr>
      <xdr:spPr>
        <a:xfrm>
          <a:off x="6813314" y="3081341"/>
          <a:ext cx="273842" cy="27384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/>
            <a:t>Y</a:t>
          </a:r>
          <a:endParaRPr lang="en-US" sz="100"/>
        </a:p>
      </xdr:txBody>
    </xdr:sp>
    <xdr:clientData/>
  </xdr:twoCellAnchor>
  <xdr:twoCellAnchor>
    <xdr:from>
      <xdr:col>16</xdr:col>
      <xdr:colOff>366994</xdr:colOff>
      <xdr:row>18</xdr:row>
      <xdr:rowOff>30960</xdr:rowOff>
    </xdr:from>
    <xdr:to>
      <xdr:col>17</xdr:col>
      <xdr:colOff>36263</xdr:colOff>
      <xdr:row>19</xdr:row>
      <xdr:rowOff>114302</xdr:rowOff>
    </xdr:to>
    <xdr:sp macro="" textlink="">
      <xdr:nvSpPr>
        <xdr:cNvPr id="55" name="Oval 54"/>
        <xdr:cNvSpPr/>
      </xdr:nvSpPr>
      <xdr:spPr>
        <a:xfrm>
          <a:off x="10145994" y="3078960"/>
          <a:ext cx="280457" cy="27384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/>
            <a:t>Y</a:t>
          </a:r>
          <a:endParaRPr lang="en-US" sz="100"/>
        </a:p>
      </xdr:txBody>
    </xdr:sp>
    <xdr:clientData/>
  </xdr:twoCellAnchor>
  <xdr:twoCellAnchor>
    <xdr:from>
      <xdr:col>8</xdr:col>
      <xdr:colOff>525735</xdr:colOff>
      <xdr:row>9</xdr:row>
      <xdr:rowOff>42067</xdr:rowOff>
    </xdr:from>
    <xdr:to>
      <xdr:col>8</xdr:col>
      <xdr:colOff>527320</xdr:colOff>
      <xdr:row>11</xdr:row>
      <xdr:rowOff>134939</xdr:rowOff>
    </xdr:to>
    <xdr:cxnSp macro="">
      <xdr:nvCxnSpPr>
        <xdr:cNvPr id="56" name="Straight Arrow Connector 55"/>
        <xdr:cNvCxnSpPr>
          <a:stCxn id="5" idx="2"/>
          <a:endCxn id="6" idx="0"/>
        </xdr:cNvCxnSpPr>
      </xdr:nvCxnSpPr>
      <xdr:spPr>
        <a:xfrm rot="5400000">
          <a:off x="5179092" y="1611710"/>
          <a:ext cx="473872" cy="158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519396</xdr:colOff>
      <xdr:row>14</xdr:row>
      <xdr:rowOff>119062</xdr:rowOff>
    </xdr:from>
    <xdr:to>
      <xdr:col>8</xdr:col>
      <xdr:colOff>525736</xdr:colOff>
      <xdr:row>17</xdr:row>
      <xdr:rowOff>103217</xdr:rowOff>
    </xdr:to>
    <xdr:cxnSp macro="">
      <xdr:nvCxnSpPr>
        <xdr:cNvPr id="60" name="Straight Arrow Connector 59"/>
        <xdr:cNvCxnSpPr>
          <a:stCxn id="6" idx="2"/>
          <a:endCxn id="8" idx="0"/>
        </xdr:cNvCxnSpPr>
      </xdr:nvCxnSpPr>
      <xdr:spPr>
        <a:xfrm rot="5400000">
          <a:off x="5134238" y="2679720"/>
          <a:ext cx="555655" cy="634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517013</xdr:colOff>
      <xdr:row>23</xdr:row>
      <xdr:rowOff>95251</xdr:rowOff>
    </xdr:from>
    <xdr:to>
      <xdr:col>8</xdr:col>
      <xdr:colOff>518056</xdr:colOff>
      <xdr:row>27</xdr:row>
      <xdr:rowOff>31745</xdr:rowOff>
    </xdr:to>
    <xdr:cxnSp macro="">
      <xdr:nvCxnSpPr>
        <xdr:cNvPr id="65" name="Straight Arrow Connector 64"/>
        <xdr:cNvCxnSpPr>
          <a:stCxn id="14" idx="2"/>
          <a:endCxn id="12" idx="0"/>
        </xdr:cNvCxnSpPr>
      </xdr:nvCxnSpPr>
      <xdr:spPr>
        <a:xfrm rot="5400000">
          <a:off x="5057788" y="4825476"/>
          <a:ext cx="698494" cy="104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382796</xdr:colOff>
      <xdr:row>15</xdr:row>
      <xdr:rowOff>34106</xdr:rowOff>
    </xdr:from>
    <xdr:to>
      <xdr:col>9</xdr:col>
      <xdr:colOff>45450</xdr:colOff>
      <xdr:row>16</xdr:row>
      <xdr:rowOff>117448</xdr:rowOff>
    </xdr:to>
    <xdr:sp macro="" textlink="">
      <xdr:nvSpPr>
        <xdr:cNvPr id="57" name="Oval 56"/>
        <xdr:cNvSpPr/>
      </xdr:nvSpPr>
      <xdr:spPr>
        <a:xfrm>
          <a:off x="5272296" y="2510606"/>
          <a:ext cx="273842" cy="27384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/>
            <a:t>N</a:t>
          </a:r>
          <a:endParaRPr lang="en-US" sz="100"/>
        </a:p>
      </xdr:txBody>
    </xdr:sp>
    <xdr:clientData/>
  </xdr:twoCellAnchor>
  <xdr:twoCellAnchor>
    <xdr:from>
      <xdr:col>8</xdr:col>
      <xdr:colOff>373483</xdr:colOff>
      <xdr:row>24</xdr:row>
      <xdr:rowOff>97607</xdr:rowOff>
    </xdr:from>
    <xdr:to>
      <xdr:col>9</xdr:col>
      <xdr:colOff>36137</xdr:colOff>
      <xdr:row>25</xdr:row>
      <xdr:rowOff>180949</xdr:rowOff>
    </xdr:to>
    <xdr:sp macro="" textlink="">
      <xdr:nvSpPr>
        <xdr:cNvPr id="68" name="Oval 67"/>
        <xdr:cNvSpPr/>
      </xdr:nvSpPr>
      <xdr:spPr>
        <a:xfrm>
          <a:off x="5262983" y="4288607"/>
          <a:ext cx="273842" cy="27384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/>
            <a:t>N</a:t>
          </a:r>
          <a:endParaRPr lang="en-US" sz="100"/>
        </a:p>
      </xdr:txBody>
    </xdr:sp>
    <xdr:clientData/>
  </xdr:twoCellAnchor>
  <xdr:twoCellAnchor editAs="oneCell">
    <xdr:from>
      <xdr:col>1</xdr:col>
      <xdr:colOff>423335</xdr:colOff>
      <xdr:row>14</xdr:row>
      <xdr:rowOff>116416</xdr:rowOff>
    </xdr:from>
    <xdr:to>
      <xdr:col>6</xdr:col>
      <xdr:colOff>190501</xdr:colOff>
      <xdr:row>30</xdr:row>
      <xdr:rowOff>106891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7168" y="3164416"/>
          <a:ext cx="2836333" cy="3038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89966</xdr:colOff>
      <xdr:row>14</xdr:row>
      <xdr:rowOff>84667</xdr:rowOff>
    </xdr:from>
    <xdr:to>
      <xdr:col>1</xdr:col>
      <xdr:colOff>582084</xdr:colOff>
      <xdr:row>33</xdr:row>
      <xdr:rowOff>31751</xdr:rowOff>
    </xdr:to>
    <xdr:sp macro="" textlink="">
      <xdr:nvSpPr>
        <xdr:cNvPr id="16" name="Down Arrow 15"/>
        <xdr:cNvSpPr/>
      </xdr:nvSpPr>
      <xdr:spPr>
        <a:xfrm>
          <a:off x="89966" y="3132667"/>
          <a:ext cx="1095368" cy="3566584"/>
        </a:xfrm>
        <a:prstGeom prst="downArrow">
          <a:avLst>
            <a:gd name="adj1" fmla="val 50000"/>
            <a:gd name="adj2" fmla="val 40991"/>
          </a:avLst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359835</xdr:colOff>
      <xdr:row>4</xdr:row>
      <xdr:rowOff>39688</xdr:rowOff>
    </xdr:from>
    <xdr:to>
      <xdr:col>6</xdr:col>
      <xdr:colOff>359835</xdr:colOff>
      <xdr:row>33</xdr:row>
      <xdr:rowOff>63500</xdr:rowOff>
    </xdr:to>
    <xdr:cxnSp macro="">
      <xdr:nvCxnSpPr>
        <xdr:cNvPr id="31" name="Straight Connector 30"/>
        <xdr:cNvCxnSpPr/>
      </xdr:nvCxnSpPr>
      <xdr:spPr>
        <a:xfrm rot="5400000">
          <a:off x="1252804" y="3575844"/>
          <a:ext cx="5548312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374660</xdr:colOff>
      <xdr:row>0</xdr:row>
      <xdr:rowOff>166687</xdr:rowOff>
    </xdr:from>
    <xdr:to>
      <xdr:col>6</xdr:col>
      <xdr:colOff>210619</xdr:colOff>
      <xdr:row>3</xdr:row>
      <xdr:rowOff>126468</xdr:rowOff>
    </xdr:to>
    <xdr:sp macro="" textlink="">
      <xdr:nvSpPr>
        <xdr:cNvPr id="84" name="Flowchart: Process 83"/>
        <xdr:cNvSpPr/>
      </xdr:nvSpPr>
      <xdr:spPr>
        <a:xfrm>
          <a:off x="374660" y="166687"/>
          <a:ext cx="3503084" cy="531281"/>
        </a:xfrm>
        <a:prstGeom prst="flowChartProcess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/>
            <a:t>Staff Assigned to the Building</a:t>
          </a:r>
        </a:p>
      </xdr:txBody>
    </xdr:sp>
    <xdr:clientData/>
  </xdr:twoCellAnchor>
  <xdr:twoCellAnchor>
    <xdr:from>
      <xdr:col>6</xdr:col>
      <xdr:colOff>492124</xdr:colOff>
      <xdr:row>0</xdr:row>
      <xdr:rowOff>166687</xdr:rowOff>
    </xdr:from>
    <xdr:to>
      <xdr:col>19</xdr:col>
      <xdr:colOff>436561</xdr:colOff>
      <xdr:row>3</xdr:row>
      <xdr:rowOff>126468</xdr:rowOff>
    </xdr:to>
    <xdr:sp macro="" textlink="">
      <xdr:nvSpPr>
        <xdr:cNvPr id="86" name="Flowchart: Process 85"/>
        <xdr:cNvSpPr/>
      </xdr:nvSpPr>
      <xdr:spPr>
        <a:xfrm>
          <a:off x="4159249" y="166687"/>
          <a:ext cx="7889875" cy="531281"/>
        </a:xfrm>
        <a:prstGeom prst="flowChartProcess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/>
            <a:t>Assigning Staff at the Building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showGridLines="0" showRowColHeaders="0" tabSelected="1" workbookViewId="0">
      <selection activeCell="K31" sqref="K31"/>
    </sheetView>
  </sheetViews>
  <sheetFormatPr defaultColWidth="0" defaultRowHeight="15" zeroHeight="1"/>
  <cols>
    <col min="1" max="11" width="9.140625" customWidth="1"/>
    <col min="12" max="16384" width="9.140625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</sheetData>
  <sheetProtection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V32"/>
  <sheetViews>
    <sheetView zoomScale="90" zoomScaleNormal="90" zoomScalePageLayoutView="80" workbookViewId="0">
      <selection activeCell="B5" sqref="B5"/>
    </sheetView>
  </sheetViews>
  <sheetFormatPr defaultColWidth="0" defaultRowHeight="15" zeroHeight="1" outlineLevelCol="1"/>
  <cols>
    <col min="1" max="1" width="19.140625" customWidth="1"/>
    <col min="2" max="2" width="12.5703125" style="23" customWidth="1"/>
    <col min="3" max="3" width="10" customWidth="1"/>
    <col min="4" max="5" width="11.42578125" style="29" hidden="1" customWidth="1" outlineLevel="1"/>
    <col min="6" max="6" width="3" customWidth="1" collapsed="1"/>
    <col min="7" max="21" width="9.85546875" customWidth="1"/>
    <col min="22" max="22" width="9.140625" customWidth="1"/>
    <col min="23" max="16384" width="9.140625" hidden="1"/>
  </cols>
  <sheetData>
    <row r="1" spans="1:21" s="32" customFormat="1" ht="2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5.75">
      <c r="B2" s="36" t="s">
        <v>59</v>
      </c>
      <c r="C2" s="2">
        <f>COUNTA(C4:C29)-COUNTIF(C4:C29,"JC")</f>
        <v>0</v>
      </c>
      <c r="D2" s="26"/>
      <c r="E2" s="26"/>
      <c r="F2" s="1"/>
      <c r="G2" s="3"/>
      <c r="H2" s="3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</row>
    <row r="3" spans="1:21" ht="16.5" thickBot="1">
      <c r="A3" s="5" t="s">
        <v>4</v>
      </c>
      <c r="B3" s="5" t="s">
        <v>61</v>
      </c>
      <c r="C3" s="5" t="s">
        <v>5</v>
      </c>
      <c r="D3" s="27" t="s">
        <v>53</v>
      </c>
      <c r="E3" s="27" t="s">
        <v>55</v>
      </c>
      <c r="F3" s="1"/>
      <c r="G3" s="4" t="s">
        <v>6</v>
      </c>
      <c r="H3" s="4">
        <v>1</v>
      </c>
      <c r="I3" s="4">
        <v>1.2</v>
      </c>
      <c r="J3" s="4">
        <v>2</v>
      </c>
      <c r="K3" s="4">
        <v>2.2999999999999998</v>
      </c>
      <c r="L3" s="4">
        <v>3</v>
      </c>
      <c r="M3" s="4">
        <v>3.4</v>
      </c>
      <c r="N3" s="4">
        <v>4</v>
      </c>
      <c r="O3" s="6">
        <v>4.5</v>
      </c>
      <c r="P3" s="4">
        <v>5</v>
      </c>
      <c r="Q3" s="6">
        <v>5.6</v>
      </c>
      <c r="R3" s="4">
        <v>6</v>
      </c>
      <c r="S3" s="7" t="s">
        <v>7</v>
      </c>
      <c r="T3" s="8" t="s">
        <v>8</v>
      </c>
      <c r="U3" s="8" t="s">
        <v>9</v>
      </c>
    </row>
    <row r="4" spans="1:21" ht="15.75">
      <c r="A4" s="30" t="s">
        <v>11</v>
      </c>
      <c r="B4" s="45"/>
      <c r="C4" s="52" t="str">
        <f>IFERROR(INDEX('Job Codes'!$A$3:$B$19,MATCH(B4,'Job Codes'!$A$3:$A$19,0),2),"JC")</f>
        <v>JC</v>
      </c>
      <c r="D4" s="28">
        <f>VLOOKUP(C4,'Job Codes'!$B$3:$E$20,2,TRUE)</f>
        <v>0</v>
      </c>
      <c r="E4" s="28">
        <f>VLOOKUP(C4,'Job Codes'!$B$3:$E$20,4,TRUE)</f>
        <v>0</v>
      </c>
      <c r="F4" s="1"/>
      <c r="G4" s="42" t="str">
        <f>IF(OR(G$3=$D4,G$3=$E4),$A4,"")</f>
        <v/>
      </c>
      <c r="H4" s="42" t="str">
        <f>IF(OR(H$3=$D4,H$3=$E4),$A4,"")</f>
        <v/>
      </c>
      <c r="I4" s="42" t="str">
        <f>IF(H4=J4,H4,"")</f>
        <v/>
      </c>
      <c r="J4" s="42" t="str">
        <f>IF(OR(J$3=$D4,J$3=$E4),$A4,"")</f>
        <v/>
      </c>
      <c r="K4" s="42" t="str">
        <f>IF(J4=L4,J4,"")</f>
        <v/>
      </c>
      <c r="L4" s="42" t="str">
        <f>IF(OR(L$3=$D4,L$3=$E4),$A4,"")</f>
        <v/>
      </c>
      <c r="M4" s="42" t="str">
        <f>IF(L4=N4,L4,"")</f>
        <v/>
      </c>
      <c r="N4" s="42" t="str">
        <f>IF(OR(N$3=$D4,N$3=$E4),$A4,"")</f>
        <v/>
      </c>
      <c r="O4" s="42" t="str">
        <f>IF(N4=P4,N4,"")</f>
        <v/>
      </c>
      <c r="P4" s="42" t="str">
        <f>IF(OR(P$3=$D4,P$3=$E4),$A4,"")</f>
        <v/>
      </c>
      <c r="Q4" s="42" t="str">
        <f>IF(P4=R4,P4,"")</f>
        <v/>
      </c>
      <c r="R4" s="42" t="str">
        <f>IF(OR(R$3=$D4,R$3=$E4),$A4,"")</f>
        <v/>
      </c>
      <c r="S4" s="43" t="str">
        <f>IF(OR(S$3=$D4,S$3=$E4),$A4,"")</f>
        <v/>
      </c>
      <c r="T4" s="42" t="str">
        <f>IF(OR(T$3=$D4,T$3=$E4),$A4,"")</f>
        <v/>
      </c>
      <c r="U4" s="42" t="str">
        <f>IF(OR(U$3=$D4,U$3=$E4),$A4,"")</f>
        <v/>
      </c>
    </row>
    <row r="5" spans="1:21" ht="15.75">
      <c r="A5" s="30" t="s">
        <v>14</v>
      </c>
      <c r="B5" s="45"/>
      <c r="C5" s="52" t="str">
        <f>IFERROR(INDEX('Job Codes'!$A$3:$B$19,MATCH(B5,'Job Codes'!$A$3:$A$19,0),2),"JC")</f>
        <v>JC</v>
      </c>
      <c r="D5" s="28">
        <f>VLOOKUP(C5,'Job Codes'!$B$3:$E$20,2,TRUE)</f>
        <v>0</v>
      </c>
      <c r="E5" s="28">
        <f>VLOOKUP(C5,'Job Codes'!$B$3:$E$20,4,TRUE)</f>
        <v>0</v>
      </c>
      <c r="F5" s="1"/>
      <c r="G5" s="42" t="str">
        <f t="shared" ref="G5:H29" si="0">IF(OR(G$3=$D5,G$3=$E5),$A5,"")</f>
        <v/>
      </c>
      <c r="H5" s="42" t="str">
        <f t="shared" si="0"/>
        <v/>
      </c>
      <c r="I5" s="42" t="str">
        <f t="shared" ref="I5:I29" si="1">IF(H5=J5,H5,"")</f>
        <v/>
      </c>
      <c r="J5" s="42" t="str">
        <f t="shared" ref="J5:J29" si="2">IF(OR(J$3=$D5,J$3=$E5),$A5,"")</f>
        <v/>
      </c>
      <c r="K5" s="42" t="str">
        <f t="shared" ref="K5:K29" si="3">IF(J5=L5,J5,"")</f>
        <v/>
      </c>
      <c r="L5" s="42" t="str">
        <f t="shared" ref="L5:L29" si="4">IF(OR(L$3=$D5,L$3=$E5),$A5,"")</f>
        <v/>
      </c>
      <c r="M5" s="42" t="str">
        <f t="shared" ref="M5:M29" si="5">IF(L5=N5,L5,"")</f>
        <v/>
      </c>
      <c r="N5" s="42" t="str">
        <f t="shared" ref="N5:N29" si="6">IF(OR(N$3=$D5,N$3=$E5),$A5,"")</f>
        <v/>
      </c>
      <c r="O5" s="42" t="str">
        <f t="shared" ref="O5:O29" si="7">IF(N5=P5,N5,"")</f>
        <v/>
      </c>
      <c r="P5" s="42" t="str">
        <f t="shared" ref="P5:P29" si="8">IF(OR(P$3=$D5,P$3=$E5),$A5,"")</f>
        <v/>
      </c>
      <c r="Q5" s="42" t="str">
        <f t="shared" ref="Q5:Q29" si="9">IF(P5=R5,P5,"")</f>
        <v/>
      </c>
      <c r="R5" s="42" t="str">
        <f t="shared" ref="R5:U29" si="10">IF(OR(R$3=$D5,R$3=$E5),$A5,"")</f>
        <v/>
      </c>
      <c r="S5" s="43" t="str">
        <f t="shared" si="10"/>
        <v/>
      </c>
      <c r="T5" s="42" t="str">
        <f t="shared" si="10"/>
        <v/>
      </c>
      <c r="U5" s="42" t="str">
        <f t="shared" si="10"/>
        <v/>
      </c>
    </row>
    <row r="6" spans="1:21" ht="15.75">
      <c r="A6" s="30" t="s">
        <v>17</v>
      </c>
      <c r="B6" s="45"/>
      <c r="C6" s="52" t="str">
        <f>IFERROR(INDEX('Job Codes'!$A$3:$B$19,MATCH(B6,'Job Codes'!$A$3:$A$19,0),2),"JC")</f>
        <v>JC</v>
      </c>
      <c r="D6" s="28">
        <f>VLOOKUP(C6,'Job Codes'!$B$3:$E$20,2,TRUE)</f>
        <v>0</v>
      </c>
      <c r="E6" s="28">
        <f>VLOOKUP(C6,'Job Codes'!$B$3:$E$20,4,TRUE)</f>
        <v>0</v>
      </c>
      <c r="F6" s="1"/>
      <c r="G6" s="42" t="str">
        <f t="shared" si="0"/>
        <v/>
      </c>
      <c r="H6" s="42" t="str">
        <f t="shared" si="0"/>
        <v/>
      </c>
      <c r="I6" s="42" t="str">
        <f t="shared" si="1"/>
        <v/>
      </c>
      <c r="J6" s="42" t="str">
        <f t="shared" si="2"/>
        <v/>
      </c>
      <c r="K6" s="42" t="str">
        <f t="shared" si="3"/>
        <v/>
      </c>
      <c r="L6" s="42" t="str">
        <f t="shared" si="4"/>
        <v/>
      </c>
      <c r="M6" s="42" t="str">
        <f t="shared" si="5"/>
        <v/>
      </c>
      <c r="N6" s="42" t="str">
        <f t="shared" si="6"/>
        <v/>
      </c>
      <c r="O6" s="42" t="str">
        <f t="shared" si="7"/>
        <v/>
      </c>
      <c r="P6" s="42" t="str">
        <f t="shared" si="8"/>
        <v/>
      </c>
      <c r="Q6" s="42" t="str">
        <f t="shared" si="9"/>
        <v/>
      </c>
      <c r="R6" s="42" t="str">
        <f t="shared" si="10"/>
        <v/>
      </c>
      <c r="S6" s="43" t="str">
        <f t="shared" si="10"/>
        <v/>
      </c>
      <c r="T6" s="42" t="str">
        <f t="shared" si="10"/>
        <v/>
      </c>
      <c r="U6" s="42" t="str">
        <f t="shared" si="10"/>
        <v/>
      </c>
    </row>
    <row r="7" spans="1:21" ht="15.75">
      <c r="A7" s="30" t="s">
        <v>19</v>
      </c>
      <c r="B7" s="45"/>
      <c r="C7" s="52" t="str">
        <f>IFERROR(INDEX('Job Codes'!$A$3:$B$19,MATCH(B7,'Job Codes'!$A$3:$A$19,0),2),"JC")</f>
        <v>JC</v>
      </c>
      <c r="D7" s="28">
        <f>VLOOKUP(C7,'Job Codes'!$B$3:$E$20,2,TRUE)</f>
        <v>0</v>
      </c>
      <c r="E7" s="28">
        <f>VLOOKUP(C7,'Job Codes'!$B$3:$E$20,4,TRUE)</f>
        <v>0</v>
      </c>
      <c r="F7" s="1"/>
      <c r="G7" s="42" t="str">
        <f t="shared" si="0"/>
        <v/>
      </c>
      <c r="H7" s="42" t="str">
        <f t="shared" si="0"/>
        <v/>
      </c>
      <c r="I7" s="42" t="str">
        <f t="shared" si="1"/>
        <v/>
      </c>
      <c r="J7" s="42" t="str">
        <f t="shared" si="2"/>
        <v/>
      </c>
      <c r="K7" s="42" t="str">
        <f t="shared" si="3"/>
        <v/>
      </c>
      <c r="L7" s="42" t="str">
        <f t="shared" si="4"/>
        <v/>
      </c>
      <c r="M7" s="42" t="str">
        <f t="shared" si="5"/>
        <v/>
      </c>
      <c r="N7" s="42" t="str">
        <f t="shared" si="6"/>
        <v/>
      </c>
      <c r="O7" s="42" t="str">
        <f t="shared" si="7"/>
        <v/>
      </c>
      <c r="P7" s="42" t="str">
        <f t="shared" si="8"/>
        <v/>
      </c>
      <c r="Q7" s="42" t="str">
        <f t="shared" si="9"/>
        <v/>
      </c>
      <c r="R7" s="42" t="str">
        <f t="shared" si="10"/>
        <v/>
      </c>
      <c r="S7" s="43" t="str">
        <f t="shared" si="10"/>
        <v/>
      </c>
      <c r="T7" s="42" t="str">
        <f t="shared" si="10"/>
        <v/>
      </c>
      <c r="U7" s="42" t="str">
        <f t="shared" si="10"/>
        <v/>
      </c>
    </row>
    <row r="8" spans="1:21" ht="15.75">
      <c r="A8" s="30" t="s">
        <v>21</v>
      </c>
      <c r="B8" s="45"/>
      <c r="C8" s="52" t="str">
        <f>IFERROR(INDEX('Job Codes'!$A$3:$B$19,MATCH(B8,'Job Codes'!$A$3:$A$19,0),2),"JC")</f>
        <v>JC</v>
      </c>
      <c r="D8" s="28">
        <f>VLOOKUP(C8,'Job Codes'!$B$3:$E$20,2,TRUE)</f>
        <v>0</v>
      </c>
      <c r="E8" s="28">
        <f>VLOOKUP(C8,'Job Codes'!$B$3:$E$20,4,TRUE)</f>
        <v>0</v>
      </c>
      <c r="F8" s="1"/>
      <c r="G8" s="42" t="str">
        <f t="shared" si="0"/>
        <v/>
      </c>
      <c r="H8" s="42" t="str">
        <f t="shared" si="0"/>
        <v/>
      </c>
      <c r="I8" s="42" t="str">
        <f t="shared" si="1"/>
        <v/>
      </c>
      <c r="J8" s="42" t="str">
        <f t="shared" si="2"/>
        <v/>
      </c>
      <c r="K8" s="42" t="str">
        <f t="shared" si="3"/>
        <v/>
      </c>
      <c r="L8" s="42" t="str">
        <f t="shared" si="4"/>
        <v/>
      </c>
      <c r="M8" s="42" t="str">
        <f t="shared" si="5"/>
        <v/>
      </c>
      <c r="N8" s="42" t="str">
        <f t="shared" si="6"/>
        <v/>
      </c>
      <c r="O8" s="42" t="str">
        <f t="shared" si="7"/>
        <v/>
      </c>
      <c r="P8" s="42" t="str">
        <f t="shared" si="8"/>
        <v/>
      </c>
      <c r="Q8" s="42" t="str">
        <f t="shared" si="9"/>
        <v/>
      </c>
      <c r="R8" s="42" t="str">
        <f t="shared" si="10"/>
        <v/>
      </c>
      <c r="S8" s="43" t="str">
        <f t="shared" si="10"/>
        <v/>
      </c>
      <c r="T8" s="42" t="str">
        <f t="shared" si="10"/>
        <v/>
      </c>
      <c r="U8" s="42" t="str">
        <f t="shared" si="10"/>
        <v/>
      </c>
    </row>
    <row r="9" spans="1:21" ht="15.75">
      <c r="A9" s="30" t="s">
        <v>23</v>
      </c>
      <c r="B9" s="45"/>
      <c r="C9" s="52" t="str">
        <f>IFERROR(INDEX('Job Codes'!$A$3:$B$19,MATCH(B9,'Job Codes'!$A$3:$A$19,0),2),"JC")</f>
        <v>JC</v>
      </c>
      <c r="D9" s="28">
        <f>VLOOKUP(C9,'Job Codes'!$B$3:$E$20,2,TRUE)</f>
        <v>0</v>
      </c>
      <c r="E9" s="28">
        <f>VLOOKUP(C9,'Job Codes'!$B$3:$E$20,4,TRUE)</f>
        <v>0</v>
      </c>
      <c r="F9" s="1"/>
      <c r="G9" s="42" t="str">
        <f t="shared" si="0"/>
        <v/>
      </c>
      <c r="H9" s="42" t="str">
        <f t="shared" si="0"/>
        <v/>
      </c>
      <c r="I9" s="42" t="str">
        <f t="shared" si="1"/>
        <v/>
      </c>
      <c r="J9" s="42" t="str">
        <f t="shared" si="2"/>
        <v/>
      </c>
      <c r="K9" s="42" t="str">
        <f t="shared" si="3"/>
        <v/>
      </c>
      <c r="L9" s="42" t="str">
        <f t="shared" si="4"/>
        <v/>
      </c>
      <c r="M9" s="42" t="str">
        <f t="shared" si="5"/>
        <v/>
      </c>
      <c r="N9" s="42" t="str">
        <f t="shared" si="6"/>
        <v/>
      </c>
      <c r="O9" s="42" t="str">
        <f t="shared" si="7"/>
        <v/>
      </c>
      <c r="P9" s="42" t="str">
        <f t="shared" si="8"/>
        <v/>
      </c>
      <c r="Q9" s="42" t="str">
        <f t="shared" si="9"/>
        <v/>
      </c>
      <c r="R9" s="42" t="str">
        <f t="shared" si="10"/>
        <v/>
      </c>
      <c r="S9" s="43" t="str">
        <f t="shared" si="10"/>
        <v/>
      </c>
      <c r="T9" s="42" t="str">
        <f t="shared" si="10"/>
        <v/>
      </c>
      <c r="U9" s="42" t="str">
        <f t="shared" si="10"/>
        <v/>
      </c>
    </row>
    <row r="10" spans="1:21" ht="15.75">
      <c r="A10" s="30" t="s">
        <v>25</v>
      </c>
      <c r="B10" s="45"/>
      <c r="C10" s="52" t="str">
        <f>IFERROR(INDEX('Job Codes'!$A$3:$B$19,MATCH(B10,'Job Codes'!$A$3:$A$19,0),2),"JC")</f>
        <v>JC</v>
      </c>
      <c r="D10" s="28">
        <f>VLOOKUP(C10,'Job Codes'!$B$3:$E$20,2,TRUE)</f>
        <v>0</v>
      </c>
      <c r="E10" s="28">
        <f>VLOOKUP(C10,'Job Codes'!$B$3:$E$20,4,TRUE)</f>
        <v>0</v>
      </c>
      <c r="F10" s="1"/>
      <c r="G10" s="42" t="str">
        <f t="shared" si="0"/>
        <v/>
      </c>
      <c r="H10" s="42" t="str">
        <f t="shared" si="0"/>
        <v/>
      </c>
      <c r="I10" s="42" t="str">
        <f t="shared" si="1"/>
        <v/>
      </c>
      <c r="J10" s="42" t="str">
        <f t="shared" si="2"/>
        <v/>
      </c>
      <c r="K10" s="42" t="str">
        <f t="shared" si="3"/>
        <v/>
      </c>
      <c r="L10" s="42" t="str">
        <f t="shared" si="4"/>
        <v/>
      </c>
      <c r="M10" s="42" t="str">
        <f t="shared" si="5"/>
        <v/>
      </c>
      <c r="N10" s="42" t="str">
        <f t="shared" si="6"/>
        <v/>
      </c>
      <c r="O10" s="42" t="str">
        <f t="shared" si="7"/>
        <v/>
      </c>
      <c r="P10" s="42" t="str">
        <f t="shared" si="8"/>
        <v/>
      </c>
      <c r="Q10" s="42" t="str">
        <f t="shared" si="9"/>
        <v/>
      </c>
      <c r="R10" s="42" t="str">
        <f t="shared" si="10"/>
        <v/>
      </c>
      <c r="S10" s="43" t="str">
        <f t="shared" si="10"/>
        <v/>
      </c>
      <c r="T10" s="42" t="str">
        <f t="shared" si="10"/>
        <v/>
      </c>
      <c r="U10" s="42" t="str">
        <f t="shared" si="10"/>
        <v/>
      </c>
    </row>
    <row r="11" spans="1:21" ht="15.75">
      <c r="A11" s="30" t="s">
        <v>27</v>
      </c>
      <c r="B11" s="45"/>
      <c r="C11" s="52" t="str">
        <f>IFERROR(INDEX('Job Codes'!$A$3:$B$19,MATCH(B11,'Job Codes'!$A$3:$A$19,0),2),"JC")</f>
        <v>JC</v>
      </c>
      <c r="D11" s="28">
        <f>VLOOKUP(C11,'Job Codes'!$B$3:$E$20,2,TRUE)</f>
        <v>0</v>
      </c>
      <c r="E11" s="28">
        <f>VLOOKUP(C11,'Job Codes'!$B$3:$E$20,4,TRUE)</f>
        <v>0</v>
      </c>
      <c r="F11" s="1"/>
      <c r="G11" s="42" t="str">
        <f t="shared" si="0"/>
        <v/>
      </c>
      <c r="H11" s="42" t="str">
        <f t="shared" si="0"/>
        <v/>
      </c>
      <c r="I11" s="42" t="str">
        <f t="shared" si="1"/>
        <v/>
      </c>
      <c r="J11" s="42" t="str">
        <f t="shared" si="2"/>
        <v/>
      </c>
      <c r="K11" s="42" t="str">
        <f t="shared" si="3"/>
        <v/>
      </c>
      <c r="L11" s="42" t="str">
        <f t="shared" si="4"/>
        <v/>
      </c>
      <c r="M11" s="42" t="str">
        <f t="shared" si="5"/>
        <v/>
      </c>
      <c r="N11" s="42" t="str">
        <f t="shared" si="6"/>
        <v/>
      </c>
      <c r="O11" s="42" t="str">
        <f t="shared" si="7"/>
        <v/>
      </c>
      <c r="P11" s="42" t="str">
        <f t="shared" si="8"/>
        <v/>
      </c>
      <c r="Q11" s="42" t="str">
        <f t="shared" si="9"/>
        <v/>
      </c>
      <c r="R11" s="42" t="str">
        <f t="shared" si="10"/>
        <v/>
      </c>
      <c r="S11" s="43" t="str">
        <f t="shared" si="10"/>
        <v/>
      </c>
      <c r="T11" s="42" t="str">
        <f t="shared" si="10"/>
        <v/>
      </c>
      <c r="U11" s="42" t="str">
        <f t="shared" si="10"/>
        <v/>
      </c>
    </row>
    <row r="12" spans="1:21" ht="15.75">
      <c r="A12" s="30" t="s">
        <v>29</v>
      </c>
      <c r="B12" s="45"/>
      <c r="C12" s="52" t="str">
        <f>IFERROR(INDEX('Job Codes'!$A$3:$B$19,MATCH(B12,'Job Codes'!$A$3:$A$19,0),2),"JC")</f>
        <v>JC</v>
      </c>
      <c r="D12" s="28">
        <f>VLOOKUP(C12,'Job Codes'!$B$3:$E$20,2,TRUE)</f>
        <v>0</v>
      </c>
      <c r="E12" s="28">
        <f>VLOOKUP(C12,'Job Codes'!$B$3:$E$20,4,TRUE)</f>
        <v>0</v>
      </c>
      <c r="F12" s="1"/>
      <c r="G12" s="42" t="str">
        <f t="shared" si="0"/>
        <v/>
      </c>
      <c r="H12" s="42" t="str">
        <f t="shared" si="0"/>
        <v/>
      </c>
      <c r="I12" s="42" t="str">
        <f t="shared" si="1"/>
        <v/>
      </c>
      <c r="J12" s="42" t="str">
        <f t="shared" si="2"/>
        <v/>
      </c>
      <c r="K12" s="42" t="str">
        <f t="shared" si="3"/>
        <v/>
      </c>
      <c r="L12" s="42" t="str">
        <f t="shared" si="4"/>
        <v/>
      </c>
      <c r="M12" s="42" t="str">
        <f t="shared" si="5"/>
        <v/>
      </c>
      <c r="N12" s="42" t="str">
        <f t="shared" si="6"/>
        <v/>
      </c>
      <c r="O12" s="42" t="str">
        <f t="shared" si="7"/>
        <v/>
      </c>
      <c r="P12" s="42" t="str">
        <f t="shared" si="8"/>
        <v/>
      </c>
      <c r="Q12" s="42" t="str">
        <f t="shared" si="9"/>
        <v/>
      </c>
      <c r="R12" s="42" t="str">
        <f t="shared" si="10"/>
        <v/>
      </c>
      <c r="S12" s="43" t="str">
        <f t="shared" si="10"/>
        <v/>
      </c>
      <c r="T12" s="42" t="str">
        <f t="shared" si="10"/>
        <v/>
      </c>
      <c r="U12" s="42" t="str">
        <f t="shared" si="10"/>
        <v/>
      </c>
    </row>
    <row r="13" spans="1:21" ht="15.75">
      <c r="A13" s="30" t="s">
        <v>31</v>
      </c>
      <c r="B13" s="45"/>
      <c r="C13" s="52" t="str">
        <f>IFERROR(INDEX('Job Codes'!$A$3:$B$19,MATCH(B13,'Job Codes'!$A$3:$A$19,0),2),"JC")</f>
        <v>JC</v>
      </c>
      <c r="D13" s="28">
        <f>VLOOKUP(C13,'Job Codes'!$B$3:$E$20,2,TRUE)</f>
        <v>0</v>
      </c>
      <c r="E13" s="28">
        <f>VLOOKUP(C13,'Job Codes'!$B$3:$E$20,4,TRUE)</f>
        <v>0</v>
      </c>
      <c r="F13" s="1"/>
      <c r="G13" s="42" t="str">
        <f t="shared" si="0"/>
        <v/>
      </c>
      <c r="H13" s="42" t="str">
        <f t="shared" si="0"/>
        <v/>
      </c>
      <c r="I13" s="42" t="str">
        <f t="shared" si="1"/>
        <v/>
      </c>
      <c r="J13" s="42" t="str">
        <f t="shared" si="2"/>
        <v/>
      </c>
      <c r="K13" s="42" t="str">
        <f t="shared" si="3"/>
        <v/>
      </c>
      <c r="L13" s="42" t="str">
        <f t="shared" si="4"/>
        <v/>
      </c>
      <c r="M13" s="42" t="str">
        <f t="shared" si="5"/>
        <v/>
      </c>
      <c r="N13" s="42" t="str">
        <f t="shared" si="6"/>
        <v/>
      </c>
      <c r="O13" s="42" t="str">
        <f t="shared" si="7"/>
        <v/>
      </c>
      <c r="P13" s="42" t="str">
        <f t="shared" si="8"/>
        <v/>
      </c>
      <c r="Q13" s="42" t="str">
        <f t="shared" si="9"/>
        <v/>
      </c>
      <c r="R13" s="42" t="str">
        <f t="shared" si="10"/>
        <v/>
      </c>
      <c r="S13" s="43" t="str">
        <f t="shared" si="10"/>
        <v/>
      </c>
      <c r="T13" s="42" t="str">
        <f t="shared" si="10"/>
        <v/>
      </c>
      <c r="U13" s="42" t="str">
        <f t="shared" si="10"/>
        <v/>
      </c>
    </row>
    <row r="14" spans="1:21" ht="15.75">
      <c r="A14" s="30" t="s">
        <v>33</v>
      </c>
      <c r="B14" s="45"/>
      <c r="C14" s="52" t="str">
        <f>IFERROR(INDEX('Job Codes'!$A$3:$B$19,MATCH(B14,'Job Codes'!$A$3:$A$19,0),2),"JC")</f>
        <v>JC</v>
      </c>
      <c r="D14" s="28">
        <f>VLOOKUP(C14,'Job Codes'!$B$3:$E$20,2,TRUE)</f>
        <v>0</v>
      </c>
      <c r="E14" s="28">
        <f>VLOOKUP(C14,'Job Codes'!$B$3:$E$20,4,TRUE)</f>
        <v>0</v>
      </c>
      <c r="F14" s="1"/>
      <c r="G14" s="42" t="str">
        <f t="shared" si="0"/>
        <v/>
      </c>
      <c r="H14" s="42" t="str">
        <f t="shared" si="0"/>
        <v/>
      </c>
      <c r="I14" s="42" t="str">
        <f t="shared" si="1"/>
        <v/>
      </c>
      <c r="J14" s="42" t="str">
        <f t="shared" si="2"/>
        <v/>
      </c>
      <c r="K14" s="42" t="str">
        <f t="shared" si="3"/>
        <v/>
      </c>
      <c r="L14" s="42" t="str">
        <f t="shared" si="4"/>
        <v/>
      </c>
      <c r="M14" s="42" t="str">
        <f t="shared" si="5"/>
        <v/>
      </c>
      <c r="N14" s="42" t="str">
        <f t="shared" si="6"/>
        <v/>
      </c>
      <c r="O14" s="42" t="str">
        <f t="shared" si="7"/>
        <v/>
      </c>
      <c r="P14" s="42" t="str">
        <f t="shared" si="8"/>
        <v/>
      </c>
      <c r="Q14" s="42" t="str">
        <f t="shared" si="9"/>
        <v/>
      </c>
      <c r="R14" s="42" t="str">
        <f t="shared" si="10"/>
        <v/>
      </c>
      <c r="S14" s="43" t="str">
        <f t="shared" si="10"/>
        <v/>
      </c>
      <c r="T14" s="42" t="str">
        <f t="shared" si="10"/>
        <v/>
      </c>
      <c r="U14" s="42" t="str">
        <f t="shared" si="10"/>
        <v/>
      </c>
    </row>
    <row r="15" spans="1:21" ht="15.75">
      <c r="A15" s="30" t="s">
        <v>34</v>
      </c>
      <c r="B15" s="45"/>
      <c r="C15" s="52" t="str">
        <f>IFERROR(INDEX('Job Codes'!$A$3:$B$19,MATCH(B15,'Job Codes'!$A$3:$A$19,0),2),"JC")</f>
        <v>JC</v>
      </c>
      <c r="D15" s="28">
        <f>VLOOKUP(C15,'Job Codes'!$B$3:$E$20,2,TRUE)</f>
        <v>0</v>
      </c>
      <c r="E15" s="28">
        <f>VLOOKUP(C15,'Job Codes'!$B$3:$E$20,4,TRUE)</f>
        <v>0</v>
      </c>
      <c r="F15" s="1"/>
      <c r="G15" s="42" t="str">
        <f t="shared" si="0"/>
        <v/>
      </c>
      <c r="H15" s="42" t="str">
        <f t="shared" si="0"/>
        <v/>
      </c>
      <c r="I15" s="42" t="str">
        <f t="shared" si="1"/>
        <v/>
      </c>
      <c r="J15" s="42" t="str">
        <f t="shared" si="2"/>
        <v/>
      </c>
      <c r="K15" s="42" t="str">
        <f t="shared" si="3"/>
        <v/>
      </c>
      <c r="L15" s="42" t="str">
        <f t="shared" si="4"/>
        <v/>
      </c>
      <c r="M15" s="42" t="str">
        <f t="shared" si="5"/>
        <v/>
      </c>
      <c r="N15" s="42" t="str">
        <f t="shared" si="6"/>
        <v/>
      </c>
      <c r="O15" s="42" t="str">
        <f t="shared" si="7"/>
        <v/>
      </c>
      <c r="P15" s="42" t="str">
        <f t="shared" si="8"/>
        <v/>
      </c>
      <c r="Q15" s="42" t="str">
        <f t="shared" si="9"/>
        <v/>
      </c>
      <c r="R15" s="42" t="str">
        <f t="shared" si="10"/>
        <v/>
      </c>
      <c r="S15" s="43" t="str">
        <f t="shared" si="10"/>
        <v/>
      </c>
      <c r="T15" s="42" t="str">
        <f t="shared" si="10"/>
        <v/>
      </c>
      <c r="U15" s="42" t="str">
        <f t="shared" si="10"/>
        <v/>
      </c>
    </row>
    <row r="16" spans="1:21" ht="15.75">
      <c r="A16" s="30" t="s">
        <v>36</v>
      </c>
      <c r="B16" s="45"/>
      <c r="C16" s="52" t="str">
        <f>IFERROR(INDEX('Job Codes'!$A$3:$B$19,MATCH(B16,'Job Codes'!$A$3:$A$19,0),2),"JC")</f>
        <v>JC</v>
      </c>
      <c r="D16" s="28">
        <f>VLOOKUP(C16,'Job Codes'!$B$3:$E$20,2,TRUE)</f>
        <v>0</v>
      </c>
      <c r="E16" s="28">
        <f>VLOOKUP(C16,'Job Codes'!$B$3:$E$20,4,TRUE)</f>
        <v>0</v>
      </c>
      <c r="F16" s="1"/>
      <c r="G16" s="42" t="str">
        <f t="shared" si="0"/>
        <v/>
      </c>
      <c r="H16" s="42" t="str">
        <f t="shared" si="0"/>
        <v/>
      </c>
      <c r="I16" s="42" t="str">
        <f t="shared" si="1"/>
        <v/>
      </c>
      <c r="J16" s="42" t="str">
        <f t="shared" si="2"/>
        <v/>
      </c>
      <c r="K16" s="42" t="str">
        <f t="shared" si="3"/>
        <v/>
      </c>
      <c r="L16" s="42" t="str">
        <f t="shared" si="4"/>
        <v/>
      </c>
      <c r="M16" s="42" t="str">
        <f t="shared" si="5"/>
        <v/>
      </c>
      <c r="N16" s="42" t="str">
        <f t="shared" si="6"/>
        <v/>
      </c>
      <c r="O16" s="42" t="str">
        <f t="shared" si="7"/>
        <v/>
      </c>
      <c r="P16" s="42" t="str">
        <f t="shared" si="8"/>
        <v/>
      </c>
      <c r="Q16" s="42" t="str">
        <f t="shared" si="9"/>
        <v/>
      </c>
      <c r="R16" s="42" t="str">
        <f t="shared" si="10"/>
        <v/>
      </c>
      <c r="S16" s="43" t="str">
        <f t="shared" si="10"/>
        <v/>
      </c>
      <c r="T16" s="42" t="str">
        <f t="shared" si="10"/>
        <v/>
      </c>
      <c r="U16" s="42" t="str">
        <f t="shared" si="10"/>
        <v/>
      </c>
    </row>
    <row r="17" spans="1:21" ht="15.75">
      <c r="A17" s="30" t="s">
        <v>37</v>
      </c>
      <c r="B17" s="45"/>
      <c r="C17" s="52" t="str">
        <f>IFERROR(INDEX('Job Codes'!$A$3:$B$19,MATCH(B17,'Job Codes'!$A$3:$A$19,0),2),"JC")</f>
        <v>JC</v>
      </c>
      <c r="D17" s="28">
        <f>VLOOKUP(C17,'Job Codes'!$B$3:$E$20,2,TRUE)</f>
        <v>0</v>
      </c>
      <c r="E17" s="28">
        <f>VLOOKUP(C17,'Job Codes'!$B$3:$E$20,4,TRUE)</f>
        <v>0</v>
      </c>
      <c r="F17" s="1"/>
      <c r="G17" s="42" t="str">
        <f t="shared" si="0"/>
        <v/>
      </c>
      <c r="H17" s="42" t="str">
        <f t="shared" si="0"/>
        <v/>
      </c>
      <c r="I17" s="42" t="str">
        <f t="shared" si="1"/>
        <v/>
      </c>
      <c r="J17" s="42" t="str">
        <f t="shared" si="2"/>
        <v/>
      </c>
      <c r="K17" s="42" t="str">
        <f t="shared" si="3"/>
        <v/>
      </c>
      <c r="L17" s="42" t="str">
        <f t="shared" si="4"/>
        <v/>
      </c>
      <c r="M17" s="42" t="str">
        <f t="shared" si="5"/>
        <v/>
      </c>
      <c r="N17" s="42" t="str">
        <f t="shared" si="6"/>
        <v/>
      </c>
      <c r="O17" s="42" t="str">
        <f t="shared" si="7"/>
        <v/>
      </c>
      <c r="P17" s="42" t="str">
        <f t="shared" si="8"/>
        <v/>
      </c>
      <c r="Q17" s="42" t="str">
        <f t="shared" si="9"/>
        <v/>
      </c>
      <c r="R17" s="42" t="str">
        <f t="shared" si="10"/>
        <v/>
      </c>
      <c r="S17" s="43" t="str">
        <f t="shared" si="10"/>
        <v/>
      </c>
      <c r="T17" s="42" t="str">
        <f t="shared" si="10"/>
        <v/>
      </c>
      <c r="U17" s="42" t="str">
        <f t="shared" si="10"/>
        <v/>
      </c>
    </row>
    <row r="18" spans="1:21" ht="15.75">
      <c r="A18" s="30" t="s">
        <v>38</v>
      </c>
      <c r="B18" s="45"/>
      <c r="C18" s="52" t="str">
        <f>IFERROR(INDEX('Job Codes'!$A$3:$B$19,MATCH(B18,'Job Codes'!$A$3:$A$19,0),2),"JC")</f>
        <v>JC</v>
      </c>
      <c r="D18" s="28">
        <f>VLOOKUP(C18,'Job Codes'!$B$3:$E$20,2,TRUE)</f>
        <v>0</v>
      </c>
      <c r="E18" s="28">
        <f>VLOOKUP(C18,'Job Codes'!$B$3:$E$20,4,TRUE)</f>
        <v>0</v>
      </c>
      <c r="F18" s="1"/>
      <c r="G18" s="42" t="str">
        <f t="shared" si="0"/>
        <v/>
      </c>
      <c r="H18" s="42" t="str">
        <f t="shared" si="0"/>
        <v/>
      </c>
      <c r="I18" s="42" t="str">
        <f t="shared" si="1"/>
        <v/>
      </c>
      <c r="J18" s="42" t="str">
        <f t="shared" si="2"/>
        <v/>
      </c>
      <c r="K18" s="42" t="str">
        <f t="shared" si="3"/>
        <v/>
      </c>
      <c r="L18" s="42" t="str">
        <f t="shared" si="4"/>
        <v/>
      </c>
      <c r="M18" s="42" t="str">
        <f t="shared" si="5"/>
        <v/>
      </c>
      <c r="N18" s="42" t="str">
        <f t="shared" si="6"/>
        <v/>
      </c>
      <c r="O18" s="42" t="str">
        <f t="shared" si="7"/>
        <v/>
      </c>
      <c r="P18" s="42" t="str">
        <f t="shared" si="8"/>
        <v/>
      </c>
      <c r="Q18" s="42" t="str">
        <f t="shared" si="9"/>
        <v/>
      </c>
      <c r="R18" s="42" t="str">
        <f t="shared" si="10"/>
        <v/>
      </c>
      <c r="S18" s="43" t="str">
        <f t="shared" si="10"/>
        <v/>
      </c>
      <c r="T18" s="42" t="str">
        <f t="shared" si="10"/>
        <v/>
      </c>
      <c r="U18" s="42" t="str">
        <f t="shared" si="10"/>
        <v/>
      </c>
    </row>
    <row r="19" spans="1:21" ht="15.75">
      <c r="A19" s="30" t="s">
        <v>39</v>
      </c>
      <c r="B19" s="45"/>
      <c r="C19" s="52" t="str">
        <f>IFERROR(INDEX('Job Codes'!$A$3:$B$19,MATCH(B19,'Job Codes'!$A$3:$A$19,0),2),"JC")</f>
        <v>JC</v>
      </c>
      <c r="D19" s="28">
        <f>VLOOKUP(C19,'Job Codes'!$B$3:$E$20,2,TRUE)</f>
        <v>0</v>
      </c>
      <c r="E19" s="28">
        <f>VLOOKUP(C19,'Job Codes'!$B$3:$E$20,4,TRUE)</f>
        <v>0</v>
      </c>
      <c r="F19" s="1"/>
      <c r="G19" s="42" t="str">
        <f t="shared" si="0"/>
        <v/>
      </c>
      <c r="H19" s="42" t="str">
        <f t="shared" si="0"/>
        <v/>
      </c>
      <c r="I19" s="42" t="str">
        <f t="shared" si="1"/>
        <v/>
      </c>
      <c r="J19" s="42" t="str">
        <f t="shared" si="2"/>
        <v/>
      </c>
      <c r="K19" s="42" t="str">
        <f t="shared" si="3"/>
        <v/>
      </c>
      <c r="L19" s="42" t="str">
        <f t="shared" si="4"/>
        <v/>
      </c>
      <c r="M19" s="42" t="str">
        <f t="shared" si="5"/>
        <v/>
      </c>
      <c r="N19" s="42" t="str">
        <f t="shared" si="6"/>
        <v/>
      </c>
      <c r="O19" s="42" t="str">
        <f t="shared" si="7"/>
        <v/>
      </c>
      <c r="P19" s="42" t="str">
        <f t="shared" si="8"/>
        <v/>
      </c>
      <c r="Q19" s="42" t="str">
        <f t="shared" si="9"/>
        <v/>
      </c>
      <c r="R19" s="42" t="str">
        <f t="shared" si="10"/>
        <v/>
      </c>
      <c r="S19" s="43" t="str">
        <f t="shared" si="10"/>
        <v/>
      </c>
      <c r="T19" s="42" t="str">
        <f t="shared" si="10"/>
        <v/>
      </c>
      <c r="U19" s="42" t="str">
        <f t="shared" si="10"/>
        <v/>
      </c>
    </row>
    <row r="20" spans="1:21" ht="15.75">
      <c r="A20" s="30" t="s">
        <v>40</v>
      </c>
      <c r="B20" s="45"/>
      <c r="C20" s="52" t="str">
        <f>IFERROR(INDEX('Job Codes'!$A$3:$B$19,MATCH(B20,'Job Codes'!$A$3:$A$19,0),2),"JC")</f>
        <v>JC</v>
      </c>
      <c r="D20" s="28">
        <f>VLOOKUP(C20,'Job Codes'!$B$3:$E$20,2,TRUE)</f>
        <v>0</v>
      </c>
      <c r="E20" s="28">
        <f>VLOOKUP(C20,'Job Codes'!$B$3:$E$20,4,TRUE)</f>
        <v>0</v>
      </c>
      <c r="F20" s="1"/>
      <c r="G20" s="42" t="str">
        <f t="shared" si="0"/>
        <v/>
      </c>
      <c r="H20" s="42" t="str">
        <f t="shared" si="0"/>
        <v/>
      </c>
      <c r="I20" s="42" t="str">
        <f t="shared" si="1"/>
        <v/>
      </c>
      <c r="J20" s="42" t="str">
        <f t="shared" si="2"/>
        <v/>
      </c>
      <c r="K20" s="42" t="str">
        <f t="shared" si="3"/>
        <v/>
      </c>
      <c r="L20" s="42" t="str">
        <f t="shared" si="4"/>
        <v/>
      </c>
      <c r="M20" s="42" t="str">
        <f t="shared" si="5"/>
        <v/>
      </c>
      <c r="N20" s="42" t="str">
        <f t="shared" si="6"/>
        <v/>
      </c>
      <c r="O20" s="42" t="str">
        <f t="shared" si="7"/>
        <v/>
      </c>
      <c r="P20" s="42" t="str">
        <f t="shared" si="8"/>
        <v/>
      </c>
      <c r="Q20" s="42" t="str">
        <f t="shared" si="9"/>
        <v/>
      </c>
      <c r="R20" s="42" t="str">
        <f t="shared" si="10"/>
        <v/>
      </c>
      <c r="S20" s="43" t="str">
        <f t="shared" si="10"/>
        <v/>
      </c>
      <c r="T20" s="42" t="str">
        <f t="shared" si="10"/>
        <v/>
      </c>
      <c r="U20" s="42" t="str">
        <f t="shared" si="10"/>
        <v/>
      </c>
    </row>
    <row r="21" spans="1:21" ht="15.75">
      <c r="A21" s="30" t="s">
        <v>41</v>
      </c>
      <c r="B21" s="45"/>
      <c r="C21" s="52" t="str">
        <f>IFERROR(INDEX('Job Codes'!$A$3:$B$19,MATCH(B21,'Job Codes'!$A$3:$A$19,0),2),"JC")</f>
        <v>JC</v>
      </c>
      <c r="D21" s="28">
        <f>VLOOKUP(C21,'Job Codes'!$B$3:$E$20,2,TRUE)</f>
        <v>0</v>
      </c>
      <c r="E21" s="28">
        <f>VLOOKUP(C21,'Job Codes'!$B$3:$E$20,4,TRUE)</f>
        <v>0</v>
      </c>
      <c r="F21" s="1"/>
      <c r="G21" s="42" t="str">
        <f t="shared" si="0"/>
        <v/>
      </c>
      <c r="H21" s="42" t="str">
        <f t="shared" si="0"/>
        <v/>
      </c>
      <c r="I21" s="42" t="str">
        <f t="shared" si="1"/>
        <v/>
      </c>
      <c r="J21" s="42" t="str">
        <f t="shared" si="2"/>
        <v/>
      </c>
      <c r="K21" s="42" t="str">
        <f t="shared" si="3"/>
        <v/>
      </c>
      <c r="L21" s="42" t="str">
        <f t="shared" si="4"/>
        <v/>
      </c>
      <c r="M21" s="42" t="str">
        <f t="shared" si="5"/>
        <v/>
      </c>
      <c r="N21" s="42" t="str">
        <f t="shared" si="6"/>
        <v/>
      </c>
      <c r="O21" s="42" t="str">
        <f t="shared" si="7"/>
        <v/>
      </c>
      <c r="P21" s="42" t="str">
        <f t="shared" si="8"/>
        <v/>
      </c>
      <c r="Q21" s="42" t="str">
        <f t="shared" si="9"/>
        <v/>
      </c>
      <c r="R21" s="42" t="str">
        <f t="shared" si="10"/>
        <v/>
      </c>
      <c r="S21" s="43" t="str">
        <f t="shared" si="10"/>
        <v/>
      </c>
      <c r="T21" s="42" t="str">
        <f t="shared" si="10"/>
        <v/>
      </c>
      <c r="U21" s="42" t="str">
        <f t="shared" si="10"/>
        <v/>
      </c>
    </row>
    <row r="22" spans="1:21" ht="15.75">
      <c r="A22" s="30" t="s">
        <v>42</v>
      </c>
      <c r="B22" s="45"/>
      <c r="C22" s="52" t="str">
        <f>IFERROR(INDEX('Job Codes'!$A$3:$B$19,MATCH(B22,'Job Codes'!$A$3:$A$19,0),2),"JC")</f>
        <v>JC</v>
      </c>
      <c r="D22" s="28">
        <f>VLOOKUP(C22,'Job Codes'!$B$3:$E$20,2,TRUE)</f>
        <v>0</v>
      </c>
      <c r="E22" s="28">
        <f>VLOOKUP(C22,'Job Codes'!$B$3:$E$20,4,TRUE)</f>
        <v>0</v>
      </c>
      <c r="F22" s="1"/>
      <c r="G22" s="42" t="str">
        <f t="shared" si="0"/>
        <v/>
      </c>
      <c r="H22" s="42" t="str">
        <f t="shared" si="0"/>
        <v/>
      </c>
      <c r="I22" s="42" t="str">
        <f t="shared" si="1"/>
        <v/>
      </c>
      <c r="J22" s="42" t="str">
        <f t="shared" si="2"/>
        <v/>
      </c>
      <c r="K22" s="42" t="str">
        <f t="shared" si="3"/>
        <v/>
      </c>
      <c r="L22" s="42" t="str">
        <f t="shared" si="4"/>
        <v/>
      </c>
      <c r="M22" s="42" t="str">
        <f t="shared" si="5"/>
        <v/>
      </c>
      <c r="N22" s="42" t="str">
        <f t="shared" si="6"/>
        <v/>
      </c>
      <c r="O22" s="42" t="str">
        <f t="shared" si="7"/>
        <v/>
      </c>
      <c r="P22" s="42" t="str">
        <f t="shared" si="8"/>
        <v/>
      </c>
      <c r="Q22" s="42" t="str">
        <f t="shared" si="9"/>
        <v/>
      </c>
      <c r="R22" s="42" t="str">
        <f t="shared" si="10"/>
        <v/>
      </c>
      <c r="S22" s="43" t="str">
        <f t="shared" si="10"/>
        <v/>
      </c>
      <c r="T22" s="42" t="str">
        <f t="shared" si="10"/>
        <v/>
      </c>
      <c r="U22" s="42" t="str">
        <f t="shared" si="10"/>
        <v/>
      </c>
    </row>
    <row r="23" spans="1:21" ht="15.75">
      <c r="A23" s="30" t="s">
        <v>43</v>
      </c>
      <c r="B23" s="45"/>
      <c r="C23" s="52" t="str">
        <f>IFERROR(INDEX('Job Codes'!$A$3:$B$19,MATCH(B23,'Job Codes'!$A$3:$A$19,0),2),"JC")</f>
        <v>JC</v>
      </c>
      <c r="D23" s="28">
        <f>VLOOKUP(C23,'Job Codes'!$B$3:$E$20,2,TRUE)</f>
        <v>0</v>
      </c>
      <c r="E23" s="28">
        <f>VLOOKUP(C23,'Job Codes'!$B$3:$E$20,4,TRUE)</f>
        <v>0</v>
      </c>
      <c r="F23" s="1"/>
      <c r="G23" s="42" t="str">
        <f t="shared" si="0"/>
        <v/>
      </c>
      <c r="H23" s="42" t="str">
        <f t="shared" si="0"/>
        <v/>
      </c>
      <c r="I23" s="42" t="str">
        <f t="shared" si="1"/>
        <v/>
      </c>
      <c r="J23" s="42" t="str">
        <f t="shared" si="2"/>
        <v/>
      </c>
      <c r="K23" s="42" t="str">
        <f t="shared" si="3"/>
        <v/>
      </c>
      <c r="L23" s="42" t="str">
        <f t="shared" si="4"/>
        <v/>
      </c>
      <c r="M23" s="42" t="str">
        <f t="shared" si="5"/>
        <v/>
      </c>
      <c r="N23" s="42" t="str">
        <f t="shared" si="6"/>
        <v/>
      </c>
      <c r="O23" s="42" t="str">
        <f t="shared" si="7"/>
        <v/>
      </c>
      <c r="P23" s="42" t="str">
        <f t="shared" si="8"/>
        <v/>
      </c>
      <c r="Q23" s="42" t="str">
        <f t="shared" si="9"/>
        <v/>
      </c>
      <c r="R23" s="42" t="str">
        <f t="shared" si="10"/>
        <v/>
      </c>
      <c r="S23" s="43" t="str">
        <f t="shared" si="10"/>
        <v/>
      </c>
      <c r="T23" s="42" t="str">
        <f t="shared" si="10"/>
        <v/>
      </c>
      <c r="U23" s="42" t="str">
        <f t="shared" si="10"/>
        <v/>
      </c>
    </row>
    <row r="24" spans="1:21" ht="15.75">
      <c r="A24" s="30" t="s">
        <v>44</v>
      </c>
      <c r="B24" s="45"/>
      <c r="C24" s="52" t="str">
        <f>IFERROR(INDEX('Job Codes'!$A$3:$B$19,MATCH(B24,'Job Codes'!$A$3:$A$19,0),2),"JC")</f>
        <v>JC</v>
      </c>
      <c r="D24" s="28">
        <f>VLOOKUP(C24,'Job Codes'!$B$3:$E$20,2,TRUE)</f>
        <v>0</v>
      </c>
      <c r="E24" s="28">
        <f>VLOOKUP(C24,'Job Codes'!$B$3:$E$20,4,TRUE)</f>
        <v>0</v>
      </c>
      <c r="F24" s="1"/>
      <c r="G24" s="42" t="str">
        <f t="shared" si="0"/>
        <v/>
      </c>
      <c r="H24" s="42" t="str">
        <f t="shared" si="0"/>
        <v/>
      </c>
      <c r="I24" s="42" t="str">
        <f t="shared" si="1"/>
        <v/>
      </c>
      <c r="J24" s="42" t="str">
        <f t="shared" si="2"/>
        <v/>
      </c>
      <c r="K24" s="42" t="str">
        <f t="shared" si="3"/>
        <v/>
      </c>
      <c r="L24" s="42" t="str">
        <f t="shared" si="4"/>
        <v/>
      </c>
      <c r="M24" s="42" t="str">
        <f t="shared" si="5"/>
        <v/>
      </c>
      <c r="N24" s="42" t="str">
        <f t="shared" si="6"/>
        <v/>
      </c>
      <c r="O24" s="42" t="str">
        <f t="shared" si="7"/>
        <v/>
      </c>
      <c r="P24" s="42" t="str">
        <f t="shared" si="8"/>
        <v/>
      </c>
      <c r="Q24" s="42" t="str">
        <f t="shared" si="9"/>
        <v/>
      </c>
      <c r="R24" s="42" t="str">
        <f t="shared" si="10"/>
        <v/>
      </c>
      <c r="S24" s="43" t="str">
        <f t="shared" si="10"/>
        <v/>
      </c>
      <c r="T24" s="42" t="str">
        <f t="shared" si="10"/>
        <v/>
      </c>
      <c r="U24" s="42" t="str">
        <f t="shared" si="10"/>
        <v/>
      </c>
    </row>
    <row r="25" spans="1:21" ht="15.75">
      <c r="A25" s="30" t="s">
        <v>45</v>
      </c>
      <c r="B25" s="45"/>
      <c r="C25" s="52" t="str">
        <f>IFERROR(INDEX('Job Codes'!$A$3:$B$19,MATCH(B25,'Job Codes'!$A$3:$A$19,0),2),"JC")</f>
        <v>JC</v>
      </c>
      <c r="D25" s="28">
        <f>VLOOKUP(C25,'Job Codes'!$B$3:$E$20,2,TRUE)</f>
        <v>0</v>
      </c>
      <c r="E25" s="28">
        <f>VLOOKUP(C25,'Job Codes'!$B$3:$E$20,4,TRUE)</f>
        <v>0</v>
      </c>
      <c r="F25" s="1"/>
      <c r="G25" s="42" t="str">
        <f t="shared" si="0"/>
        <v/>
      </c>
      <c r="H25" s="42" t="str">
        <f t="shared" si="0"/>
        <v/>
      </c>
      <c r="I25" s="42" t="str">
        <f t="shared" si="1"/>
        <v/>
      </c>
      <c r="J25" s="42" t="str">
        <f t="shared" si="2"/>
        <v/>
      </c>
      <c r="K25" s="42" t="str">
        <f t="shared" si="3"/>
        <v/>
      </c>
      <c r="L25" s="42" t="str">
        <f t="shared" si="4"/>
        <v/>
      </c>
      <c r="M25" s="42" t="str">
        <f t="shared" si="5"/>
        <v/>
      </c>
      <c r="N25" s="42" t="str">
        <f t="shared" si="6"/>
        <v/>
      </c>
      <c r="O25" s="42" t="str">
        <f t="shared" si="7"/>
        <v/>
      </c>
      <c r="P25" s="42" t="str">
        <f t="shared" si="8"/>
        <v/>
      </c>
      <c r="Q25" s="42" t="str">
        <f t="shared" si="9"/>
        <v/>
      </c>
      <c r="R25" s="42" t="str">
        <f t="shared" si="10"/>
        <v/>
      </c>
      <c r="S25" s="43" t="str">
        <f t="shared" si="10"/>
        <v/>
      </c>
      <c r="T25" s="42" t="str">
        <f t="shared" si="10"/>
        <v/>
      </c>
      <c r="U25" s="42" t="str">
        <f t="shared" si="10"/>
        <v/>
      </c>
    </row>
    <row r="26" spans="1:21" ht="15.75">
      <c r="A26" s="30" t="s">
        <v>46</v>
      </c>
      <c r="B26" s="45"/>
      <c r="C26" s="52" t="str">
        <f>IFERROR(INDEX('Job Codes'!$A$3:$B$19,MATCH(B26,'Job Codes'!$A$3:$A$19,0),2),"JC")</f>
        <v>JC</v>
      </c>
      <c r="D26" s="28">
        <f>VLOOKUP(C26,'Job Codes'!$B$3:$E$20,2,TRUE)</f>
        <v>0</v>
      </c>
      <c r="E26" s="28">
        <f>VLOOKUP(C26,'Job Codes'!$B$3:$E$20,4,TRUE)</f>
        <v>0</v>
      </c>
      <c r="F26" s="1"/>
      <c r="G26" s="42" t="str">
        <f t="shared" si="0"/>
        <v/>
      </c>
      <c r="H26" s="42" t="str">
        <f t="shared" si="0"/>
        <v/>
      </c>
      <c r="I26" s="42" t="str">
        <f t="shared" si="1"/>
        <v/>
      </c>
      <c r="J26" s="42" t="str">
        <f t="shared" si="2"/>
        <v/>
      </c>
      <c r="K26" s="42" t="str">
        <f t="shared" si="3"/>
        <v/>
      </c>
      <c r="L26" s="42" t="str">
        <f t="shared" si="4"/>
        <v/>
      </c>
      <c r="M26" s="42" t="str">
        <f t="shared" si="5"/>
        <v/>
      </c>
      <c r="N26" s="42" t="str">
        <f t="shared" si="6"/>
        <v/>
      </c>
      <c r="O26" s="42" t="str">
        <f t="shared" si="7"/>
        <v/>
      </c>
      <c r="P26" s="42" t="str">
        <f t="shared" si="8"/>
        <v/>
      </c>
      <c r="Q26" s="42" t="str">
        <f t="shared" si="9"/>
        <v/>
      </c>
      <c r="R26" s="42" t="str">
        <f t="shared" si="10"/>
        <v/>
      </c>
      <c r="S26" s="43" t="str">
        <f t="shared" si="10"/>
        <v/>
      </c>
      <c r="T26" s="42" t="str">
        <f t="shared" si="10"/>
        <v/>
      </c>
      <c r="U26" s="42" t="str">
        <f t="shared" si="10"/>
        <v/>
      </c>
    </row>
    <row r="27" spans="1:21" ht="15.75">
      <c r="A27" s="30" t="s">
        <v>47</v>
      </c>
      <c r="B27" s="45"/>
      <c r="C27" s="52" t="str">
        <f>IFERROR(INDEX('Job Codes'!$A$3:$B$19,MATCH(B27,'Job Codes'!$A$3:$A$19,0),2),"JC")</f>
        <v>JC</v>
      </c>
      <c r="D27" s="28">
        <f>VLOOKUP(C27,'Job Codes'!$B$3:$E$20,2,TRUE)</f>
        <v>0</v>
      </c>
      <c r="E27" s="28">
        <f>VLOOKUP(C27,'Job Codes'!$B$3:$E$20,4,TRUE)</f>
        <v>0</v>
      </c>
      <c r="F27" s="1"/>
      <c r="G27" s="42" t="str">
        <f t="shared" si="0"/>
        <v/>
      </c>
      <c r="H27" s="42" t="str">
        <f t="shared" si="0"/>
        <v/>
      </c>
      <c r="I27" s="42" t="str">
        <f t="shared" si="1"/>
        <v/>
      </c>
      <c r="J27" s="42" t="str">
        <f t="shared" si="2"/>
        <v/>
      </c>
      <c r="K27" s="42" t="str">
        <f t="shared" si="3"/>
        <v/>
      </c>
      <c r="L27" s="42" t="str">
        <f t="shared" si="4"/>
        <v/>
      </c>
      <c r="M27" s="42" t="str">
        <f t="shared" si="5"/>
        <v/>
      </c>
      <c r="N27" s="42" t="str">
        <f t="shared" si="6"/>
        <v/>
      </c>
      <c r="O27" s="42" t="str">
        <f t="shared" si="7"/>
        <v/>
      </c>
      <c r="P27" s="42" t="str">
        <f t="shared" si="8"/>
        <v/>
      </c>
      <c r="Q27" s="42" t="str">
        <f t="shared" si="9"/>
        <v/>
      </c>
      <c r="R27" s="42" t="str">
        <f t="shared" si="10"/>
        <v/>
      </c>
      <c r="S27" s="43" t="str">
        <f t="shared" si="10"/>
        <v/>
      </c>
      <c r="T27" s="42" t="str">
        <f t="shared" si="10"/>
        <v/>
      </c>
      <c r="U27" s="42" t="str">
        <f t="shared" si="10"/>
        <v/>
      </c>
    </row>
    <row r="28" spans="1:21" ht="15.75">
      <c r="A28" s="30" t="s">
        <v>48</v>
      </c>
      <c r="B28" s="45"/>
      <c r="C28" s="52" t="str">
        <f>IFERROR(INDEX('Job Codes'!$A$3:$B$19,MATCH(B28,'Job Codes'!$A$3:$A$19,0),2),"JC")</f>
        <v>JC</v>
      </c>
      <c r="D28" s="28">
        <f>VLOOKUP(C28,'Job Codes'!$B$3:$E$20,2,TRUE)</f>
        <v>0</v>
      </c>
      <c r="E28" s="28">
        <f>VLOOKUP(C28,'Job Codes'!$B$3:$E$20,4,TRUE)</f>
        <v>0</v>
      </c>
      <c r="F28" s="1"/>
      <c r="G28" s="42" t="str">
        <f t="shared" si="0"/>
        <v/>
      </c>
      <c r="H28" s="42" t="str">
        <f t="shared" si="0"/>
        <v/>
      </c>
      <c r="I28" s="42" t="str">
        <f t="shared" si="1"/>
        <v/>
      </c>
      <c r="J28" s="42" t="str">
        <f t="shared" si="2"/>
        <v/>
      </c>
      <c r="K28" s="42" t="str">
        <f t="shared" si="3"/>
        <v/>
      </c>
      <c r="L28" s="42" t="str">
        <f t="shared" si="4"/>
        <v/>
      </c>
      <c r="M28" s="42" t="str">
        <f t="shared" si="5"/>
        <v/>
      </c>
      <c r="N28" s="42" t="str">
        <f t="shared" si="6"/>
        <v/>
      </c>
      <c r="O28" s="42" t="str">
        <f t="shared" si="7"/>
        <v/>
      </c>
      <c r="P28" s="42" t="str">
        <f t="shared" si="8"/>
        <v/>
      </c>
      <c r="Q28" s="42" t="str">
        <f t="shared" si="9"/>
        <v/>
      </c>
      <c r="R28" s="42" t="str">
        <f t="shared" si="10"/>
        <v/>
      </c>
      <c r="S28" s="43" t="str">
        <f t="shared" si="10"/>
        <v/>
      </c>
      <c r="T28" s="42" t="str">
        <f t="shared" si="10"/>
        <v/>
      </c>
      <c r="U28" s="42" t="str">
        <f t="shared" si="10"/>
        <v/>
      </c>
    </row>
    <row r="29" spans="1:21" ht="15.75">
      <c r="A29" s="31" t="s">
        <v>49</v>
      </c>
      <c r="B29" s="45"/>
      <c r="C29" s="52" t="str">
        <f>IFERROR(INDEX('Job Codes'!$A$3:$B$19,MATCH(B29,'Job Codes'!$A$3:$A$19,0),2),"JC")</f>
        <v>JC</v>
      </c>
      <c r="D29" s="28">
        <f>VLOOKUP(C29,'Job Codes'!$B$3:$E$20,2,TRUE)</f>
        <v>0</v>
      </c>
      <c r="E29" s="28">
        <f>VLOOKUP(C29,'Job Codes'!$B$3:$E$20,4,TRUE)</f>
        <v>0</v>
      </c>
      <c r="F29" s="1"/>
      <c r="G29" s="42" t="str">
        <f t="shared" si="0"/>
        <v/>
      </c>
      <c r="H29" s="42" t="str">
        <f t="shared" si="0"/>
        <v/>
      </c>
      <c r="I29" s="42" t="str">
        <f t="shared" si="1"/>
        <v/>
      </c>
      <c r="J29" s="42" t="str">
        <f t="shared" si="2"/>
        <v/>
      </c>
      <c r="K29" s="42" t="str">
        <f t="shared" si="3"/>
        <v/>
      </c>
      <c r="L29" s="42" t="str">
        <f t="shared" si="4"/>
        <v/>
      </c>
      <c r="M29" s="42" t="str">
        <f t="shared" si="5"/>
        <v/>
      </c>
      <c r="N29" s="42" t="str">
        <f t="shared" si="6"/>
        <v/>
      </c>
      <c r="O29" s="42" t="str">
        <f t="shared" si="7"/>
        <v/>
      </c>
      <c r="P29" s="42" t="str">
        <f t="shared" si="8"/>
        <v/>
      </c>
      <c r="Q29" s="42" t="str">
        <f t="shared" si="9"/>
        <v/>
      </c>
      <c r="R29" s="42" t="str">
        <f t="shared" si="10"/>
        <v/>
      </c>
      <c r="S29" s="43" t="str">
        <f t="shared" si="10"/>
        <v/>
      </c>
      <c r="T29" s="42" t="str">
        <f t="shared" si="10"/>
        <v/>
      </c>
      <c r="U29" s="42" t="str">
        <f t="shared" si="10"/>
        <v/>
      </c>
    </row>
    <row r="30" spans="1:21"/>
    <row r="31" spans="1:21"/>
    <row r="32" spans="1:21"/>
  </sheetData>
  <sheetProtection password="C199" sheet="1" objects="1" scenarios="1" selectLockedCells="1"/>
  <dataConsolidate/>
  <mergeCells count="1">
    <mergeCell ref="A1:U1"/>
  </mergeCells>
  <dataValidations count="1">
    <dataValidation type="list" allowBlank="1" showInputMessage="1" showErrorMessage="1" sqref="B4:B29">
      <formula1>'Job Codes'!$A$3:$A$19</formula1>
    </dataValidation>
  </dataValidations>
  <pageMargins left="0.7" right="0.7" top="0.75" bottom="0.75" header="0.3" footer="0.3"/>
  <pageSetup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74"/>
  <sheetViews>
    <sheetView showGridLines="0" showRowColHeaders="0" zoomScale="80" zoomScaleNormal="80" workbookViewId="0">
      <selection activeCell="E37" sqref="E37"/>
    </sheetView>
  </sheetViews>
  <sheetFormatPr defaultColWidth="0" defaultRowHeight="15.75" zeroHeight="1"/>
  <cols>
    <col min="1" max="1" width="3.7109375" style="1" customWidth="1"/>
    <col min="2" max="2" width="6.140625" style="1" customWidth="1"/>
    <col min="3" max="3" width="7" style="3" bestFit="1" customWidth="1"/>
    <col min="4" max="4" width="6" style="35" customWidth="1"/>
    <col min="5" max="5" width="7.42578125" style="1" customWidth="1"/>
    <col min="6" max="7" width="3.28515625" style="3" customWidth="1"/>
    <col min="8" max="8" width="3.7109375" style="1" customWidth="1"/>
    <col min="9" max="9" width="8.7109375" style="1" customWidth="1"/>
    <col min="10" max="16" width="6.7109375" style="3" customWidth="1"/>
    <col min="17" max="24" width="6.7109375" style="1" customWidth="1"/>
    <col min="25" max="27" width="9.140625" style="1" customWidth="1"/>
    <col min="28" max="28" width="8.28515625" style="1" customWidth="1"/>
    <col min="29" max="29" width="0" style="1" hidden="1" customWidth="1"/>
    <col min="30" max="16384" width="9.140625" style="1" hidden="1"/>
  </cols>
  <sheetData>
    <row r="1" spans="2:24" ht="16.5" thickBot="1"/>
    <row r="2" spans="2:24" ht="21.75" thickBot="1">
      <c r="C2" s="46"/>
      <c r="D2" s="47" t="s">
        <v>60</v>
      </c>
      <c r="E2" s="41">
        <f>SUM(E4:E16)</f>
        <v>0</v>
      </c>
    </row>
    <row r="3" spans="2:24" ht="16.5" thickBot="1">
      <c r="C3" s="4" t="s">
        <v>3</v>
      </c>
      <c r="D3" s="53" t="s">
        <v>2</v>
      </c>
      <c r="E3" s="4" t="s">
        <v>50</v>
      </c>
    </row>
    <row r="4" spans="2:24" ht="15.75" customHeight="1">
      <c r="B4" s="58" t="s">
        <v>51</v>
      </c>
      <c r="C4" s="3" t="s">
        <v>6</v>
      </c>
      <c r="D4" s="54" t="s">
        <v>10</v>
      </c>
      <c r="E4" s="3">
        <f>COUNTIF('Current Yr Assignments'!$C$4:$C$29,D4)</f>
        <v>0</v>
      </c>
    </row>
    <row r="5" spans="2:24">
      <c r="B5" s="58"/>
      <c r="C5" s="3">
        <v>1</v>
      </c>
      <c r="D5" s="54" t="s">
        <v>13</v>
      </c>
      <c r="E5" s="3">
        <f>COUNTIF('Current Yr Assignments'!$C$4:$C$29,D5)</f>
        <v>0</v>
      </c>
    </row>
    <row r="6" spans="2:24" ht="16.5" thickBot="1">
      <c r="B6" s="58"/>
      <c r="C6" s="3">
        <v>1.2</v>
      </c>
      <c r="D6" s="54" t="s">
        <v>16</v>
      </c>
      <c r="E6" s="3">
        <f>COUNTIF('Current Yr Assignments'!$C$4:$C$29,D6)</f>
        <v>0</v>
      </c>
      <c r="I6" s="55" t="s">
        <v>2</v>
      </c>
      <c r="J6" s="56" t="s">
        <v>10</v>
      </c>
      <c r="K6" s="56" t="s">
        <v>13</v>
      </c>
      <c r="L6" s="56" t="s">
        <v>16</v>
      </c>
      <c r="M6" s="56" t="s">
        <v>18</v>
      </c>
      <c r="N6" s="56" t="s">
        <v>20</v>
      </c>
      <c r="O6" s="56" t="s">
        <v>15</v>
      </c>
      <c r="P6" s="56" t="s">
        <v>24</v>
      </c>
      <c r="Q6" s="56" t="s">
        <v>12</v>
      </c>
      <c r="R6" s="56" t="s">
        <v>28</v>
      </c>
      <c r="S6" s="56" t="s">
        <v>22</v>
      </c>
      <c r="T6" s="56" t="s">
        <v>32</v>
      </c>
      <c r="U6" s="56" t="s">
        <v>26</v>
      </c>
      <c r="V6" s="56" t="s">
        <v>56</v>
      </c>
      <c r="W6" s="56" t="s">
        <v>57</v>
      </c>
      <c r="X6" s="56" t="s">
        <v>58</v>
      </c>
    </row>
    <row r="7" spans="2:24" ht="16.5" thickBot="1">
      <c r="B7" s="58"/>
      <c r="C7" s="3">
        <v>2</v>
      </c>
      <c r="D7" s="54" t="s">
        <v>18</v>
      </c>
      <c r="E7" s="3">
        <f>COUNTIF('Current Yr Assignments'!$C$4:$C$29,D7)</f>
        <v>0</v>
      </c>
      <c r="I7" s="4"/>
      <c r="J7" s="11" t="s">
        <v>6</v>
      </c>
      <c r="K7" s="12">
        <v>1</v>
      </c>
      <c r="L7" s="12">
        <v>1.2</v>
      </c>
      <c r="M7" s="12">
        <v>2</v>
      </c>
      <c r="N7" s="12">
        <v>2.2999999999999998</v>
      </c>
      <c r="O7" s="12">
        <v>3</v>
      </c>
      <c r="P7" s="12">
        <v>3.4</v>
      </c>
      <c r="Q7" s="12">
        <v>4</v>
      </c>
      <c r="R7" s="12">
        <v>4.5</v>
      </c>
      <c r="S7" s="12">
        <v>5</v>
      </c>
      <c r="T7" s="12">
        <v>5.6</v>
      </c>
      <c r="U7" s="12">
        <v>6</v>
      </c>
      <c r="V7" s="34" t="s">
        <v>7</v>
      </c>
      <c r="W7" s="12" t="s">
        <v>8</v>
      </c>
      <c r="X7" s="33" t="s">
        <v>9</v>
      </c>
    </row>
    <row r="8" spans="2:24">
      <c r="B8" s="58"/>
      <c r="C8" s="3">
        <v>2.2999999999999998</v>
      </c>
      <c r="D8" s="54" t="s">
        <v>20</v>
      </c>
      <c r="E8" s="3">
        <f>COUNTIF('Current Yr Assignments'!$C$4:$C$29,D8)</f>
        <v>0</v>
      </c>
      <c r="H8" s="60" t="s">
        <v>62</v>
      </c>
      <c r="I8" s="3">
        <v>1</v>
      </c>
      <c r="J8" s="13" t="str">
        <f t="shared" ref="J8:X12" si="0">IF(VLOOKUP(J$6,$D$4:$E$18,2,0)&gt;=$I8,1,"")</f>
        <v/>
      </c>
      <c r="K8" s="13" t="str">
        <f t="shared" si="0"/>
        <v/>
      </c>
      <c r="L8" s="13" t="str">
        <f t="shared" si="0"/>
        <v/>
      </c>
      <c r="M8" s="13" t="str">
        <f t="shared" si="0"/>
        <v/>
      </c>
      <c r="N8" s="13" t="str">
        <f t="shared" si="0"/>
        <v/>
      </c>
      <c r="O8" s="13" t="str">
        <f t="shared" si="0"/>
        <v/>
      </c>
      <c r="P8" s="13" t="str">
        <f t="shared" si="0"/>
        <v/>
      </c>
      <c r="Q8" s="13" t="str">
        <f t="shared" si="0"/>
        <v/>
      </c>
      <c r="R8" s="13" t="str">
        <f t="shared" si="0"/>
        <v/>
      </c>
      <c r="S8" s="13" t="str">
        <f t="shared" si="0"/>
        <v/>
      </c>
      <c r="T8" s="13" t="str">
        <f t="shared" si="0"/>
        <v/>
      </c>
      <c r="U8" s="13" t="str">
        <f t="shared" si="0"/>
        <v/>
      </c>
      <c r="V8" s="13" t="str">
        <f t="shared" si="0"/>
        <v/>
      </c>
      <c r="W8" s="13" t="str">
        <f t="shared" si="0"/>
        <v/>
      </c>
      <c r="X8" s="13" t="str">
        <f t="shared" si="0"/>
        <v/>
      </c>
    </row>
    <row r="9" spans="2:24">
      <c r="B9" s="58"/>
      <c r="C9" s="3">
        <v>3</v>
      </c>
      <c r="D9" s="54" t="s">
        <v>15</v>
      </c>
      <c r="E9" s="3">
        <f>COUNTIF('Current Yr Assignments'!$C$4:$C$29,D9)</f>
        <v>0</v>
      </c>
      <c r="H9" s="60"/>
      <c r="I9" s="3">
        <v>2</v>
      </c>
      <c r="J9" s="13" t="str">
        <f t="shared" si="0"/>
        <v/>
      </c>
      <c r="K9" s="13" t="str">
        <f t="shared" si="0"/>
        <v/>
      </c>
      <c r="L9" s="13" t="str">
        <f t="shared" si="0"/>
        <v/>
      </c>
      <c r="M9" s="13" t="str">
        <f t="shared" si="0"/>
        <v/>
      </c>
      <c r="N9" s="13" t="str">
        <f t="shared" si="0"/>
        <v/>
      </c>
      <c r="O9" s="13" t="str">
        <f t="shared" si="0"/>
        <v/>
      </c>
      <c r="P9" s="13" t="str">
        <f t="shared" si="0"/>
        <v/>
      </c>
      <c r="Q9" s="13" t="str">
        <f t="shared" si="0"/>
        <v/>
      </c>
      <c r="R9" s="13" t="str">
        <f t="shared" si="0"/>
        <v/>
      </c>
      <c r="S9" s="13" t="str">
        <f t="shared" si="0"/>
        <v/>
      </c>
      <c r="T9" s="13" t="str">
        <f t="shared" si="0"/>
        <v/>
      </c>
      <c r="U9" s="13" t="str">
        <f t="shared" si="0"/>
        <v/>
      </c>
      <c r="V9" s="13" t="str">
        <f t="shared" si="0"/>
        <v/>
      </c>
      <c r="W9" s="13" t="str">
        <f t="shared" si="0"/>
        <v/>
      </c>
      <c r="X9" s="13" t="str">
        <f t="shared" si="0"/>
        <v/>
      </c>
    </row>
    <row r="10" spans="2:24">
      <c r="B10" s="58"/>
      <c r="C10" s="3">
        <v>3.4</v>
      </c>
      <c r="D10" s="54" t="s">
        <v>24</v>
      </c>
      <c r="E10" s="3">
        <f>COUNTIF('Current Yr Assignments'!$C$4:$C$29,D10)</f>
        <v>0</v>
      </c>
      <c r="H10" s="60"/>
      <c r="I10" s="3">
        <v>3</v>
      </c>
      <c r="J10" s="13" t="str">
        <f t="shared" si="0"/>
        <v/>
      </c>
      <c r="K10" s="13" t="str">
        <f t="shared" si="0"/>
        <v/>
      </c>
      <c r="L10" s="13" t="str">
        <f t="shared" si="0"/>
        <v/>
      </c>
      <c r="M10" s="13" t="str">
        <f t="shared" si="0"/>
        <v/>
      </c>
      <c r="N10" s="13" t="str">
        <f t="shared" si="0"/>
        <v/>
      </c>
      <c r="O10" s="13" t="str">
        <f t="shared" si="0"/>
        <v/>
      </c>
      <c r="P10" s="13" t="str">
        <f t="shared" si="0"/>
        <v/>
      </c>
      <c r="Q10" s="13" t="str">
        <f t="shared" si="0"/>
        <v/>
      </c>
      <c r="R10" s="13" t="str">
        <f t="shared" si="0"/>
        <v/>
      </c>
      <c r="S10" s="13" t="str">
        <f t="shared" si="0"/>
        <v/>
      </c>
      <c r="T10" s="13" t="str">
        <f t="shared" si="0"/>
        <v/>
      </c>
      <c r="U10" s="13" t="str">
        <f t="shared" si="0"/>
        <v/>
      </c>
      <c r="V10" s="13" t="str">
        <f t="shared" si="0"/>
        <v/>
      </c>
      <c r="W10" s="13" t="str">
        <f t="shared" si="0"/>
        <v/>
      </c>
      <c r="X10" s="13" t="str">
        <f t="shared" si="0"/>
        <v/>
      </c>
    </row>
    <row r="11" spans="2:24">
      <c r="B11" s="58"/>
      <c r="C11" s="3">
        <v>4</v>
      </c>
      <c r="D11" s="54" t="s">
        <v>12</v>
      </c>
      <c r="E11" s="3">
        <f>COUNTIF('Current Yr Assignments'!$C$4:$C$29,D11)</f>
        <v>0</v>
      </c>
      <c r="H11" s="60"/>
      <c r="I11" s="3">
        <v>4</v>
      </c>
      <c r="J11" s="13" t="str">
        <f t="shared" si="0"/>
        <v/>
      </c>
      <c r="K11" s="13" t="str">
        <f t="shared" si="0"/>
        <v/>
      </c>
      <c r="L11" s="13" t="str">
        <f t="shared" si="0"/>
        <v/>
      </c>
      <c r="M11" s="13" t="str">
        <f t="shared" si="0"/>
        <v/>
      </c>
      <c r="N11" s="13" t="str">
        <f t="shared" si="0"/>
        <v/>
      </c>
      <c r="O11" s="13" t="str">
        <f t="shared" si="0"/>
        <v/>
      </c>
      <c r="P11" s="13" t="str">
        <f t="shared" si="0"/>
        <v/>
      </c>
      <c r="Q11" s="13" t="str">
        <f t="shared" si="0"/>
        <v/>
      </c>
      <c r="R11" s="13" t="str">
        <f t="shared" si="0"/>
        <v/>
      </c>
      <c r="S11" s="13" t="str">
        <f t="shared" si="0"/>
        <v/>
      </c>
      <c r="T11" s="13" t="str">
        <f t="shared" si="0"/>
        <v/>
      </c>
      <c r="U11" s="13" t="str">
        <f t="shared" si="0"/>
        <v/>
      </c>
      <c r="V11" s="13" t="str">
        <f t="shared" si="0"/>
        <v/>
      </c>
      <c r="W11" s="13" t="str">
        <f t="shared" si="0"/>
        <v/>
      </c>
      <c r="X11" s="13" t="str">
        <f t="shared" si="0"/>
        <v/>
      </c>
    </row>
    <row r="12" spans="2:24">
      <c r="B12" s="58"/>
      <c r="C12" s="3">
        <v>4.5</v>
      </c>
      <c r="D12" s="54" t="s">
        <v>28</v>
      </c>
      <c r="E12" s="3">
        <f>COUNTIF('Current Yr Assignments'!$C$4:$C$29,D12)</f>
        <v>0</v>
      </c>
      <c r="H12" s="60"/>
      <c r="I12" s="3">
        <v>5</v>
      </c>
      <c r="J12" s="13" t="str">
        <f t="shared" si="0"/>
        <v/>
      </c>
      <c r="K12" s="13" t="str">
        <f t="shared" si="0"/>
        <v/>
      </c>
      <c r="L12" s="13" t="str">
        <f t="shared" si="0"/>
        <v/>
      </c>
      <c r="M12" s="13" t="str">
        <f t="shared" si="0"/>
        <v/>
      </c>
      <c r="N12" s="13" t="str">
        <f t="shared" si="0"/>
        <v/>
      </c>
      <c r="O12" s="13" t="str">
        <f t="shared" si="0"/>
        <v/>
      </c>
      <c r="P12" s="13" t="str">
        <f t="shared" si="0"/>
        <v/>
      </c>
      <c r="Q12" s="13" t="str">
        <f t="shared" si="0"/>
        <v/>
      </c>
      <c r="R12" s="13" t="str">
        <f t="shared" si="0"/>
        <v/>
      </c>
      <c r="S12" s="13" t="str">
        <f t="shared" si="0"/>
        <v/>
      </c>
      <c r="T12" s="13" t="str">
        <f t="shared" si="0"/>
        <v/>
      </c>
      <c r="U12" s="13" t="str">
        <f t="shared" si="0"/>
        <v/>
      </c>
      <c r="V12" s="13" t="str">
        <f t="shared" si="0"/>
        <v/>
      </c>
      <c r="W12" s="13" t="str">
        <f t="shared" si="0"/>
        <v/>
      </c>
      <c r="X12" s="13" t="str">
        <f t="shared" si="0"/>
        <v/>
      </c>
    </row>
    <row r="13" spans="2:24">
      <c r="B13" s="58"/>
      <c r="C13" s="3">
        <v>5</v>
      </c>
      <c r="D13" s="54" t="s">
        <v>22</v>
      </c>
      <c r="E13" s="3">
        <f>COUNTIF('Current Yr Assignments'!$C$4:$C$29,D13)</f>
        <v>0</v>
      </c>
      <c r="W13" s="9"/>
      <c r="X13" s="9"/>
    </row>
    <row r="14" spans="2:24">
      <c r="B14" s="58"/>
      <c r="C14" s="3">
        <v>5.6</v>
      </c>
      <c r="D14" s="54" t="s">
        <v>32</v>
      </c>
      <c r="E14" s="3">
        <f>COUNTIF('Current Yr Assignments'!$C$4:$C$29,D14)</f>
        <v>0</v>
      </c>
    </row>
    <row r="15" spans="2:24">
      <c r="B15" s="58"/>
      <c r="C15" s="3">
        <v>6</v>
      </c>
      <c r="D15" s="54" t="s">
        <v>26</v>
      </c>
      <c r="E15" s="3">
        <f>COUNTIF('Current Yr Assignments'!$C$4:$C$29,D15)</f>
        <v>0</v>
      </c>
    </row>
    <row r="16" spans="2:24">
      <c r="B16" s="58"/>
      <c r="C16" s="3" t="s">
        <v>7</v>
      </c>
      <c r="D16" s="54" t="s">
        <v>56</v>
      </c>
      <c r="E16" s="3">
        <f>COUNTIF('Current Yr Assignments'!$C$4:$C$29,D16)</f>
        <v>0</v>
      </c>
    </row>
    <row r="17" spans="2:24">
      <c r="B17" s="58"/>
      <c r="C17" s="3" t="s">
        <v>8</v>
      </c>
      <c r="D17" s="54" t="s">
        <v>57</v>
      </c>
      <c r="E17" s="3">
        <f>COUNTIF('Current Yr Assignments'!$C$4:$C$29,D17)</f>
        <v>0</v>
      </c>
    </row>
    <row r="18" spans="2:24">
      <c r="B18" s="58"/>
      <c r="C18" s="3" t="s">
        <v>9</v>
      </c>
      <c r="D18" s="54" t="s">
        <v>58</v>
      </c>
      <c r="E18" s="3">
        <f>COUNTIF('Current Yr Assignments'!$C$4:$C$29,D18)</f>
        <v>0</v>
      </c>
      <c r="W18" s="9"/>
      <c r="X18" s="9"/>
    </row>
    <row r="19" spans="2:24" ht="16.5" thickBot="1">
      <c r="B19" s="14"/>
      <c r="C19" s="15"/>
      <c r="D19" s="37"/>
      <c r="E19" s="14"/>
      <c r="F19" s="15"/>
      <c r="G19" s="15"/>
      <c r="H19" s="14"/>
      <c r="I19" s="14"/>
      <c r="J19" s="15"/>
      <c r="K19" s="15"/>
      <c r="L19" s="15"/>
      <c r="M19" s="15"/>
      <c r="N19" s="15"/>
      <c r="O19" s="15"/>
      <c r="P19" s="15"/>
      <c r="Q19" s="14"/>
      <c r="R19" s="14"/>
      <c r="S19" s="14"/>
      <c r="T19" s="14"/>
      <c r="U19" s="14"/>
      <c r="V19" s="14"/>
      <c r="W19" s="16"/>
      <c r="X19" s="16"/>
    </row>
    <row r="20" spans="2:24" ht="17.25" thickTop="1" thickBot="1">
      <c r="J20" s="25"/>
      <c r="K20" s="25"/>
      <c r="L20" s="25"/>
      <c r="M20" s="25"/>
      <c r="W20" s="9"/>
      <c r="X20" s="9"/>
    </row>
    <row r="21" spans="2:24" ht="21.75" thickBot="1">
      <c r="C21" s="48"/>
      <c r="D21" s="49" t="s">
        <v>60</v>
      </c>
      <c r="E21" s="41">
        <f>SUM(E23:E35)</f>
        <v>0</v>
      </c>
      <c r="F21" s="3">
        <f>E21-E2</f>
        <v>0</v>
      </c>
      <c r="I21" s="56" t="s">
        <v>2</v>
      </c>
      <c r="J21" s="56" t="s">
        <v>10</v>
      </c>
      <c r="K21" s="56" t="s">
        <v>13</v>
      </c>
      <c r="L21" s="56" t="s">
        <v>16</v>
      </c>
      <c r="M21" s="56" t="s">
        <v>18</v>
      </c>
      <c r="N21" s="56" t="s">
        <v>20</v>
      </c>
      <c r="O21" s="56" t="s">
        <v>15</v>
      </c>
      <c r="P21" s="56" t="s">
        <v>24</v>
      </c>
      <c r="Q21" s="56" t="s">
        <v>12</v>
      </c>
      <c r="R21" s="56" t="s">
        <v>28</v>
      </c>
      <c r="S21" s="56" t="s">
        <v>22</v>
      </c>
      <c r="T21" s="56" t="s">
        <v>32</v>
      </c>
      <c r="U21" s="56" t="s">
        <v>26</v>
      </c>
      <c r="V21" s="56" t="s">
        <v>56</v>
      </c>
      <c r="W21" s="56" t="s">
        <v>57</v>
      </c>
      <c r="X21" s="56" t="s">
        <v>58</v>
      </c>
    </row>
    <row r="22" spans="2:24" ht="16.5" thickBot="1">
      <c r="C22" s="4" t="s">
        <v>3</v>
      </c>
      <c r="D22" s="53" t="s">
        <v>2</v>
      </c>
      <c r="E22" s="10" t="s">
        <v>50</v>
      </c>
      <c r="I22" s="4"/>
      <c r="J22" s="38" t="s">
        <v>6</v>
      </c>
      <c r="K22" s="39">
        <v>1</v>
      </c>
      <c r="L22" s="39">
        <v>1.2</v>
      </c>
      <c r="M22" s="39">
        <v>2</v>
      </c>
      <c r="N22" s="39">
        <v>2.2999999999999998</v>
      </c>
      <c r="O22" s="39">
        <v>3</v>
      </c>
      <c r="P22" s="39">
        <v>3.4</v>
      </c>
      <c r="Q22" s="39">
        <v>4</v>
      </c>
      <c r="R22" s="39">
        <v>4.5</v>
      </c>
      <c r="S22" s="39">
        <v>5</v>
      </c>
      <c r="T22" s="39">
        <v>5.6</v>
      </c>
      <c r="U22" s="39">
        <v>6</v>
      </c>
      <c r="V22" s="38" t="s">
        <v>7</v>
      </c>
      <c r="W22" s="39" t="s">
        <v>8</v>
      </c>
      <c r="X22" s="40" t="s">
        <v>9</v>
      </c>
    </row>
    <row r="23" spans="2:24" ht="15.75" customHeight="1">
      <c r="B23" s="59" t="s">
        <v>52</v>
      </c>
      <c r="C23" s="3" t="s">
        <v>6</v>
      </c>
      <c r="D23" s="54" t="s">
        <v>10</v>
      </c>
      <c r="E23" s="51"/>
      <c r="F23" s="3">
        <f t="shared" ref="F23:F37" si="1">E23-E4</f>
        <v>0</v>
      </c>
      <c r="H23" s="61" t="s">
        <v>62</v>
      </c>
      <c r="I23" s="3">
        <v>1</v>
      </c>
      <c r="J23" s="18" t="str">
        <f t="shared" ref="J23:X27" si="2">IF(VLOOKUP(J$21,$D$23:$E$37,2,0)&gt;=$I23,1,"")</f>
        <v/>
      </c>
      <c r="K23" s="18" t="str">
        <f t="shared" si="2"/>
        <v/>
      </c>
      <c r="L23" s="18" t="str">
        <f t="shared" si="2"/>
        <v/>
      </c>
      <c r="M23" s="18" t="str">
        <f t="shared" si="2"/>
        <v/>
      </c>
      <c r="N23" s="18" t="str">
        <f t="shared" si="2"/>
        <v/>
      </c>
      <c r="O23" s="18" t="str">
        <f t="shared" si="2"/>
        <v/>
      </c>
      <c r="P23" s="18" t="str">
        <f t="shared" si="2"/>
        <v/>
      </c>
      <c r="Q23" s="18" t="str">
        <f t="shared" si="2"/>
        <v/>
      </c>
      <c r="R23" s="18" t="str">
        <f t="shared" si="2"/>
        <v/>
      </c>
      <c r="S23" s="18" t="str">
        <f t="shared" si="2"/>
        <v/>
      </c>
      <c r="T23" s="18" t="str">
        <f t="shared" si="2"/>
        <v/>
      </c>
      <c r="U23" s="18" t="str">
        <f t="shared" si="2"/>
        <v/>
      </c>
      <c r="V23" s="18" t="str">
        <f t="shared" si="2"/>
        <v/>
      </c>
      <c r="W23" s="18" t="str">
        <f t="shared" si="2"/>
        <v/>
      </c>
      <c r="X23" s="18" t="str">
        <f t="shared" si="2"/>
        <v/>
      </c>
    </row>
    <row r="24" spans="2:24">
      <c r="B24" s="59"/>
      <c r="C24" s="3">
        <v>1</v>
      </c>
      <c r="D24" s="54" t="s">
        <v>13</v>
      </c>
      <c r="E24" s="51"/>
      <c r="F24" s="3">
        <f t="shared" si="1"/>
        <v>0</v>
      </c>
      <c r="H24" s="61"/>
      <c r="I24" s="3">
        <v>2</v>
      </c>
      <c r="J24" s="18" t="str">
        <f t="shared" si="2"/>
        <v/>
      </c>
      <c r="K24" s="18" t="str">
        <f t="shared" si="2"/>
        <v/>
      </c>
      <c r="L24" s="18" t="str">
        <f t="shared" si="2"/>
        <v/>
      </c>
      <c r="M24" s="18" t="str">
        <f t="shared" si="2"/>
        <v/>
      </c>
      <c r="N24" s="18" t="str">
        <f t="shared" si="2"/>
        <v/>
      </c>
      <c r="O24" s="18" t="str">
        <f t="shared" si="2"/>
        <v/>
      </c>
      <c r="P24" s="18" t="str">
        <f t="shared" si="2"/>
        <v/>
      </c>
      <c r="Q24" s="18" t="str">
        <f t="shared" si="2"/>
        <v/>
      </c>
      <c r="R24" s="18" t="str">
        <f t="shared" si="2"/>
        <v/>
      </c>
      <c r="S24" s="18" t="str">
        <f t="shared" si="2"/>
        <v/>
      </c>
      <c r="T24" s="18" t="str">
        <f t="shared" si="2"/>
        <v/>
      </c>
      <c r="U24" s="18" t="str">
        <f t="shared" si="2"/>
        <v/>
      </c>
      <c r="V24" s="18" t="str">
        <f t="shared" si="2"/>
        <v/>
      </c>
      <c r="W24" s="18" t="str">
        <f t="shared" si="2"/>
        <v/>
      </c>
      <c r="X24" s="18" t="str">
        <f t="shared" si="2"/>
        <v/>
      </c>
    </row>
    <row r="25" spans="2:24">
      <c r="B25" s="59"/>
      <c r="C25" s="3">
        <v>1.2</v>
      </c>
      <c r="D25" s="54" t="s">
        <v>16</v>
      </c>
      <c r="E25" s="51"/>
      <c r="F25" s="3">
        <f t="shared" si="1"/>
        <v>0</v>
      </c>
      <c r="H25" s="61"/>
      <c r="I25" s="3">
        <v>3</v>
      </c>
      <c r="J25" s="18" t="str">
        <f t="shared" si="2"/>
        <v/>
      </c>
      <c r="K25" s="18" t="str">
        <f t="shared" si="2"/>
        <v/>
      </c>
      <c r="L25" s="18" t="str">
        <f t="shared" si="2"/>
        <v/>
      </c>
      <c r="M25" s="18" t="str">
        <f t="shared" si="2"/>
        <v/>
      </c>
      <c r="N25" s="18" t="str">
        <f t="shared" si="2"/>
        <v/>
      </c>
      <c r="O25" s="18" t="str">
        <f t="shared" si="2"/>
        <v/>
      </c>
      <c r="P25" s="18" t="str">
        <f t="shared" si="2"/>
        <v/>
      </c>
      <c r="Q25" s="18" t="str">
        <f t="shared" si="2"/>
        <v/>
      </c>
      <c r="R25" s="18" t="str">
        <f t="shared" si="2"/>
        <v/>
      </c>
      <c r="S25" s="18" t="str">
        <f t="shared" si="2"/>
        <v/>
      </c>
      <c r="T25" s="18" t="str">
        <f t="shared" si="2"/>
        <v/>
      </c>
      <c r="U25" s="18" t="str">
        <f t="shared" si="2"/>
        <v/>
      </c>
      <c r="V25" s="18" t="str">
        <f t="shared" si="2"/>
        <v/>
      </c>
      <c r="W25" s="18" t="str">
        <f t="shared" si="2"/>
        <v/>
      </c>
      <c r="X25" s="18" t="str">
        <f t="shared" si="2"/>
        <v/>
      </c>
    </row>
    <row r="26" spans="2:24">
      <c r="B26" s="59"/>
      <c r="C26" s="3">
        <v>2</v>
      </c>
      <c r="D26" s="54" t="s">
        <v>18</v>
      </c>
      <c r="E26" s="51"/>
      <c r="F26" s="3">
        <f t="shared" si="1"/>
        <v>0</v>
      </c>
      <c r="H26" s="61"/>
      <c r="I26" s="3">
        <v>4</v>
      </c>
      <c r="J26" s="18" t="str">
        <f t="shared" si="2"/>
        <v/>
      </c>
      <c r="K26" s="18" t="str">
        <f t="shared" si="2"/>
        <v/>
      </c>
      <c r="L26" s="18" t="str">
        <f t="shared" si="2"/>
        <v/>
      </c>
      <c r="M26" s="18" t="str">
        <f t="shared" si="2"/>
        <v/>
      </c>
      <c r="N26" s="18" t="str">
        <f t="shared" si="2"/>
        <v/>
      </c>
      <c r="O26" s="18" t="str">
        <f t="shared" si="2"/>
        <v/>
      </c>
      <c r="P26" s="18" t="str">
        <f t="shared" si="2"/>
        <v/>
      </c>
      <c r="Q26" s="18" t="str">
        <f t="shared" si="2"/>
        <v/>
      </c>
      <c r="R26" s="18" t="str">
        <f t="shared" si="2"/>
        <v/>
      </c>
      <c r="S26" s="18" t="str">
        <f t="shared" si="2"/>
        <v/>
      </c>
      <c r="T26" s="18" t="str">
        <f t="shared" si="2"/>
        <v/>
      </c>
      <c r="U26" s="18" t="str">
        <f t="shared" si="2"/>
        <v/>
      </c>
      <c r="V26" s="18" t="str">
        <f t="shared" si="2"/>
        <v/>
      </c>
      <c r="W26" s="18" t="str">
        <f t="shared" si="2"/>
        <v/>
      </c>
      <c r="X26" s="18" t="str">
        <f t="shared" si="2"/>
        <v/>
      </c>
    </row>
    <row r="27" spans="2:24">
      <c r="B27" s="59"/>
      <c r="C27" s="3">
        <v>2.2999999999999998</v>
      </c>
      <c r="D27" s="54" t="s">
        <v>20</v>
      </c>
      <c r="E27" s="51"/>
      <c r="F27" s="3">
        <f t="shared" si="1"/>
        <v>0</v>
      </c>
      <c r="H27" s="61"/>
      <c r="I27" s="3">
        <v>5</v>
      </c>
      <c r="J27" s="18" t="str">
        <f t="shared" si="2"/>
        <v/>
      </c>
      <c r="K27" s="18" t="str">
        <f t="shared" si="2"/>
        <v/>
      </c>
      <c r="L27" s="18" t="str">
        <f t="shared" si="2"/>
        <v/>
      </c>
      <c r="M27" s="18" t="str">
        <f t="shared" si="2"/>
        <v/>
      </c>
      <c r="N27" s="18" t="str">
        <f t="shared" si="2"/>
        <v/>
      </c>
      <c r="O27" s="18" t="str">
        <f t="shared" si="2"/>
        <v/>
      </c>
      <c r="P27" s="18" t="str">
        <f t="shared" si="2"/>
        <v/>
      </c>
      <c r="Q27" s="18" t="str">
        <f t="shared" si="2"/>
        <v/>
      </c>
      <c r="R27" s="18" t="str">
        <f t="shared" si="2"/>
        <v/>
      </c>
      <c r="S27" s="18" t="str">
        <f t="shared" si="2"/>
        <v/>
      </c>
      <c r="T27" s="18" t="str">
        <f t="shared" si="2"/>
        <v/>
      </c>
      <c r="U27" s="18" t="str">
        <f t="shared" si="2"/>
        <v/>
      </c>
      <c r="V27" s="18" t="str">
        <f t="shared" si="2"/>
        <v/>
      </c>
      <c r="W27" s="18" t="str">
        <f t="shared" si="2"/>
        <v/>
      </c>
      <c r="X27" s="18" t="str">
        <f t="shared" si="2"/>
        <v/>
      </c>
    </row>
    <row r="28" spans="2:24">
      <c r="B28" s="59"/>
      <c r="C28" s="3">
        <v>3</v>
      </c>
      <c r="D28" s="54" t="s">
        <v>15</v>
      </c>
      <c r="E28" s="51"/>
      <c r="F28" s="3">
        <f t="shared" si="1"/>
        <v>0</v>
      </c>
    </row>
    <row r="29" spans="2:24">
      <c r="B29" s="59"/>
      <c r="C29" s="3">
        <v>3.4</v>
      </c>
      <c r="D29" s="54" t="s">
        <v>24</v>
      </c>
      <c r="E29" s="51"/>
      <c r="F29" s="3">
        <f t="shared" si="1"/>
        <v>0</v>
      </c>
    </row>
    <row r="30" spans="2:24">
      <c r="B30" s="59"/>
      <c r="C30" s="3">
        <v>4</v>
      </c>
      <c r="D30" s="54" t="s">
        <v>12</v>
      </c>
      <c r="E30" s="51"/>
      <c r="F30" s="3">
        <f t="shared" si="1"/>
        <v>0</v>
      </c>
    </row>
    <row r="31" spans="2:24" ht="16.5" thickBot="1">
      <c r="B31" s="59"/>
      <c r="C31" s="3">
        <v>4.5</v>
      </c>
      <c r="D31" s="54" t="s">
        <v>28</v>
      </c>
      <c r="E31" s="51"/>
      <c r="F31" s="3">
        <f t="shared" si="1"/>
        <v>0</v>
      </c>
      <c r="I31" s="50" t="s">
        <v>2</v>
      </c>
      <c r="J31" s="50" t="s">
        <v>10</v>
      </c>
      <c r="K31" s="50" t="s">
        <v>13</v>
      </c>
      <c r="L31" s="50" t="s">
        <v>16</v>
      </c>
      <c r="M31" s="50" t="s">
        <v>18</v>
      </c>
      <c r="N31" s="50" t="s">
        <v>20</v>
      </c>
      <c r="O31" s="50" t="s">
        <v>15</v>
      </c>
      <c r="P31" s="50" t="s">
        <v>24</v>
      </c>
      <c r="Q31" s="50" t="s">
        <v>12</v>
      </c>
      <c r="R31" s="50" t="s">
        <v>28</v>
      </c>
      <c r="S31" s="50" t="s">
        <v>22</v>
      </c>
      <c r="T31" s="50" t="s">
        <v>32</v>
      </c>
      <c r="U31" s="50" t="s">
        <v>26</v>
      </c>
      <c r="V31" s="50" t="s">
        <v>56</v>
      </c>
      <c r="W31" s="50" t="s">
        <v>57</v>
      </c>
      <c r="X31" s="50" t="s">
        <v>58</v>
      </c>
    </row>
    <row r="32" spans="2:24" ht="16.5" thickBot="1">
      <c r="B32" s="59"/>
      <c r="C32" s="3">
        <v>5</v>
      </c>
      <c r="D32" s="54" t="s">
        <v>22</v>
      </c>
      <c r="E32" s="51"/>
      <c r="F32" s="3">
        <f t="shared" si="1"/>
        <v>0</v>
      </c>
      <c r="I32" s="3"/>
      <c r="J32" s="19" t="s">
        <v>6</v>
      </c>
      <c r="K32" s="20">
        <v>1</v>
      </c>
      <c r="L32" s="20">
        <v>1.2</v>
      </c>
      <c r="M32" s="20">
        <v>2</v>
      </c>
      <c r="N32" s="20">
        <v>2.2999999999999998</v>
      </c>
      <c r="O32" s="20">
        <v>3</v>
      </c>
      <c r="P32" s="20">
        <v>3.4</v>
      </c>
      <c r="Q32" s="20">
        <v>4</v>
      </c>
      <c r="R32" s="20">
        <v>4.5</v>
      </c>
      <c r="S32" s="20">
        <v>5</v>
      </c>
      <c r="T32" s="20">
        <v>5.6</v>
      </c>
      <c r="U32" s="20">
        <v>6</v>
      </c>
      <c r="V32" s="21" t="s">
        <v>7</v>
      </c>
      <c r="W32" s="21" t="s">
        <v>8</v>
      </c>
      <c r="X32" s="21" t="s">
        <v>9</v>
      </c>
    </row>
    <row r="33" spans="2:24">
      <c r="B33" s="59"/>
      <c r="C33" s="3">
        <v>5.6</v>
      </c>
      <c r="D33" s="54" t="s">
        <v>32</v>
      </c>
      <c r="E33" s="51"/>
      <c r="F33" s="3">
        <f t="shared" si="1"/>
        <v>0</v>
      </c>
      <c r="H33" s="62" t="s">
        <v>62</v>
      </c>
      <c r="I33" s="3">
        <v>1</v>
      </c>
      <c r="Q33" s="3"/>
      <c r="R33" s="3"/>
      <c r="S33" s="3"/>
      <c r="T33" s="3"/>
      <c r="U33" s="3"/>
      <c r="V33" s="3"/>
      <c r="W33" s="3"/>
      <c r="X33" s="3"/>
    </row>
    <row r="34" spans="2:24">
      <c r="B34" s="59"/>
      <c r="C34" s="3">
        <v>6</v>
      </c>
      <c r="D34" s="54" t="s">
        <v>26</v>
      </c>
      <c r="E34" s="51"/>
      <c r="F34" s="3">
        <f t="shared" si="1"/>
        <v>0</v>
      </c>
      <c r="H34" s="62"/>
      <c r="I34" s="3">
        <v>2</v>
      </c>
      <c r="Q34" s="3"/>
      <c r="R34" s="3"/>
      <c r="S34" s="3"/>
      <c r="T34" s="3"/>
      <c r="U34" s="3"/>
      <c r="V34" s="3"/>
      <c r="W34" s="3"/>
      <c r="X34" s="3"/>
    </row>
    <row r="35" spans="2:24">
      <c r="B35" s="59"/>
      <c r="C35" s="3" t="s">
        <v>7</v>
      </c>
      <c r="D35" s="54" t="s">
        <v>56</v>
      </c>
      <c r="E35" s="51"/>
      <c r="F35" s="3">
        <f t="shared" si="1"/>
        <v>0</v>
      </c>
      <c r="H35" s="62"/>
      <c r="I35" s="3">
        <v>3</v>
      </c>
      <c r="Q35" s="3"/>
      <c r="R35" s="3"/>
      <c r="S35" s="3"/>
      <c r="T35" s="3"/>
      <c r="U35" s="3"/>
      <c r="V35" s="3"/>
      <c r="W35" s="3"/>
      <c r="X35" s="3"/>
    </row>
    <row r="36" spans="2:24">
      <c r="B36" s="59"/>
      <c r="C36" s="3" t="s">
        <v>8</v>
      </c>
      <c r="D36" s="54" t="s">
        <v>57</v>
      </c>
      <c r="E36" s="51"/>
      <c r="F36" s="3">
        <f t="shared" si="1"/>
        <v>0</v>
      </c>
      <c r="H36" s="62"/>
      <c r="I36" s="3">
        <v>4</v>
      </c>
      <c r="Q36" s="3"/>
      <c r="R36" s="3"/>
      <c r="S36" s="3"/>
      <c r="T36" s="3"/>
      <c r="U36" s="3"/>
      <c r="V36" s="3"/>
      <c r="W36" s="3"/>
      <c r="X36" s="3"/>
    </row>
    <row r="37" spans="2:24">
      <c r="B37" s="59"/>
      <c r="C37" s="3" t="s">
        <v>9</v>
      </c>
      <c r="D37" s="54" t="s">
        <v>58</v>
      </c>
      <c r="E37" s="51"/>
      <c r="F37" s="3">
        <f t="shared" si="1"/>
        <v>0</v>
      </c>
      <c r="H37" s="62"/>
      <c r="I37" s="3">
        <v>5</v>
      </c>
      <c r="Q37" s="3"/>
      <c r="R37" s="3"/>
      <c r="S37" s="3"/>
      <c r="T37" s="3"/>
      <c r="U37" s="3"/>
      <c r="V37" s="3"/>
      <c r="W37" s="3"/>
      <c r="X37" s="3"/>
    </row>
    <row r="38" spans="2:24"/>
    <row r="39" spans="2:24" hidden="1"/>
    <row r="40" spans="2:24" hidden="1"/>
    <row r="41" spans="2:24" hidden="1"/>
    <row r="42" spans="2:24" hidden="1"/>
    <row r="43" spans="2:24" hidden="1"/>
    <row r="44" spans="2:24" hidden="1"/>
    <row r="45" spans="2:24" hidden="1"/>
    <row r="46" spans="2:24" hidden="1"/>
    <row r="47" spans="2:24" hidden="1"/>
    <row r="48" spans="2:24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spans="9:22" hidden="1"/>
    <row r="66" spans="9:22" hidden="1"/>
    <row r="67" spans="9:22" hidden="1"/>
    <row r="68" spans="9:22" hidden="1"/>
    <row r="69" spans="9:22" hidden="1"/>
    <row r="70" spans="9:22" hidden="1"/>
    <row r="71" spans="9:22" hidden="1"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9:22" hidden="1"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9:22"/>
    <row r="74" spans="9:22"/>
  </sheetData>
  <sheetProtection password="C199" sheet="1" objects="1" scenarios="1" selectLockedCells="1"/>
  <mergeCells count="5">
    <mergeCell ref="B4:B18"/>
    <mergeCell ref="B23:B37"/>
    <mergeCell ref="H8:H12"/>
    <mergeCell ref="H23:H27"/>
    <mergeCell ref="H33:H37"/>
  </mergeCells>
  <conditionalFormatting sqref="J32 L32:X32 J36:X36 J23:X27">
    <cfRule type="cellIs" dxfId="5" priority="9" operator="between">
      <formula>0.9</formula>
      <formula>1.1</formula>
    </cfRule>
  </conditionalFormatting>
  <conditionalFormatting sqref="J8:X12">
    <cfRule type="cellIs" dxfId="4" priority="8" operator="between">
      <formula>0.9</formula>
      <formula>1.1</formula>
    </cfRule>
  </conditionalFormatting>
  <conditionalFormatting sqref="F23:G3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F21:G21">
    <cfRule type="iconSet" priority="6">
      <iconSet iconSet="3Arrows">
        <cfvo type="percent" val="0"/>
        <cfvo type="percent" val="0"/>
        <cfvo type="num" val="0" gte="0"/>
      </iconSet>
    </cfRule>
  </conditionalFormatting>
  <conditionalFormatting sqref="J22 L22:X22 J7 L7:X7">
    <cfRule type="cellIs" dxfId="3" priority="5" operator="between">
      <formula>0.9</formula>
      <formula>1.1</formula>
    </cfRule>
  </conditionalFormatting>
  <conditionalFormatting sqref="F21:G2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33:X37">
    <cfRule type="expression" dxfId="2" priority="40">
      <formula>J8&gt;J23</formula>
    </cfRule>
    <cfRule type="expression" dxfId="1" priority="41">
      <formula>J8&lt;J23</formula>
    </cfRule>
    <cfRule type="expression" dxfId="0" priority="42">
      <formula>IF(J23=1,1,0)</formula>
    </cfRule>
  </conditionalFormatting>
  <pageMargins left="0.7" right="0.7" top="0.75" bottom="0.75" header="0.3" footer="0.3"/>
  <pageSetup paperSize="5"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T35"/>
  <sheetViews>
    <sheetView showGridLines="0" showRowColHeaders="0" zoomScale="110" zoomScaleNormal="110" workbookViewId="0">
      <selection activeCell="S31" sqref="S31"/>
    </sheetView>
  </sheetViews>
  <sheetFormatPr defaultColWidth="0" defaultRowHeight="15" zeroHeight="1"/>
  <cols>
    <col min="1" max="20" width="9.140625" customWidth="1"/>
    <col min="21" max="16384" width="9.140625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</sheetData>
  <sheetProtection sheet="1" objects="1" scenarios="1" selectLockedCells="1" selectUnlockedCells="1"/>
  <printOptions horizontalCentered="1" verticalCentered="1"/>
  <pageMargins left="0.7" right="0.7" top="0.75" bottom="0.75" header="0.3" footer="0.3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A1:E19"/>
  <sheetViews>
    <sheetView workbookViewId="0">
      <selection activeCell="E38" sqref="E38"/>
    </sheetView>
  </sheetViews>
  <sheetFormatPr defaultRowHeight="15"/>
  <sheetData>
    <row r="1" spans="1:5" ht="15.75">
      <c r="B1" s="63" t="s">
        <v>1</v>
      </c>
      <c r="C1" s="63"/>
      <c r="D1" s="63"/>
      <c r="E1" s="63"/>
    </row>
    <row r="2" spans="1:5" ht="16.5" thickBot="1">
      <c r="A2" s="44" t="s">
        <v>3</v>
      </c>
      <c r="B2" s="4" t="s">
        <v>2</v>
      </c>
      <c r="C2" s="17" t="s">
        <v>53</v>
      </c>
      <c r="D2" s="17" t="s">
        <v>54</v>
      </c>
      <c r="E2" s="17" t="s">
        <v>55</v>
      </c>
    </row>
    <row r="3" spans="1:5" ht="15.75">
      <c r="A3" s="23" t="s">
        <v>6</v>
      </c>
      <c r="B3" s="3" t="s">
        <v>10</v>
      </c>
      <c r="C3" s="3" t="s">
        <v>6</v>
      </c>
      <c r="D3" s="3" t="str">
        <f t="shared" ref="D3:D14" si="0">IF(C3=E3,C3,"")</f>
        <v>K</v>
      </c>
      <c r="E3" s="3" t="s">
        <v>6</v>
      </c>
    </row>
    <row r="4" spans="1:5" ht="15.75">
      <c r="A4" s="23">
        <v>1</v>
      </c>
      <c r="B4" s="3" t="s">
        <v>13</v>
      </c>
      <c r="C4" s="3">
        <v>1</v>
      </c>
      <c r="D4" s="3">
        <f t="shared" si="0"/>
        <v>1</v>
      </c>
      <c r="E4" s="3">
        <v>1</v>
      </c>
    </row>
    <row r="5" spans="1:5" ht="15.75">
      <c r="A5" s="23">
        <v>1.2</v>
      </c>
      <c r="B5" s="3" t="s">
        <v>16</v>
      </c>
      <c r="C5" s="3">
        <v>1</v>
      </c>
      <c r="D5" s="3" t="str">
        <f t="shared" si="0"/>
        <v/>
      </c>
      <c r="E5" s="3">
        <v>2</v>
      </c>
    </row>
    <row r="6" spans="1:5" ht="15.75">
      <c r="A6" s="23">
        <v>2</v>
      </c>
      <c r="B6" s="3" t="s">
        <v>18</v>
      </c>
      <c r="C6" s="3">
        <v>2</v>
      </c>
      <c r="D6" s="3">
        <f t="shared" si="0"/>
        <v>2</v>
      </c>
      <c r="E6" s="3">
        <v>2</v>
      </c>
    </row>
    <row r="7" spans="1:5" ht="15.75">
      <c r="A7" s="23">
        <v>2.2999999999999998</v>
      </c>
      <c r="B7" s="3" t="s">
        <v>20</v>
      </c>
      <c r="C7" s="3">
        <v>2</v>
      </c>
      <c r="D7" s="3" t="str">
        <f t="shared" si="0"/>
        <v/>
      </c>
      <c r="E7" s="3">
        <v>3</v>
      </c>
    </row>
    <row r="8" spans="1:5" ht="15.75">
      <c r="A8" s="23">
        <v>3</v>
      </c>
      <c r="B8" s="3" t="s">
        <v>15</v>
      </c>
      <c r="C8" s="3">
        <v>3</v>
      </c>
      <c r="D8" s="3">
        <f t="shared" si="0"/>
        <v>3</v>
      </c>
      <c r="E8" s="3">
        <v>3</v>
      </c>
    </row>
    <row r="9" spans="1:5" ht="15.75">
      <c r="A9" s="23">
        <v>3.4</v>
      </c>
      <c r="B9" s="3" t="s">
        <v>24</v>
      </c>
      <c r="C9" s="3">
        <v>3</v>
      </c>
      <c r="D9" s="3" t="str">
        <f t="shared" si="0"/>
        <v/>
      </c>
      <c r="E9" s="3">
        <v>4</v>
      </c>
    </row>
    <row r="10" spans="1:5" ht="15.75">
      <c r="A10" s="23">
        <v>4</v>
      </c>
      <c r="B10" s="3" t="s">
        <v>12</v>
      </c>
      <c r="C10" s="3">
        <v>4</v>
      </c>
      <c r="D10" s="3">
        <f t="shared" si="0"/>
        <v>4</v>
      </c>
      <c r="E10" s="3">
        <v>4</v>
      </c>
    </row>
    <row r="11" spans="1:5" ht="15.75">
      <c r="A11" s="23">
        <v>4.5</v>
      </c>
      <c r="B11" s="3" t="s">
        <v>28</v>
      </c>
      <c r="C11" s="3">
        <v>4</v>
      </c>
      <c r="D11" s="3" t="str">
        <f t="shared" si="0"/>
        <v/>
      </c>
      <c r="E11" s="3">
        <v>5</v>
      </c>
    </row>
    <row r="12" spans="1:5" ht="15.75">
      <c r="A12" s="23">
        <v>5</v>
      </c>
      <c r="B12" s="3" t="s">
        <v>22</v>
      </c>
      <c r="C12" s="3">
        <v>5</v>
      </c>
      <c r="D12" s="3">
        <f t="shared" si="0"/>
        <v>5</v>
      </c>
      <c r="E12" s="3">
        <v>5</v>
      </c>
    </row>
    <row r="13" spans="1:5" ht="15.75">
      <c r="A13" s="23">
        <v>5.6</v>
      </c>
      <c r="B13" s="3" t="s">
        <v>32</v>
      </c>
      <c r="C13" s="3">
        <v>5</v>
      </c>
      <c r="D13" s="3" t="str">
        <f t="shared" si="0"/>
        <v/>
      </c>
      <c r="E13" s="3">
        <v>6</v>
      </c>
    </row>
    <row r="14" spans="1:5" ht="15.75">
      <c r="A14" s="23">
        <v>6</v>
      </c>
      <c r="B14" s="3" t="s">
        <v>26</v>
      </c>
      <c r="C14" s="3">
        <v>6</v>
      </c>
      <c r="D14" s="3">
        <f t="shared" si="0"/>
        <v>6</v>
      </c>
      <c r="E14" s="3">
        <v>6</v>
      </c>
    </row>
    <row r="15" spans="1:5" ht="15.75">
      <c r="A15" s="23" t="s">
        <v>35</v>
      </c>
      <c r="B15" s="3" t="s">
        <v>30</v>
      </c>
      <c r="C15" s="3" t="s">
        <v>35</v>
      </c>
      <c r="D15" s="24" t="s">
        <v>35</v>
      </c>
      <c r="E15" s="24" t="s">
        <v>35</v>
      </c>
    </row>
    <row r="16" spans="1:5" ht="15.75">
      <c r="A16" s="23" t="s">
        <v>7</v>
      </c>
      <c r="B16" s="3" t="s">
        <v>56</v>
      </c>
      <c r="C16" s="3" t="s">
        <v>7</v>
      </c>
      <c r="D16" s="3" t="s">
        <v>7</v>
      </c>
      <c r="E16" s="3" t="s">
        <v>7</v>
      </c>
    </row>
    <row r="17" spans="1:5" ht="15.75">
      <c r="A17" s="23" t="s">
        <v>8</v>
      </c>
      <c r="B17" s="3" t="s">
        <v>57</v>
      </c>
      <c r="C17" s="3" t="s">
        <v>8</v>
      </c>
      <c r="D17" s="3" t="s">
        <v>8</v>
      </c>
      <c r="E17" s="3" t="s">
        <v>8</v>
      </c>
    </row>
    <row r="18" spans="1:5" ht="15.75">
      <c r="A18" s="23" t="s">
        <v>9</v>
      </c>
      <c r="B18" s="3" t="s">
        <v>58</v>
      </c>
      <c r="C18" s="3" t="s">
        <v>9</v>
      </c>
      <c r="D18" s="3" t="s">
        <v>9</v>
      </c>
      <c r="E18" s="3" t="s">
        <v>9</v>
      </c>
    </row>
    <row r="19" spans="1:5" ht="15.75">
      <c r="A19" s="23" t="s">
        <v>2</v>
      </c>
      <c r="B19" s="3" t="s">
        <v>2</v>
      </c>
    </row>
  </sheetData>
  <sheetProtection sheet="1" objects="1" scenarios="1"/>
  <mergeCells count="1">
    <mergeCell ref="B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F16" sqref="F16"/>
    </sheetView>
  </sheetViews>
  <sheetFormatPr defaultRowHeight="15"/>
  <cols>
    <col min="1" max="2" width="11.85546875" bestFit="1" customWidth="1"/>
    <col min="4" max="4" width="9.140625" style="23"/>
  </cols>
  <sheetData>
    <row r="1" spans="1:4" ht="16.5" thickBot="1">
      <c r="A1" s="5" t="s">
        <v>4</v>
      </c>
      <c r="B1" s="5" t="s">
        <v>61</v>
      </c>
      <c r="C1" s="5" t="s">
        <v>63</v>
      </c>
      <c r="D1" s="6" t="s">
        <v>64</v>
      </c>
    </row>
    <row r="2" spans="1:4" ht="15.75">
      <c r="A2" s="30" t="s">
        <v>11</v>
      </c>
      <c r="B2" s="45">
        <v>3</v>
      </c>
      <c r="C2" s="52">
        <v>4</v>
      </c>
      <c r="D2" s="23">
        <v>18</v>
      </c>
    </row>
    <row r="3" spans="1:4" ht="15.75">
      <c r="A3" s="30" t="s">
        <v>14</v>
      </c>
      <c r="B3" s="45">
        <v>2</v>
      </c>
      <c r="C3" s="52">
        <v>4</v>
      </c>
      <c r="D3" s="23">
        <v>8</v>
      </c>
    </row>
    <row r="4" spans="1:4" ht="15.75">
      <c r="A4" s="30" t="s">
        <v>17</v>
      </c>
      <c r="B4" s="45">
        <v>4</v>
      </c>
      <c r="C4" s="52">
        <v>4</v>
      </c>
      <c r="D4" s="23">
        <v>4</v>
      </c>
    </row>
    <row r="5" spans="1:4" ht="15.75">
      <c r="A5" s="30" t="s">
        <v>19</v>
      </c>
      <c r="B5" s="45">
        <v>5</v>
      </c>
      <c r="C5" s="52">
        <v>3</v>
      </c>
      <c r="D5" s="23">
        <v>27</v>
      </c>
    </row>
    <row r="6" spans="1:4" ht="15.75">
      <c r="A6" s="30" t="s">
        <v>21</v>
      </c>
      <c r="B6" s="45">
        <v>4</v>
      </c>
      <c r="C6" s="52">
        <v>3</v>
      </c>
      <c r="D6" s="23">
        <v>22</v>
      </c>
    </row>
    <row r="7" spans="1:4" ht="15.75">
      <c r="A7" s="30" t="s">
        <v>23</v>
      </c>
      <c r="B7" s="45">
        <v>6</v>
      </c>
      <c r="C7" s="52">
        <v>3</v>
      </c>
      <c r="D7" s="23">
        <v>15</v>
      </c>
    </row>
    <row r="8" spans="1:4" ht="15.75">
      <c r="A8" s="30" t="s">
        <v>25</v>
      </c>
      <c r="B8" s="45">
        <v>6</v>
      </c>
      <c r="C8" s="52">
        <v>3</v>
      </c>
      <c r="D8" s="23">
        <v>12</v>
      </c>
    </row>
    <row r="9" spans="1:4" ht="15.75">
      <c r="A9" s="30" t="s">
        <v>27</v>
      </c>
      <c r="B9" s="45">
        <v>1</v>
      </c>
      <c r="C9" s="52">
        <v>3</v>
      </c>
      <c r="D9" s="23">
        <v>12</v>
      </c>
    </row>
    <row r="10" spans="1:4" ht="15.75">
      <c r="A10" s="30" t="s">
        <v>29</v>
      </c>
      <c r="B10" s="45">
        <v>2</v>
      </c>
      <c r="C10" s="52">
        <v>3</v>
      </c>
      <c r="D10" s="23">
        <v>10</v>
      </c>
    </row>
    <row r="11" spans="1:4" ht="15.75">
      <c r="A11" s="30" t="s">
        <v>31</v>
      </c>
      <c r="B11" s="45" t="s">
        <v>6</v>
      </c>
      <c r="C11" s="52">
        <v>3</v>
      </c>
      <c r="D11" s="23">
        <v>9</v>
      </c>
    </row>
    <row r="12" spans="1:4" ht="15.75">
      <c r="A12" s="30" t="s">
        <v>33</v>
      </c>
      <c r="B12" s="45">
        <v>3</v>
      </c>
      <c r="C12" s="52">
        <v>3</v>
      </c>
      <c r="D12" s="23">
        <v>3</v>
      </c>
    </row>
    <row r="13" spans="1:4" ht="15.75">
      <c r="A13" s="30" t="s">
        <v>34</v>
      </c>
      <c r="B13" s="45">
        <v>1</v>
      </c>
      <c r="C13" s="52">
        <v>3</v>
      </c>
      <c r="D13" s="23">
        <v>2</v>
      </c>
    </row>
    <row r="14" spans="1:4" ht="15.75">
      <c r="A14" s="30" t="s">
        <v>36</v>
      </c>
      <c r="B14" s="45">
        <v>2</v>
      </c>
      <c r="C14" s="52">
        <v>3</v>
      </c>
      <c r="D14" s="23">
        <v>1</v>
      </c>
    </row>
    <row r="15" spans="1:4" ht="15.75">
      <c r="A15" s="30" t="s">
        <v>37</v>
      </c>
      <c r="B15" s="45">
        <v>3</v>
      </c>
      <c r="C15" s="52">
        <v>2</v>
      </c>
      <c r="D15" s="23">
        <v>5</v>
      </c>
    </row>
    <row r="16" spans="1:4" ht="15.75">
      <c r="A16" s="30"/>
      <c r="B16" s="45"/>
      <c r="C16" s="52"/>
    </row>
    <row r="17" spans="1:3" ht="15.75">
      <c r="A17" s="30"/>
      <c r="B17" s="45"/>
      <c r="C17" s="52"/>
    </row>
  </sheetData>
  <dataValidations disablePrompts="1" count="1">
    <dataValidation type="list" allowBlank="1" showInputMessage="1" showErrorMessage="1" sqref="B2:B17">
      <formula1>'Job Codes'!$A$3:$A$19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Directions - Read First!</vt:lpstr>
      <vt:lpstr>Current Yr Assignments</vt:lpstr>
      <vt:lpstr>Next Year's FTE Distribution</vt:lpstr>
      <vt:lpstr>Staff Assignment Decision Path</vt:lpstr>
      <vt:lpstr>Job Codes</vt:lpstr>
      <vt:lpstr>Sheet2</vt:lpstr>
      <vt:lpstr>Assgn</vt:lpstr>
      <vt:lpstr>Assign</vt:lpstr>
      <vt:lpstr>JC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Janezic</dc:creator>
  <cp:lastModifiedBy>Jack Janezic</cp:lastModifiedBy>
  <cp:lastPrinted>2013-03-12T19:46:38Z</cp:lastPrinted>
  <dcterms:created xsi:type="dcterms:W3CDTF">2013-03-06T17:27:40Z</dcterms:created>
  <dcterms:modified xsi:type="dcterms:W3CDTF">2014-02-19T13:07:42Z</dcterms:modified>
</cp:coreProperties>
</file>