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howInkAnnotation="0" defaultThemeVersion="124226"/>
  <mc:AlternateContent xmlns:mc="http://schemas.openxmlformats.org/markup-compatibility/2006">
    <mc:Choice Requires="x15">
      <x15ac:absPath xmlns:x15ac="http://schemas.microsoft.com/office/spreadsheetml/2010/11/ac" url="C:\Users\Jack\Downloads\"/>
    </mc:Choice>
  </mc:AlternateContent>
  <bookViews>
    <workbookView xWindow="0" yWindow="0" windowWidth="28800" windowHeight="14775" tabRatio="797" firstSheet="2" activeTab="3"/>
  </bookViews>
  <sheets>
    <sheet name="Non-TRS Sal Sch" sheetId="9" state="hidden" r:id="rId1"/>
    <sheet name="ETA Baseline Data " sheetId="2" state="hidden" r:id="rId2"/>
    <sheet name="Directions" sheetId="36" r:id="rId3"/>
    <sheet name="Individual Modeler" sheetId="35" r:id="rId4"/>
    <sheet name="New Salary Schedule" sheetId="23" r:id="rId5"/>
    <sheet name="Traditional Salary Schedules" sheetId="10" r:id="rId6"/>
  </sheets>
  <definedNames>
    <definedName name="_xlnm._FilterDatabase" localSheetId="1" hidden="1">'ETA Baseline Data '!$A$1:$L$2912</definedName>
    <definedName name="AC" localSheetId="3">#REF!</definedName>
    <definedName name="AC">#REF!</definedName>
    <definedName name="Calc" localSheetId="1">#REF!</definedName>
    <definedName name="Calc" localSheetId="3">#REF!</definedName>
    <definedName name="Calc">#REF!</definedName>
    <definedName name="DL" localSheetId="3">#REF!</definedName>
    <definedName name="DL">#REF!</definedName>
    <definedName name="EEI" localSheetId="1">#REF!</definedName>
    <definedName name="EEI" localSheetId="3">#REF!</definedName>
    <definedName name="EEI">#REF!</definedName>
    <definedName name="EEJ" localSheetId="1">'ETA Baseline Data '!$1:$1048576</definedName>
    <definedName name="EEJ">#REF!</definedName>
    <definedName name="EEM" localSheetId="1">#REF!</definedName>
    <definedName name="EEM" localSheetId="3">#REF!</definedName>
    <definedName name="EEM">#REF!</definedName>
    <definedName name="Inf" localSheetId="3">#REF!</definedName>
    <definedName name="Inf">#REF!</definedName>
    <definedName name="Inquiry" localSheetId="3">#REF!</definedName>
    <definedName name="Inquiry">#REF!</definedName>
    <definedName name="Loc" localSheetId="1">#REF!</definedName>
    <definedName name="Loc" localSheetId="3">#REF!</definedName>
    <definedName name="Loc">#REF!</definedName>
    <definedName name="march3" localSheetId="3">#REF!</definedName>
    <definedName name="march3">#REF!</definedName>
    <definedName name="MP" localSheetId="3">#REF!</definedName>
    <definedName name="MP">#REF!</definedName>
    <definedName name="_xlnm.Print_Area" localSheetId="3">'Individual Modeler'!$D$1:$AB$65</definedName>
    <definedName name="_xlnm.Print_Area" localSheetId="4">'New Salary Schedule'!$C$2:$V$19</definedName>
    <definedName name="_xlnm.Print_Area" localSheetId="5">'Traditional Salary Schedules'!$AA$1:$BI$45</definedName>
    <definedName name="_xlnm.Print_Titles" localSheetId="1">'ETA Baseline Data '!$1:$1</definedName>
    <definedName name="Split" localSheetId="1">#REF!</definedName>
    <definedName name="Split" localSheetId="3">#REF!</definedName>
    <definedName name="Split">#REF!</definedName>
    <definedName name="STFeb" localSheetId="1">#REF!</definedName>
    <definedName name="STFeb" localSheetId="3">#REF!</definedName>
    <definedName name="STFeb">#REF!</definedName>
    <definedName name="TR" localSheetId="3">#REF!</definedName>
    <definedName name="TR">#REF!</definedName>
    <definedName name="Uorder" localSheetId="1">#REF!</definedName>
    <definedName name="Uorder" localSheetId="3">#REF!</definedName>
    <definedName name="Uorder">#REF!</definedName>
    <definedName name="Y1_Inc" localSheetId="3">#REF!</definedName>
    <definedName name="Y1_Inc">#REF!</definedName>
    <definedName name="Y2_Inc" localSheetId="3">#REF!</definedName>
    <definedName name="Y2_Inc">#REF!</definedName>
    <definedName name="yos" localSheetId="3">#REF!</definedName>
    <definedName name="yos">#REF!</definedName>
    <definedName name="Z_174815E3_C7DA_4408_B635_D3AD09A54783_.wvu.Cols" localSheetId="0" hidden="1">'Non-TRS Sal Sch'!$N:$Y</definedName>
    <definedName name="Z_174815E3_C7DA_4408_B635_D3AD09A54783_.wvu.Cols" localSheetId="5" hidden="1">'Traditional Salary Schedules'!$N:$Y</definedName>
    <definedName name="Z_174815E3_C7DA_4408_B635_D3AD09A54783_.wvu.FilterData" localSheetId="1" hidden="1">'ETA Baseline Data '!$A$1:$L$2912</definedName>
    <definedName name="Z_174815E3_C7DA_4408_B635_D3AD09A54783_.wvu.PrintTitles" localSheetId="1" hidden="1">'ETA Baseline Data '!$1:$1</definedName>
  </definedNames>
  <calcPr calcId="171027"/>
  <customWorkbookViews>
    <customWorkbookView name="Modeling" guid="{174815E3-C7DA-4408-B635-D3AD09A54783}" xWindow="-1" windowWidth="1291" windowHeight="1037" activeSheetId="3"/>
  </customWorkbookViews>
</workbook>
</file>

<file path=xl/calcChain.xml><?xml version="1.0" encoding="utf-8"?>
<calcChain xmlns="http://schemas.openxmlformats.org/spreadsheetml/2006/main">
  <c r="E49" i="35" l="1"/>
  <c r="E33" i="35"/>
  <c r="E17" i="35"/>
  <c r="I6" i="35" l="1"/>
  <c r="BU3" i="35" l="1"/>
  <c r="BI3" i="35"/>
  <c r="AW3" i="35"/>
  <c r="AM3" i="10" l="1"/>
  <c r="U24" i="35"/>
  <c r="I4" i="35"/>
  <c r="AA3" i="10" l="1"/>
  <c r="AA24" i="35" l="1"/>
  <c r="X24" i="35"/>
  <c r="U23" i="35"/>
  <c r="AA23" i="35"/>
  <c r="X23" i="35"/>
  <c r="AA18" i="35"/>
  <c r="X18" i="35"/>
  <c r="U18" i="35"/>
  <c r="I9" i="35"/>
  <c r="H6" i="35"/>
  <c r="U15" i="35" l="1"/>
  <c r="U29" i="35" l="1"/>
  <c r="E5" i="35"/>
  <c r="AA33" i="35" l="1"/>
  <c r="AA32" i="35"/>
  <c r="AA31" i="35"/>
  <c r="AA30" i="35"/>
  <c r="AA29" i="35"/>
  <c r="AA20" i="35"/>
  <c r="AA19" i="35"/>
  <c r="AA26" i="35"/>
  <c r="AA25" i="35"/>
  <c r="AA15" i="35"/>
  <c r="X33" i="35"/>
  <c r="X32" i="35"/>
  <c r="X31" i="35"/>
  <c r="X30" i="35"/>
  <c r="X29" i="35"/>
  <c r="X20" i="35"/>
  <c r="X19" i="35"/>
  <c r="X26" i="35"/>
  <c r="X25" i="35"/>
  <c r="X15" i="35"/>
  <c r="U30" i="35"/>
  <c r="U31" i="35"/>
  <c r="U32" i="35"/>
  <c r="U33" i="35"/>
  <c r="U20" i="35"/>
  <c r="U19" i="35"/>
  <c r="U26" i="35"/>
  <c r="U25" i="35"/>
  <c r="U35" i="35" l="1"/>
  <c r="X35" i="35"/>
  <c r="AA35" i="35"/>
  <c r="I63" i="35" s="1"/>
  <c r="E20" i="35" l="1"/>
  <c r="F5" i="35"/>
  <c r="U38" i="35" l="1"/>
  <c r="F17" i="35"/>
  <c r="F20" i="35" s="1"/>
  <c r="F21" i="35" s="1"/>
  <c r="F33" i="35" s="1"/>
  <c r="F36" i="35" s="1"/>
  <c r="E8" i="23"/>
  <c r="B9" i="23"/>
  <c r="J8" i="23"/>
  <c r="J9" i="23" s="1"/>
  <c r="J10" i="23" s="1"/>
  <c r="J11" i="23" s="1"/>
  <c r="J12" i="23" s="1"/>
  <c r="J13" i="23" s="1"/>
  <c r="J14" i="23" s="1"/>
  <c r="J15" i="23" s="1"/>
  <c r="J16" i="23" s="1"/>
  <c r="J17" i="23" s="1"/>
  <c r="J18" i="23" s="1"/>
  <c r="J19" i="23" s="1"/>
  <c r="B10" i="23"/>
  <c r="B11" i="23" s="1"/>
  <c r="B12" i="23" s="1"/>
  <c r="B13" i="23" s="1"/>
  <c r="B14" i="23" s="1"/>
  <c r="B15" i="23" s="1"/>
  <c r="B16" i="23" s="1"/>
  <c r="B17" i="23" s="1"/>
  <c r="B18" i="23" s="1"/>
  <c r="B19" i="23" s="1"/>
  <c r="E36" i="35"/>
  <c r="F8" i="23"/>
  <c r="F23" i="35" l="1"/>
  <c r="U41" i="35" s="1"/>
  <c r="R8" i="23"/>
  <c r="R9" i="23" s="1"/>
  <c r="R10" i="23" s="1"/>
  <c r="R11" i="23" s="1"/>
  <c r="R12" i="23" s="1"/>
  <c r="R13" i="23" s="1"/>
  <c r="R14" i="23" s="1"/>
  <c r="R15" i="23" s="1"/>
  <c r="R16" i="23" s="1"/>
  <c r="R17" i="23" s="1"/>
  <c r="R18" i="23" s="1"/>
  <c r="R19" i="23" s="1"/>
  <c r="F37" i="35"/>
  <c r="E52" i="35"/>
  <c r="F39" i="35" l="1"/>
  <c r="U42" i="35" s="1"/>
  <c r="F49" i="35"/>
  <c r="F52" i="35" s="1"/>
  <c r="F53" i="35" s="1"/>
  <c r="F55" i="35" s="1"/>
  <c r="U43" i="35" s="1"/>
  <c r="P46" i="35" s="1"/>
  <c r="V8" i="23"/>
  <c r="N8" i="23"/>
  <c r="P47" i="35" l="1"/>
  <c r="P48" i="35" s="1"/>
  <c r="P49" i="35" s="1"/>
  <c r="P50" i="35" s="1"/>
  <c r="P51" i="35" s="1"/>
  <c r="P52" i="35" s="1"/>
  <c r="P53" i="35" s="1"/>
  <c r="P54" i="35" s="1"/>
  <c r="P55" i="35" s="1"/>
  <c r="P56" i="35" s="1"/>
  <c r="P57" i="35" s="1"/>
  <c r="AA55" i="35"/>
  <c r="U44" i="35"/>
  <c r="V9" i="23"/>
  <c r="N9" i="23"/>
  <c r="X19" i="23"/>
  <c r="X18" i="23"/>
  <c r="X17" i="23"/>
  <c r="X16" i="23"/>
  <c r="X15" i="23"/>
  <c r="X14" i="23"/>
  <c r="X13" i="23"/>
  <c r="X12" i="23"/>
  <c r="X11" i="23"/>
  <c r="X10" i="23"/>
  <c r="X9" i="23"/>
  <c r="X8" i="23"/>
  <c r="U8" i="23"/>
  <c r="P19" i="23"/>
  <c r="P18" i="23"/>
  <c r="P17" i="23"/>
  <c r="P16" i="23"/>
  <c r="P15" i="23"/>
  <c r="P14" i="23"/>
  <c r="P13" i="23"/>
  <c r="P12" i="23"/>
  <c r="P11" i="23"/>
  <c r="P10" i="23"/>
  <c r="P9" i="23"/>
  <c r="P8" i="23"/>
  <c r="M8" i="23"/>
  <c r="H19" i="23"/>
  <c r="H18" i="23"/>
  <c r="H17" i="23"/>
  <c r="H16" i="23"/>
  <c r="H15" i="23"/>
  <c r="H14" i="23"/>
  <c r="H13" i="23"/>
  <c r="H12" i="23"/>
  <c r="H11" i="23"/>
  <c r="H10" i="23"/>
  <c r="H9" i="23"/>
  <c r="H8" i="23"/>
  <c r="D9" i="23"/>
  <c r="AA58" i="35" l="1"/>
  <c r="AC61" i="35" s="1"/>
  <c r="V10" i="23"/>
  <c r="T9" i="23"/>
  <c r="L9" i="23"/>
  <c r="F9" i="23"/>
  <c r="N10" i="23"/>
  <c r="E9" i="23"/>
  <c r="AA59" i="35" l="1"/>
  <c r="AA61" i="35" s="1"/>
  <c r="AA63" i="35"/>
  <c r="V11" i="23"/>
  <c r="M9" i="23"/>
  <c r="D10" i="23"/>
  <c r="U9" i="23"/>
  <c r="F10" i="23"/>
  <c r="N11" i="23"/>
  <c r="L10" i="23" l="1"/>
  <c r="M10" i="23" s="1"/>
  <c r="V12" i="23"/>
  <c r="F11" i="23"/>
  <c r="E10" i="23"/>
  <c r="T10" i="23"/>
  <c r="N12" i="23"/>
  <c r="F12" i="23" l="1"/>
  <c r="V13" i="23"/>
  <c r="V14" i="23" s="1"/>
  <c r="D11" i="23"/>
  <c r="E11" i="23" s="1"/>
  <c r="L11" i="23"/>
  <c r="U10" i="23"/>
  <c r="N13" i="23"/>
  <c r="F13" i="23"/>
  <c r="D12" i="23" l="1"/>
  <c r="M11" i="23"/>
  <c r="T11" i="23"/>
  <c r="N14" i="23"/>
  <c r="F14" i="23"/>
  <c r="V15" i="23"/>
  <c r="I7" i="35" l="1"/>
  <c r="I10" i="35" s="1"/>
  <c r="I15" i="35" s="1"/>
  <c r="I17" i="35" s="1"/>
  <c r="E12" i="23"/>
  <c r="L12" i="23"/>
  <c r="U11" i="23"/>
  <c r="N15" i="23"/>
  <c r="F15" i="23"/>
  <c r="V16" i="23"/>
  <c r="D13" i="23" l="1"/>
  <c r="M12" i="23"/>
  <c r="T12" i="23"/>
  <c r="N16" i="23"/>
  <c r="F16" i="23"/>
  <c r="V17" i="23"/>
  <c r="E13" i="23" l="1"/>
  <c r="L13" i="23"/>
  <c r="I31" i="35"/>
  <c r="U12" i="23"/>
  <c r="N17" i="23"/>
  <c r="F17" i="23"/>
  <c r="V18" i="23"/>
  <c r="D14" i="23" l="1"/>
  <c r="M13" i="23"/>
  <c r="T13" i="23"/>
  <c r="N18" i="23"/>
  <c r="F18" i="23"/>
  <c r="V19" i="23"/>
  <c r="E14" i="23" l="1"/>
  <c r="L14" i="23"/>
  <c r="U13" i="23"/>
  <c r="N19" i="23"/>
  <c r="F19" i="23"/>
  <c r="D15" i="23" l="1"/>
  <c r="M14" i="23"/>
  <c r="T14" i="23"/>
  <c r="E15" i="23" l="1"/>
  <c r="L15" i="23"/>
  <c r="U14" i="23"/>
  <c r="D16" i="23" l="1"/>
  <c r="M15" i="23"/>
  <c r="T15" i="23"/>
  <c r="E16" i="23" l="1"/>
  <c r="L16" i="23"/>
  <c r="U15" i="23"/>
  <c r="D17" i="23" l="1"/>
  <c r="M16" i="23"/>
  <c r="T16" i="23"/>
  <c r="E17" i="23" l="1"/>
  <c r="L17" i="23"/>
  <c r="U16" i="23"/>
  <c r="C39" i="10"/>
  <c r="L37" i="10"/>
  <c r="BM40" i="10"/>
  <c r="BN40" i="10"/>
  <c r="BO40" i="10"/>
  <c r="BP40" i="10"/>
  <c r="BQ40" i="10"/>
  <c r="BR40" i="10"/>
  <c r="BS40" i="10"/>
  <c r="BT40" i="10"/>
  <c r="BU40" i="10"/>
  <c r="BV40" i="10"/>
  <c r="BM41" i="10"/>
  <c r="BN41" i="10"/>
  <c r="BO41" i="10"/>
  <c r="BP41" i="10"/>
  <c r="BQ41" i="10"/>
  <c r="BR41" i="10"/>
  <c r="BS41" i="10"/>
  <c r="BT41" i="10"/>
  <c r="BU41" i="10"/>
  <c r="BV41" i="10"/>
  <c r="BM42" i="10"/>
  <c r="BN42" i="10"/>
  <c r="BO42" i="10"/>
  <c r="BP42" i="10"/>
  <c r="BQ42" i="10"/>
  <c r="BR42" i="10"/>
  <c r="BS42" i="10"/>
  <c r="BT42" i="10"/>
  <c r="BU42" i="10"/>
  <c r="BV42" i="10"/>
  <c r="BM43" i="10"/>
  <c r="BN43" i="10"/>
  <c r="BO43" i="10"/>
  <c r="BP43" i="10"/>
  <c r="BQ43" i="10"/>
  <c r="BR43" i="10"/>
  <c r="BS43" i="10"/>
  <c r="BT43" i="10"/>
  <c r="BU43" i="10"/>
  <c r="BV43" i="10"/>
  <c r="BM44" i="10"/>
  <c r="BN44" i="10"/>
  <c r="BO44" i="10"/>
  <c r="BP44" i="10"/>
  <c r="BQ44" i="10"/>
  <c r="BR44" i="10"/>
  <c r="BS44" i="10"/>
  <c r="BT44" i="10"/>
  <c r="BU44" i="10"/>
  <c r="BV44" i="10"/>
  <c r="BM45" i="10"/>
  <c r="BN45" i="10"/>
  <c r="BO45" i="10"/>
  <c r="BP45" i="10"/>
  <c r="BQ45" i="10"/>
  <c r="BR45" i="10"/>
  <c r="BS45" i="10"/>
  <c r="BT45" i="10"/>
  <c r="BU45" i="10"/>
  <c r="BV45" i="10"/>
  <c r="BM46" i="10"/>
  <c r="BN46" i="10"/>
  <c r="BO46" i="10"/>
  <c r="BP46" i="10"/>
  <c r="BQ46" i="10"/>
  <c r="BR46" i="10"/>
  <c r="BS46" i="10"/>
  <c r="BT46" i="10"/>
  <c r="BU46" i="10"/>
  <c r="BV46" i="10"/>
  <c r="BM47" i="10"/>
  <c r="BN47" i="10"/>
  <c r="BO47" i="10"/>
  <c r="BP47" i="10"/>
  <c r="BQ47" i="10"/>
  <c r="BR47" i="10"/>
  <c r="BS47" i="10"/>
  <c r="BT47" i="10"/>
  <c r="BU47" i="10"/>
  <c r="BV47" i="10"/>
  <c r="BM48" i="10"/>
  <c r="BN48" i="10"/>
  <c r="BO48" i="10"/>
  <c r="BP48" i="10"/>
  <c r="BQ48" i="10"/>
  <c r="BR48" i="10"/>
  <c r="BS48" i="10"/>
  <c r="BT48" i="10"/>
  <c r="BU48" i="10"/>
  <c r="BV48" i="10"/>
  <c r="BM49" i="10"/>
  <c r="BN49" i="10"/>
  <c r="BO49" i="10"/>
  <c r="BP49" i="10"/>
  <c r="BQ49" i="10"/>
  <c r="BR49" i="10"/>
  <c r="BS49" i="10"/>
  <c r="BT49" i="10"/>
  <c r="BU49" i="10"/>
  <c r="BV49" i="10"/>
  <c r="BM50" i="10"/>
  <c r="BN50" i="10"/>
  <c r="BO50" i="10"/>
  <c r="BP50" i="10"/>
  <c r="BQ50" i="10"/>
  <c r="BR50" i="10"/>
  <c r="BS50" i="10"/>
  <c r="BT50" i="10"/>
  <c r="BU50" i="10"/>
  <c r="BV50" i="10"/>
  <c r="BM51" i="10"/>
  <c r="BN51" i="10"/>
  <c r="BO51" i="10"/>
  <c r="BP51" i="10"/>
  <c r="BQ51" i="10"/>
  <c r="BR51" i="10"/>
  <c r="BS51" i="10"/>
  <c r="BT51" i="10"/>
  <c r="BU51" i="10"/>
  <c r="BV51" i="10"/>
  <c r="BM52" i="10"/>
  <c r="BN52" i="10"/>
  <c r="BO52" i="10"/>
  <c r="BP52" i="10"/>
  <c r="BQ52" i="10"/>
  <c r="BR52" i="10"/>
  <c r="BS52" i="10"/>
  <c r="BT52" i="10"/>
  <c r="BU52" i="10"/>
  <c r="BV52" i="10"/>
  <c r="BM53" i="10"/>
  <c r="BN53" i="10"/>
  <c r="BO53" i="10"/>
  <c r="BP53" i="10"/>
  <c r="BQ53" i="10"/>
  <c r="BR53" i="10"/>
  <c r="BS53" i="10"/>
  <c r="BT53" i="10"/>
  <c r="BU53" i="10"/>
  <c r="BV53" i="10"/>
  <c r="BM54" i="10"/>
  <c r="BN54" i="10"/>
  <c r="BO54" i="10"/>
  <c r="BP54" i="10"/>
  <c r="BQ54" i="10"/>
  <c r="BR54" i="10"/>
  <c r="BS54" i="10"/>
  <c r="BT54" i="10"/>
  <c r="BU54" i="10"/>
  <c r="BV54" i="10"/>
  <c r="BM55" i="10"/>
  <c r="BN55" i="10"/>
  <c r="BO55" i="10"/>
  <c r="BP55" i="10"/>
  <c r="BQ55" i="10"/>
  <c r="BR55" i="10"/>
  <c r="BS55" i="10"/>
  <c r="BT55" i="10"/>
  <c r="BU55" i="10"/>
  <c r="BV55" i="10"/>
  <c r="BM56" i="10"/>
  <c r="BN56" i="10"/>
  <c r="BO56" i="10"/>
  <c r="BP56" i="10"/>
  <c r="BQ56" i="10"/>
  <c r="BR56" i="10"/>
  <c r="BS56" i="10"/>
  <c r="BT56" i="10"/>
  <c r="BU56" i="10"/>
  <c r="BV56" i="10"/>
  <c r="BM57" i="10"/>
  <c r="BN57" i="10"/>
  <c r="BO57" i="10"/>
  <c r="BP57" i="10"/>
  <c r="BQ57" i="10"/>
  <c r="BR57" i="10"/>
  <c r="BS57" i="10"/>
  <c r="BT57" i="10"/>
  <c r="BU57" i="10"/>
  <c r="BV57" i="10"/>
  <c r="BM58" i="10"/>
  <c r="BN58" i="10"/>
  <c r="BO58" i="10"/>
  <c r="BP58" i="10"/>
  <c r="BQ58" i="10"/>
  <c r="BR58" i="10"/>
  <c r="BS58" i="10"/>
  <c r="BT58" i="10"/>
  <c r="BU58" i="10"/>
  <c r="BV58" i="10"/>
  <c r="BM59" i="10"/>
  <c r="BN59" i="10"/>
  <c r="BO59" i="10"/>
  <c r="BP59" i="10"/>
  <c r="BQ59" i="10"/>
  <c r="BR59" i="10"/>
  <c r="BS59" i="10"/>
  <c r="BT59" i="10"/>
  <c r="BU59" i="10"/>
  <c r="BV59" i="10"/>
  <c r="BM60" i="10"/>
  <c r="BN60" i="10"/>
  <c r="BO60" i="10"/>
  <c r="BP60" i="10"/>
  <c r="BQ60" i="10"/>
  <c r="BR60" i="10"/>
  <c r="BS60" i="10"/>
  <c r="BT60" i="10"/>
  <c r="BU60" i="10"/>
  <c r="BV60" i="10"/>
  <c r="BM61" i="10"/>
  <c r="BN61" i="10"/>
  <c r="BO61" i="10"/>
  <c r="BP61" i="10"/>
  <c r="BQ61" i="10"/>
  <c r="BR61" i="10"/>
  <c r="BS61" i="10"/>
  <c r="BT61" i="10"/>
  <c r="BU61" i="10"/>
  <c r="BV61" i="10"/>
  <c r="BM62" i="10"/>
  <c r="BN62" i="10"/>
  <c r="BO62" i="10"/>
  <c r="BP62" i="10"/>
  <c r="BQ62" i="10"/>
  <c r="BR62" i="10"/>
  <c r="BS62" i="10"/>
  <c r="BT62" i="10"/>
  <c r="BU62" i="10"/>
  <c r="BV62" i="10"/>
  <c r="BM63" i="10"/>
  <c r="BN63" i="10"/>
  <c r="BO63" i="10"/>
  <c r="BP63" i="10"/>
  <c r="BQ63" i="10"/>
  <c r="BR63" i="10"/>
  <c r="BS63" i="10"/>
  <c r="BT63" i="10"/>
  <c r="BU63" i="10"/>
  <c r="BV63" i="10"/>
  <c r="BM64" i="10"/>
  <c r="BN64" i="10"/>
  <c r="BO64" i="10"/>
  <c r="BP64" i="10"/>
  <c r="BQ64" i="10"/>
  <c r="BR64" i="10"/>
  <c r="BS64" i="10"/>
  <c r="BT64" i="10"/>
  <c r="BU64" i="10"/>
  <c r="BV64" i="10"/>
  <c r="BM65" i="10"/>
  <c r="BN65" i="10"/>
  <c r="BO65" i="10"/>
  <c r="BP65" i="10"/>
  <c r="BQ65" i="10"/>
  <c r="BR65" i="10"/>
  <c r="BS65" i="10"/>
  <c r="BT65" i="10"/>
  <c r="BU65" i="10"/>
  <c r="BV65" i="10"/>
  <c r="BM66" i="10"/>
  <c r="BN66" i="10"/>
  <c r="BO66" i="10"/>
  <c r="BP66" i="10"/>
  <c r="BQ66" i="10"/>
  <c r="BR66" i="10"/>
  <c r="BS66" i="10"/>
  <c r="BT66" i="10"/>
  <c r="BU66" i="10"/>
  <c r="BV66" i="10"/>
  <c r="BM67" i="10"/>
  <c r="BN67" i="10"/>
  <c r="BO67" i="10"/>
  <c r="BP67" i="10"/>
  <c r="BQ67" i="10"/>
  <c r="BR67" i="10"/>
  <c r="BS67" i="10"/>
  <c r="BT67" i="10"/>
  <c r="BU67" i="10"/>
  <c r="BV67" i="10"/>
  <c r="BM68" i="10"/>
  <c r="BN68" i="10"/>
  <c r="BO68" i="10"/>
  <c r="BP68" i="10"/>
  <c r="BQ68" i="10"/>
  <c r="BR68" i="10"/>
  <c r="BS68" i="10"/>
  <c r="BT68" i="10"/>
  <c r="BU68" i="10"/>
  <c r="BV68" i="10"/>
  <c r="BM69" i="10"/>
  <c r="BN69" i="10"/>
  <c r="BO69" i="10"/>
  <c r="BP69" i="10"/>
  <c r="BQ69" i="10"/>
  <c r="BR69" i="10"/>
  <c r="BS69" i="10"/>
  <c r="BT69" i="10"/>
  <c r="BU69" i="10"/>
  <c r="BV69" i="10"/>
  <c r="BN39" i="10"/>
  <c r="BO39" i="10"/>
  <c r="BP39" i="10"/>
  <c r="BQ39" i="10"/>
  <c r="BR39" i="10"/>
  <c r="BS39" i="10"/>
  <c r="BT39" i="10"/>
  <c r="BU39" i="10"/>
  <c r="BV39" i="10"/>
  <c r="BM39" i="10"/>
  <c r="D18" i="23" l="1"/>
  <c r="E18" i="23" s="1"/>
  <c r="M17" i="23"/>
  <c r="T17" i="23"/>
  <c r="L18" i="23" l="1"/>
  <c r="D19" i="23"/>
  <c r="U17" i="23"/>
  <c r="M18" i="23" l="1"/>
  <c r="I19" i="35"/>
  <c r="I20" i="35" s="1"/>
  <c r="E19" i="23"/>
  <c r="T18" i="23"/>
  <c r="L57" i="10"/>
  <c r="L58" i="10"/>
  <c r="L59" i="10"/>
  <c r="L60" i="10"/>
  <c r="L61" i="10"/>
  <c r="L62" i="10"/>
  <c r="L63" i="10"/>
  <c r="L64" i="10"/>
  <c r="L65" i="10"/>
  <c r="L66" i="10"/>
  <c r="L67" i="10"/>
  <c r="L68" i="10"/>
  <c r="I23" i="35" l="1"/>
  <c r="I21" i="35"/>
  <c r="X41" i="35" s="1"/>
  <c r="Y41" i="35" s="1"/>
  <c r="L19" i="23"/>
  <c r="U18" i="23"/>
  <c r="I24" i="35" l="1"/>
  <c r="M19" i="23"/>
  <c r="T19" i="23"/>
  <c r="U19" i="23" l="1"/>
  <c r="L68" i="9"/>
  <c r="K68" i="9"/>
  <c r="J68" i="9"/>
  <c r="I68" i="9"/>
  <c r="H68" i="9"/>
  <c r="G68" i="9"/>
  <c r="F68" i="9"/>
  <c r="E68" i="9"/>
  <c r="D68" i="9"/>
  <c r="C68" i="9"/>
  <c r="L67" i="9"/>
  <c r="K67" i="9"/>
  <c r="J67" i="9"/>
  <c r="I67" i="9"/>
  <c r="H67" i="9"/>
  <c r="G67" i="9"/>
  <c r="F67" i="9"/>
  <c r="E67" i="9"/>
  <c r="D67" i="9"/>
  <c r="C67" i="9"/>
  <c r="L66" i="9"/>
  <c r="K66" i="9"/>
  <c r="J66" i="9"/>
  <c r="I66" i="9"/>
  <c r="H66" i="9"/>
  <c r="G66" i="9"/>
  <c r="F66" i="9"/>
  <c r="E66" i="9"/>
  <c r="D66" i="9"/>
  <c r="C66" i="9"/>
  <c r="L65" i="9"/>
  <c r="K65" i="9"/>
  <c r="J65" i="9"/>
  <c r="I65" i="9"/>
  <c r="H65" i="9"/>
  <c r="G65" i="9"/>
  <c r="F65" i="9"/>
  <c r="E65" i="9"/>
  <c r="D65" i="9"/>
  <c r="C65" i="9"/>
  <c r="L64" i="9"/>
  <c r="K64" i="9"/>
  <c r="J64" i="9"/>
  <c r="I64" i="9"/>
  <c r="H64" i="9"/>
  <c r="G64" i="9"/>
  <c r="F64" i="9"/>
  <c r="E64" i="9"/>
  <c r="D64" i="9"/>
  <c r="C64" i="9"/>
  <c r="L63" i="9"/>
  <c r="K63" i="9"/>
  <c r="J63" i="9"/>
  <c r="I63" i="9"/>
  <c r="H63" i="9"/>
  <c r="G63" i="9"/>
  <c r="F63" i="9"/>
  <c r="E63" i="9"/>
  <c r="D63" i="9"/>
  <c r="C63" i="9"/>
  <c r="L62" i="9"/>
  <c r="K62" i="9"/>
  <c r="J62" i="9"/>
  <c r="I62" i="9"/>
  <c r="H62" i="9"/>
  <c r="G62" i="9"/>
  <c r="F62" i="9"/>
  <c r="E62" i="9"/>
  <c r="D62" i="9"/>
  <c r="C62" i="9"/>
  <c r="L61" i="9"/>
  <c r="K61" i="9"/>
  <c r="J61" i="9"/>
  <c r="I61" i="9"/>
  <c r="H61" i="9"/>
  <c r="G61" i="9"/>
  <c r="F61" i="9"/>
  <c r="E61" i="9"/>
  <c r="D61" i="9"/>
  <c r="C61" i="9"/>
  <c r="L60" i="9"/>
  <c r="K60" i="9"/>
  <c r="J60" i="9"/>
  <c r="I60" i="9"/>
  <c r="H60" i="9"/>
  <c r="G60" i="9"/>
  <c r="F60" i="9"/>
  <c r="E60" i="9"/>
  <c r="D60" i="9"/>
  <c r="C60" i="9"/>
  <c r="L59" i="9"/>
  <c r="K59" i="9"/>
  <c r="J59" i="9"/>
  <c r="I59" i="9"/>
  <c r="H59" i="9"/>
  <c r="G59" i="9"/>
  <c r="F59" i="9"/>
  <c r="E59" i="9"/>
  <c r="D59" i="9"/>
  <c r="C59" i="9"/>
  <c r="L58" i="9"/>
  <c r="K58" i="9"/>
  <c r="J58" i="9"/>
  <c r="I58" i="9"/>
  <c r="H58" i="9"/>
  <c r="G58" i="9"/>
  <c r="F58" i="9"/>
  <c r="E58" i="9"/>
  <c r="D58" i="9"/>
  <c r="C58" i="9"/>
  <c r="L57" i="9"/>
  <c r="K57" i="9"/>
  <c r="J57" i="9"/>
  <c r="I57" i="9"/>
  <c r="H57" i="9"/>
  <c r="G57" i="9"/>
  <c r="F57" i="9"/>
  <c r="E57" i="9"/>
  <c r="D57" i="9"/>
  <c r="C57" i="9"/>
  <c r="L56" i="9"/>
  <c r="K56" i="9"/>
  <c r="J56" i="9"/>
  <c r="I56" i="9"/>
  <c r="H56" i="9"/>
  <c r="G56" i="9"/>
  <c r="F56" i="9"/>
  <c r="E56" i="9"/>
  <c r="D56" i="9"/>
  <c r="C56" i="9"/>
  <c r="L55" i="9"/>
  <c r="K55" i="9"/>
  <c r="J55" i="9"/>
  <c r="I55" i="9"/>
  <c r="H55" i="9"/>
  <c r="G55" i="9"/>
  <c r="F55" i="9"/>
  <c r="E55" i="9"/>
  <c r="D55" i="9"/>
  <c r="C55" i="9"/>
  <c r="L54" i="9"/>
  <c r="K54" i="9"/>
  <c r="J54" i="9"/>
  <c r="I54" i="9"/>
  <c r="H54" i="9"/>
  <c r="G54" i="9"/>
  <c r="F54" i="9"/>
  <c r="E54" i="9"/>
  <c r="D54" i="9"/>
  <c r="C54" i="9"/>
  <c r="L53" i="9"/>
  <c r="K53" i="9"/>
  <c r="J53" i="9"/>
  <c r="I53" i="9"/>
  <c r="H53" i="9"/>
  <c r="G53" i="9"/>
  <c r="F53" i="9"/>
  <c r="E53" i="9"/>
  <c r="D53" i="9"/>
  <c r="C53" i="9"/>
  <c r="L52" i="9"/>
  <c r="K52" i="9"/>
  <c r="J52" i="9"/>
  <c r="I52" i="9"/>
  <c r="H52" i="9"/>
  <c r="G52" i="9"/>
  <c r="F52" i="9"/>
  <c r="E52" i="9"/>
  <c r="D52" i="9"/>
  <c r="C52" i="9"/>
  <c r="L51" i="9"/>
  <c r="K51" i="9"/>
  <c r="J51" i="9"/>
  <c r="I51" i="9"/>
  <c r="H51" i="9"/>
  <c r="G51" i="9"/>
  <c r="F51" i="9"/>
  <c r="E51" i="9"/>
  <c r="D51" i="9"/>
  <c r="C51" i="9"/>
  <c r="L50" i="9"/>
  <c r="K50" i="9"/>
  <c r="J50" i="9"/>
  <c r="I50" i="9"/>
  <c r="H50" i="9"/>
  <c r="G50" i="9"/>
  <c r="F50" i="9"/>
  <c r="E50" i="9"/>
  <c r="D50" i="9"/>
  <c r="C50" i="9"/>
  <c r="L49" i="9"/>
  <c r="K49" i="9"/>
  <c r="J49" i="9"/>
  <c r="I49" i="9"/>
  <c r="H49" i="9"/>
  <c r="G49" i="9"/>
  <c r="F49" i="9"/>
  <c r="E49" i="9"/>
  <c r="D49" i="9"/>
  <c r="C49" i="9"/>
  <c r="L48" i="9"/>
  <c r="K48" i="9"/>
  <c r="J48" i="9"/>
  <c r="I48" i="9"/>
  <c r="H48" i="9"/>
  <c r="G48" i="9"/>
  <c r="F48" i="9"/>
  <c r="E48" i="9"/>
  <c r="D48" i="9"/>
  <c r="C48" i="9"/>
  <c r="L47" i="9"/>
  <c r="K47" i="9"/>
  <c r="J47" i="9"/>
  <c r="I47" i="9"/>
  <c r="H47" i="9"/>
  <c r="G47" i="9"/>
  <c r="F47" i="9"/>
  <c r="E47" i="9"/>
  <c r="D47" i="9"/>
  <c r="C47" i="9"/>
  <c r="L46" i="9"/>
  <c r="K46" i="9"/>
  <c r="J46" i="9"/>
  <c r="I46" i="9"/>
  <c r="H46" i="9"/>
  <c r="G46" i="9"/>
  <c r="F46" i="9"/>
  <c r="E46" i="9"/>
  <c r="D46" i="9"/>
  <c r="C46" i="9"/>
  <c r="L45" i="9"/>
  <c r="K45" i="9"/>
  <c r="J45" i="9"/>
  <c r="I45" i="9"/>
  <c r="H45" i="9"/>
  <c r="G45" i="9"/>
  <c r="F45" i="9"/>
  <c r="E45" i="9"/>
  <c r="D45" i="9"/>
  <c r="C45" i="9"/>
  <c r="L44" i="9"/>
  <c r="K44" i="9"/>
  <c r="J44" i="9"/>
  <c r="I44" i="9"/>
  <c r="H44" i="9"/>
  <c r="G44" i="9"/>
  <c r="F44" i="9"/>
  <c r="E44" i="9"/>
  <c r="D44" i="9"/>
  <c r="C44" i="9"/>
  <c r="L43" i="9"/>
  <c r="K43" i="9"/>
  <c r="J43" i="9"/>
  <c r="I43" i="9"/>
  <c r="H43" i="9"/>
  <c r="G43" i="9"/>
  <c r="F43" i="9"/>
  <c r="E43" i="9"/>
  <c r="D43" i="9"/>
  <c r="C43" i="9"/>
  <c r="L42" i="9"/>
  <c r="K42" i="9"/>
  <c r="J42" i="9"/>
  <c r="I42" i="9"/>
  <c r="H42" i="9"/>
  <c r="G42" i="9"/>
  <c r="F42" i="9"/>
  <c r="E42" i="9"/>
  <c r="D42" i="9"/>
  <c r="C42" i="9"/>
  <c r="L41" i="9"/>
  <c r="K41" i="9"/>
  <c r="J41" i="9"/>
  <c r="I41" i="9"/>
  <c r="H41" i="9"/>
  <c r="G41" i="9"/>
  <c r="F41" i="9"/>
  <c r="E41" i="9"/>
  <c r="D41" i="9"/>
  <c r="C41" i="9"/>
  <c r="L40" i="9"/>
  <c r="K40" i="9"/>
  <c r="J40" i="9"/>
  <c r="I40" i="9"/>
  <c r="H40" i="9"/>
  <c r="G40" i="9"/>
  <c r="F40" i="9"/>
  <c r="E40" i="9"/>
  <c r="D40" i="9"/>
  <c r="C40" i="9"/>
  <c r="L39" i="9"/>
  <c r="K39" i="9"/>
  <c r="J39" i="9"/>
  <c r="I39" i="9"/>
  <c r="H39" i="9"/>
  <c r="G39" i="9"/>
  <c r="F39" i="9"/>
  <c r="E39" i="9"/>
  <c r="D39" i="9"/>
  <c r="C39" i="9"/>
  <c r="C40" i="10"/>
  <c r="D40" i="10"/>
  <c r="E40" i="10"/>
  <c r="F40" i="10"/>
  <c r="G40" i="10"/>
  <c r="H40" i="10"/>
  <c r="I40" i="10"/>
  <c r="J40" i="10"/>
  <c r="K40" i="10"/>
  <c r="L40" i="10"/>
  <c r="C41" i="10"/>
  <c r="D41" i="10"/>
  <c r="E41" i="10"/>
  <c r="F41" i="10"/>
  <c r="G41" i="10"/>
  <c r="H41" i="10"/>
  <c r="I41" i="10"/>
  <c r="J41" i="10"/>
  <c r="K41" i="10"/>
  <c r="L41" i="10"/>
  <c r="C42" i="10"/>
  <c r="D42" i="10"/>
  <c r="E42" i="10"/>
  <c r="F42" i="10"/>
  <c r="G42" i="10"/>
  <c r="H42" i="10"/>
  <c r="I42" i="10"/>
  <c r="J42" i="10"/>
  <c r="K42" i="10"/>
  <c r="L42" i="10"/>
  <c r="C43" i="10"/>
  <c r="D43" i="10"/>
  <c r="E43" i="10"/>
  <c r="F43" i="10"/>
  <c r="G43" i="10"/>
  <c r="H43" i="10"/>
  <c r="I43" i="10"/>
  <c r="J43" i="10"/>
  <c r="K43" i="10"/>
  <c r="L43" i="10"/>
  <c r="C44" i="10"/>
  <c r="D44" i="10"/>
  <c r="E44" i="10"/>
  <c r="F44" i="10"/>
  <c r="G44" i="10"/>
  <c r="H44" i="10"/>
  <c r="I44" i="10"/>
  <c r="J44" i="10"/>
  <c r="K44" i="10"/>
  <c r="L44" i="10"/>
  <c r="C45" i="10"/>
  <c r="D45" i="10"/>
  <c r="E45" i="10"/>
  <c r="F45" i="10"/>
  <c r="G45" i="10"/>
  <c r="H45" i="10"/>
  <c r="I45" i="10"/>
  <c r="J45" i="10"/>
  <c r="K45" i="10"/>
  <c r="L45" i="10"/>
  <c r="C46" i="10"/>
  <c r="D46" i="10"/>
  <c r="E46" i="10"/>
  <c r="F46" i="10"/>
  <c r="G46" i="10"/>
  <c r="H46" i="10"/>
  <c r="I46" i="10"/>
  <c r="J46" i="10"/>
  <c r="K46" i="10"/>
  <c r="L46" i="10"/>
  <c r="C47" i="10"/>
  <c r="D47" i="10"/>
  <c r="E47" i="10"/>
  <c r="F47" i="10"/>
  <c r="G47" i="10"/>
  <c r="H47" i="10"/>
  <c r="I47" i="10"/>
  <c r="J47" i="10"/>
  <c r="K47" i="10"/>
  <c r="L47" i="10"/>
  <c r="C48" i="10"/>
  <c r="D48" i="10"/>
  <c r="E48" i="10"/>
  <c r="F48" i="10"/>
  <c r="G48" i="10"/>
  <c r="H48" i="10"/>
  <c r="I48" i="10"/>
  <c r="J48" i="10"/>
  <c r="K48" i="10"/>
  <c r="L48" i="10"/>
  <c r="C49" i="10"/>
  <c r="D49" i="10"/>
  <c r="E49" i="10"/>
  <c r="F49" i="10"/>
  <c r="G49" i="10"/>
  <c r="H49" i="10"/>
  <c r="I49" i="10"/>
  <c r="J49" i="10"/>
  <c r="K49" i="10"/>
  <c r="L49" i="10"/>
  <c r="C50" i="10"/>
  <c r="D50" i="10"/>
  <c r="E50" i="10"/>
  <c r="F50" i="10"/>
  <c r="G50" i="10"/>
  <c r="H50" i="10"/>
  <c r="I50" i="10"/>
  <c r="J50" i="10"/>
  <c r="K50" i="10"/>
  <c r="L50" i="10"/>
  <c r="C51" i="10"/>
  <c r="D51" i="10"/>
  <c r="E51" i="10"/>
  <c r="F51" i="10"/>
  <c r="G51" i="10"/>
  <c r="H51" i="10"/>
  <c r="I51" i="10"/>
  <c r="J51" i="10"/>
  <c r="K51" i="10"/>
  <c r="L51" i="10"/>
  <c r="C52" i="10"/>
  <c r="D52" i="10"/>
  <c r="E52" i="10"/>
  <c r="F52" i="10"/>
  <c r="G52" i="10"/>
  <c r="H52" i="10"/>
  <c r="I52" i="10"/>
  <c r="J52" i="10"/>
  <c r="K52" i="10"/>
  <c r="L52" i="10"/>
  <c r="C53" i="10"/>
  <c r="D53" i="10"/>
  <c r="E53" i="10"/>
  <c r="F53" i="10"/>
  <c r="G53" i="10"/>
  <c r="H53" i="10"/>
  <c r="I53" i="10"/>
  <c r="J53" i="10"/>
  <c r="K53" i="10"/>
  <c r="L53" i="10"/>
  <c r="C54" i="10"/>
  <c r="D54" i="10"/>
  <c r="E54" i="10"/>
  <c r="F54" i="10"/>
  <c r="G54" i="10"/>
  <c r="H54" i="10"/>
  <c r="I54" i="10"/>
  <c r="J54" i="10"/>
  <c r="K54" i="10"/>
  <c r="L54" i="10"/>
  <c r="C55" i="10"/>
  <c r="D55" i="10"/>
  <c r="E55" i="10"/>
  <c r="F55" i="10"/>
  <c r="G55" i="10"/>
  <c r="H55" i="10"/>
  <c r="I55" i="10"/>
  <c r="J55" i="10"/>
  <c r="K55" i="10"/>
  <c r="L55" i="10"/>
  <c r="C56" i="10"/>
  <c r="D56" i="10"/>
  <c r="E56" i="10"/>
  <c r="F56" i="10"/>
  <c r="G56" i="10"/>
  <c r="H56" i="10"/>
  <c r="I56" i="10"/>
  <c r="J56" i="10"/>
  <c r="K56" i="10"/>
  <c r="L56" i="10"/>
  <c r="C57" i="10"/>
  <c r="D57" i="10"/>
  <c r="E57" i="10"/>
  <c r="F57" i="10"/>
  <c r="G57" i="10"/>
  <c r="H57" i="10"/>
  <c r="I57" i="10"/>
  <c r="J57" i="10"/>
  <c r="K57" i="10"/>
  <c r="C58" i="10"/>
  <c r="D58" i="10"/>
  <c r="E58" i="10"/>
  <c r="F58" i="10"/>
  <c r="G58" i="10"/>
  <c r="H58" i="10"/>
  <c r="I58" i="10"/>
  <c r="J58" i="10"/>
  <c r="K58" i="10"/>
  <c r="C59" i="10"/>
  <c r="D59" i="10"/>
  <c r="E59" i="10"/>
  <c r="F59" i="10"/>
  <c r="G59" i="10"/>
  <c r="H59" i="10"/>
  <c r="I59" i="10"/>
  <c r="J59" i="10"/>
  <c r="K59" i="10"/>
  <c r="C60" i="10"/>
  <c r="D60" i="10"/>
  <c r="E60" i="10"/>
  <c r="F60" i="10"/>
  <c r="G60" i="10"/>
  <c r="H60" i="10"/>
  <c r="I60" i="10"/>
  <c r="J60" i="10"/>
  <c r="K60" i="10"/>
  <c r="C61" i="10"/>
  <c r="D61" i="10"/>
  <c r="E61" i="10"/>
  <c r="F61" i="10"/>
  <c r="G61" i="10"/>
  <c r="H61" i="10"/>
  <c r="I61" i="10"/>
  <c r="J61" i="10"/>
  <c r="K61" i="10"/>
  <c r="C62" i="10"/>
  <c r="D62" i="10"/>
  <c r="E62" i="10"/>
  <c r="F62" i="10"/>
  <c r="G62" i="10"/>
  <c r="H62" i="10"/>
  <c r="I62" i="10"/>
  <c r="J62" i="10"/>
  <c r="K62" i="10"/>
  <c r="C63" i="10"/>
  <c r="D63" i="10"/>
  <c r="E63" i="10"/>
  <c r="F63" i="10"/>
  <c r="G63" i="10"/>
  <c r="H63" i="10"/>
  <c r="I63" i="10"/>
  <c r="J63" i="10"/>
  <c r="K63" i="10"/>
  <c r="C64" i="10"/>
  <c r="D64" i="10"/>
  <c r="E64" i="10"/>
  <c r="F64" i="10"/>
  <c r="G64" i="10"/>
  <c r="H64" i="10"/>
  <c r="I64" i="10"/>
  <c r="J64" i="10"/>
  <c r="K64" i="10"/>
  <c r="C65" i="10"/>
  <c r="D65" i="10"/>
  <c r="E65" i="10"/>
  <c r="F65" i="10"/>
  <c r="G65" i="10"/>
  <c r="H65" i="10"/>
  <c r="I65" i="10"/>
  <c r="J65" i="10"/>
  <c r="K65" i="10"/>
  <c r="C66" i="10"/>
  <c r="D66" i="10"/>
  <c r="E66" i="10"/>
  <c r="F66" i="10"/>
  <c r="G66" i="10"/>
  <c r="H66" i="10"/>
  <c r="I66" i="10"/>
  <c r="J66" i="10"/>
  <c r="K66" i="10"/>
  <c r="C67" i="10"/>
  <c r="D67" i="10"/>
  <c r="E67" i="10"/>
  <c r="F67" i="10"/>
  <c r="G67" i="10"/>
  <c r="H67" i="10"/>
  <c r="I67" i="10"/>
  <c r="J67" i="10"/>
  <c r="K67" i="10"/>
  <c r="C68" i="10"/>
  <c r="D68" i="10"/>
  <c r="E68" i="10"/>
  <c r="F68" i="10"/>
  <c r="G68" i="10"/>
  <c r="H68" i="10"/>
  <c r="I68" i="10"/>
  <c r="J68" i="10"/>
  <c r="K68" i="10"/>
  <c r="D39" i="10"/>
  <c r="E39" i="10"/>
  <c r="F39" i="10"/>
  <c r="G39" i="10"/>
  <c r="H39" i="10"/>
  <c r="I39" i="10"/>
  <c r="J39" i="10"/>
  <c r="K39" i="10"/>
  <c r="L39" i="10"/>
  <c r="AY2" i="9"/>
  <c r="AM2" i="9"/>
  <c r="AA2" i="9"/>
  <c r="AA3" i="9" s="1"/>
  <c r="Y35" i="10"/>
  <c r="X35" i="10"/>
  <c r="W35" i="10"/>
  <c r="V35" i="10"/>
  <c r="U35" i="10"/>
  <c r="T35" i="10"/>
  <c r="S35" i="10"/>
  <c r="R35" i="10"/>
  <c r="Q35" i="10"/>
  <c r="P35" i="10"/>
  <c r="Y34" i="10"/>
  <c r="X34" i="10"/>
  <c r="W34" i="10"/>
  <c r="V34" i="10"/>
  <c r="U34" i="10"/>
  <c r="T34" i="10"/>
  <c r="S34" i="10"/>
  <c r="R34" i="10"/>
  <c r="Q34" i="10"/>
  <c r="P34" i="10"/>
  <c r="Y33" i="10"/>
  <c r="X33" i="10"/>
  <c r="W33" i="10"/>
  <c r="V33" i="10"/>
  <c r="U33" i="10"/>
  <c r="T33" i="10"/>
  <c r="S33" i="10"/>
  <c r="R33" i="10"/>
  <c r="Q33" i="10"/>
  <c r="P33" i="10"/>
  <c r="Y32" i="10"/>
  <c r="X32" i="10"/>
  <c r="W32" i="10"/>
  <c r="V32" i="10"/>
  <c r="U32" i="10"/>
  <c r="T32" i="10"/>
  <c r="S32" i="10"/>
  <c r="R32" i="10"/>
  <c r="Q32" i="10"/>
  <c r="P32" i="10"/>
  <c r="Y31" i="10"/>
  <c r="X31" i="10"/>
  <c r="W31" i="10"/>
  <c r="V31" i="10"/>
  <c r="U31" i="10"/>
  <c r="T31" i="10"/>
  <c r="S31" i="10"/>
  <c r="R31" i="10"/>
  <c r="Q31" i="10"/>
  <c r="P31" i="10"/>
  <c r="Y30" i="10"/>
  <c r="X30" i="10"/>
  <c r="W30" i="10"/>
  <c r="V30" i="10"/>
  <c r="U30" i="10"/>
  <c r="T30" i="10"/>
  <c r="S30" i="10"/>
  <c r="R30" i="10"/>
  <c r="Q30" i="10"/>
  <c r="P30" i="10"/>
  <c r="Y29" i="10"/>
  <c r="X29" i="10"/>
  <c r="W29" i="10"/>
  <c r="V29" i="10"/>
  <c r="U29" i="10"/>
  <c r="T29" i="10"/>
  <c r="S29" i="10"/>
  <c r="R29" i="10"/>
  <c r="Q29" i="10"/>
  <c r="P29" i="10"/>
  <c r="Y28" i="10"/>
  <c r="X28" i="10"/>
  <c r="W28" i="10"/>
  <c r="V28" i="10"/>
  <c r="U28" i="10"/>
  <c r="T28" i="10"/>
  <c r="S28" i="10"/>
  <c r="R28" i="10"/>
  <c r="Q28" i="10"/>
  <c r="P28" i="10"/>
  <c r="Y27" i="10"/>
  <c r="X27" i="10"/>
  <c r="W27" i="10"/>
  <c r="V27" i="10"/>
  <c r="U27" i="10"/>
  <c r="T27" i="10"/>
  <c r="S27" i="10"/>
  <c r="R27" i="10"/>
  <c r="Q27" i="10"/>
  <c r="P27" i="10"/>
  <c r="Y26" i="10"/>
  <c r="X26" i="10"/>
  <c r="W26" i="10"/>
  <c r="V26" i="10"/>
  <c r="U26" i="10"/>
  <c r="T26" i="10"/>
  <c r="S26" i="10"/>
  <c r="R26" i="10"/>
  <c r="Q26" i="10"/>
  <c r="P26" i="10"/>
  <c r="Y25" i="10"/>
  <c r="X25" i="10"/>
  <c r="W25" i="10"/>
  <c r="V25" i="10"/>
  <c r="U25" i="10"/>
  <c r="T25" i="10"/>
  <c r="S25" i="10"/>
  <c r="R25" i="10"/>
  <c r="Q25" i="10"/>
  <c r="P25" i="10"/>
  <c r="Y24" i="10"/>
  <c r="X24" i="10"/>
  <c r="W24" i="10"/>
  <c r="V24" i="10"/>
  <c r="U24" i="10"/>
  <c r="T24" i="10"/>
  <c r="S24" i="10"/>
  <c r="R24" i="10"/>
  <c r="Q24" i="10"/>
  <c r="P24" i="10"/>
  <c r="Y23" i="10"/>
  <c r="X23" i="10"/>
  <c r="W23" i="10"/>
  <c r="V23" i="10"/>
  <c r="U23" i="10"/>
  <c r="T23" i="10"/>
  <c r="S23" i="10"/>
  <c r="R23" i="10"/>
  <c r="Q23" i="10"/>
  <c r="P23" i="10"/>
  <c r="Q22" i="10"/>
  <c r="R22" i="10"/>
  <c r="S22" i="10"/>
  <c r="T22" i="10"/>
  <c r="U22" i="10"/>
  <c r="V22" i="10"/>
  <c r="W22" i="10"/>
  <c r="X22" i="10"/>
  <c r="Y22" i="10"/>
  <c r="P22" i="10"/>
  <c r="P6" i="10"/>
  <c r="Q5" i="10"/>
  <c r="Q6" i="10" s="1"/>
  <c r="Q7" i="10" s="1"/>
  <c r="Q8" i="10" s="1"/>
  <c r="Q9" i="10" s="1"/>
  <c r="Q10" i="10" s="1"/>
  <c r="Q11" i="10" s="1"/>
  <c r="Q12" i="10" s="1"/>
  <c r="Q13" i="10" s="1"/>
  <c r="Q14" i="10" s="1"/>
  <c r="Q15" i="10" s="1"/>
  <c r="Q16" i="10" s="1"/>
  <c r="Q17" i="10" s="1"/>
  <c r="Q18" i="10" s="1"/>
  <c r="Q19" i="10" s="1"/>
  <c r="Q20" i="10" s="1"/>
  <c r="Q21" i="10" s="1"/>
  <c r="L37" i="9"/>
  <c r="Y35" i="9"/>
  <c r="X35" i="9"/>
  <c r="W35" i="9"/>
  <c r="V35" i="9"/>
  <c r="U35" i="9"/>
  <c r="T35" i="9"/>
  <c r="S35" i="9"/>
  <c r="R35" i="9"/>
  <c r="Q35" i="9"/>
  <c r="P35" i="9"/>
  <c r="Y34" i="9"/>
  <c r="X34" i="9"/>
  <c r="W34" i="9"/>
  <c r="V34" i="9"/>
  <c r="U34" i="9"/>
  <c r="T34" i="9"/>
  <c r="S34" i="9"/>
  <c r="R34" i="9"/>
  <c r="Q34" i="9"/>
  <c r="P34" i="9"/>
  <c r="Y33" i="9"/>
  <c r="X33" i="9"/>
  <c r="W33" i="9"/>
  <c r="V33" i="9"/>
  <c r="U33" i="9"/>
  <c r="T33" i="9"/>
  <c r="S33" i="9"/>
  <c r="R33" i="9"/>
  <c r="Q33" i="9"/>
  <c r="P33" i="9"/>
  <c r="Y32" i="9"/>
  <c r="X32" i="9"/>
  <c r="W32" i="9"/>
  <c r="V32" i="9"/>
  <c r="U32" i="9"/>
  <c r="T32" i="9"/>
  <c r="S32" i="9"/>
  <c r="R32" i="9"/>
  <c r="Q32" i="9"/>
  <c r="P32" i="9"/>
  <c r="Y31" i="9"/>
  <c r="X31" i="9"/>
  <c r="W31" i="9"/>
  <c r="V31" i="9"/>
  <c r="U31" i="9"/>
  <c r="T31" i="9"/>
  <c r="S31" i="9"/>
  <c r="R31" i="9"/>
  <c r="Q31" i="9"/>
  <c r="P31" i="9"/>
  <c r="Y30" i="9"/>
  <c r="X30" i="9"/>
  <c r="W30" i="9"/>
  <c r="V30" i="9"/>
  <c r="U30" i="9"/>
  <c r="T30" i="9"/>
  <c r="S30" i="9"/>
  <c r="R30" i="9"/>
  <c r="Q30" i="9"/>
  <c r="P30" i="9"/>
  <c r="Y29" i="9"/>
  <c r="X29" i="9"/>
  <c r="W29" i="9"/>
  <c r="V29" i="9"/>
  <c r="U29" i="9"/>
  <c r="T29" i="9"/>
  <c r="S29" i="9"/>
  <c r="R29" i="9"/>
  <c r="Q29" i="9"/>
  <c r="P29" i="9"/>
  <c r="Y28" i="9"/>
  <c r="X28" i="9"/>
  <c r="W28" i="9"/>
  <c r="V28" i="9"/>
  <c r="U28" i="9"/>
  <c r="T28" i="9"/>
  <c r="S28" i="9"/>
  <c r="R28" i="9"/>
  <c r="Q28" i="9"/>
  <c r="P28" i="9"/>
  <c r="Y27" i="9"/>
  <c r="X27" i="9"/>
  <c r="W27" i="9"/>
  <c r="V27" i="9"/>
  <c r="U27" i="9"/>
  <c r="T27" i="9"/>
  <c r="S27" i="9"/>
  <c r="R27" i="9"/>
  <c r="Q27" i="9"/>
  <c r="P27" i="9"/>
  <c r="Y26" i="9"/>
  <c r="X26" i="9"/>
  <c r="W26" i="9"/>
  <c r="V26" i="9"/>
  <c r="U26" i="9"/>
  <c r="T26" i="9"/>
  <c r="S26" i="9"/>
  <c r="R26" i="9"/>
  <c r="Q26" i="9"/>
  <c r="P26" i="9"/>
  <c r="Y25" i="9"/>
  <c r="X25" i="9"/>
  <c r="W25" i="9"/>
  <c r="V25" i="9"/>
  <c r="U25" i="9"/>
  <c r="T25" i="9"/>
  <c r="S25" i="9"/>
  <c r="R25" i="9"/>
  <c r="Q25" i="9"/>
  <c r="P25" i="9"/>
  <c r="Y24" i="9"/>
  <c r="X24" i="9"/>
  <c r="W24" i="9"/>
  <c r="V24" i="9"/>
  <c r="U24" i="9"/>
  <c r="T24" i="9"/>
  <c r="S24" i="9"/>
  <c r="R24" i="9"/>
  <c r="Q24" i="9"/>
  <c r="P24" i="9"/>
  <c r="Y23" i="9"/>
  <c r="X23" i="9"/>
  <c r="W23" i="9"/>
  <c r="V23" i="9"/>
  <c r="U23" i="9"/>
  <c r="T23" i="9"/>
  <c r="S23" i="9"/>
  <c r="R23" i="9"/>
  <c r="Q23" i="9"/>
  <c r="P23" i="9"/>
  <c r="Y22" i="9"/>
  <c r="X22" i="9"/>
  <c r="W22" i="9"/>
  <c r="V22" i="9"/>
  <c r="U22" i="9"/>
  <c r="T22" i="9"/>
  <c r="S22" i="9"/>
  <c r="R22" i="9"/>
  <c r="Q22" i="9"/>
  <c r="P22" i="9"/>
  <c r="P6" i="9"/>
  <c r="P7" i="9" s="1"/>
  <c r="P8" i="9" s="1"/>
  <c r="P9" i="9" s="1"/>
  <c r="P10" i="9" s="1"/>
  <c r="P11" i="9" s="1"/>
  <c r="P12" i="9" s="1"/>
  <c r="P13" i="9" s="1"/>
  <c r="P14" i="9" s="1"/>
  <c r="P15" i="9" s="1"/>
  <c r="P16" i="9" s="1"/>
  <c r="P17" i="9" s="1"/>
  <c r="P18" i="9" s="1"/>
  <c r="P19" i="9" s="1"/>
  <c r="P20" i="9" s="1"/>
  <c r="P21" i="9" s="1"/>
  <c r="Q5" i="9"/>
  <c r="Q6" i="9" s="1"/>
  <c r="P7" i="10" l="1"/>
  <c r="P8" i="10" s="1"/>
  <c r="P9" i="10" s="1"/>
  <c r="P10" i="10" s="1"/>
  <c r="P11" i="10" s="1"/>
  <c r="P12" i="10" s="1"/>
  <c r="P13" i="10" s="1"/>
  <c r="P14" i="10" s="1"/>
  <c r="P15" i="10" s="1"/>
  <c r="P16" i="10" s="1"/>
  <c r="P17" i="10" s="1"/>
  <c r="P18" i="10" s="1"/>
  <c r="P19" i="10" s="1"/>
  <c r="P20" i="10" s="1"/>
  <c r="P21" i="10" s="1"/>
  <c r="R5" i="10"/>
  <c r="AB6" i="9"/>
  <c r="AM3" i="9"/>
  <c r="AN8" i="9" s="1"/>
  <c r="AY3" i="9"/>
  <c r="AZ9" i="9" s="1"/>
  <c r="AB9" i="9"/>
  <c r="Q7" i="9"/>
  <c r="AC7" i="9" s="1"/>
  <c r="R5" i="9"/>
  <c r="AB7" i="9"/>
  <c r="AB8" i="9"/>
  <c r="AB12" i="9"/>
  <c r="AB10" i="9"/>
  <c r="AB11" i="9"/>
  <c r="AB21" i="9"/>
  <c r="AB20" i="9"/>
  <c r="AB19" i="9"/>
  <c r="AB18" i="9"/>
  <c r="AB17" i="9"/>
  <c r="AB16" i="9"/>
  <c r="AB15" i="9"/>
  <c r="AB14" i="9"/>
  <c r="AB13" i="9"/>
  <c r="AC6" i="9"/>
  <c r="AC5" i="9"/>
  <c r="AB5" i="9"/>
  <c r="AN12" i="9" l="1"/>
  <c r="AB39" i="9"/>
  <c r="AZ21" i="9"/>
  <c r="S5" i="10"/>
  <c r="R6" i="10"/>
  <c r="R7" i="10" s="1"/>
  <c r="R8" i="10" s="1"/>
  <c r="R9" i="10" s="1"/>
  <c r="R10" i="10" s="1"/>
  <c r="R11" i="10" s="1"/>
  <c r="R12" i="10" s="1"/>
  <c r="R13" i="10" s="1"/>
  <c r="R14" i="10" s="1"/>
  <c r="R15" i="10" s="1"/>
  <c r="R16" i="10" s="1"/>
  <c r="R17" i="10" s="1"/>
  <c r="R18" i="10" s="1"/>
  <c r="R19" i="10" s="1"/>
  <c r="R20" i="10" s="1"/>
  <c r="R21" i="10" s="1"/>
  <c r="AN18" i="9"/>
  <c r="AN6" i="9"/>
  <c r="AN19" i="9"/>
  <c r="AO5" i="9"/>
  <c r="AN20" i="9"/>
  <c r="AN14" i="9"/>
  <c r="AN5" i="9"/>
  <c r="AN15" i="9"/>
  <c r="AN7" i="9"/>
  <c r="AN10" i="9"/>
  <c r="AN17" i="9"/>
  <c r="AN11" i="9"/>
  <c r="AN16" i="9"/>
  <c r="AN13" i="9"/>
  <c r="AN9" i="9"/>
  <c r="AN42" i="9" s="1"/>
  <c r="AO6" i="9"/>
  <c r="AN21" i="9"/>
  <c r="AZ13" i="9"/>
  <c r="BA6" i="9"/>
  <c r="AZ16" i="9"/>
  <c r="AZ6" i="9"/>
  <c r="BA7" i="9"/>
  <c r="AZ17" i="9"/>
  <c r="AZ5" i="9"/>
  <c r="BB5" i="9"/>
  <c r="AZ18" i="9"/>
  <c r="AZ11" i="9"/>
  <c r="AZ19" i="9"/>
  <c r="AZ12" i="9"/>
  <c r="AZ20" i="9"/>
  <c r="AZ10" i="9"/>
  <c r="AZ14" i="9"/>
  <c r="AZ7" i="9"/>
  <c r="AZ8" i="9"/>
  <c r="BA5" i="9"/>
  <c r="AZ15" i="9"/>
  <c r="AB40" i="9"/>
  <c r="AB43" i="9"/>
  <c r="AB48" i="9"/>
  <c r="AB47" i="9"/>
  <c r="AB50" i="9"/>
  <c r="AC39" i="9"/>
  <c r="AB52" i="9"/>
  <c r="AB42" i="9"/>
  <c r="AB44" i="9"/>
  <c r="AB49" i="9"/>
  <c r="AB51" i="9"/>
  <c r="AC40" i="9"/>
  <c r="AB53" i="9"/>
  <c r="AB45" i="9"/>
  <c r="AB46" i="9"/>
  <c r="AB22" i="9"/>
  <c r="AB54" i="9"/>
  <c r="AB41" i="9"/>
  <c r="S5" i="9"/>
  <c r="AD5" i="9"/>
  <c r="AP5" i="9"/>
  <c r="R6" i="9"/>
  <c r="AO7" i="9"/>
  <c r="Q8" i="9"/>
  <c r="AN22" i="9" l="1"/>
  <c r="AN23" i="9" s="1"/>
  <c r="AN41" i="9"/>
  <c r="AN52" i="9"/>
  <c r="AZ22" i="9"/>
  <c r="AZ55" i="9" s="1"/>
  <c r="AN51" i="9"/>
  <c r="AN50" i="9"/>
  <c r="AZ54" i="9"/>
  <c r="AN39" i="9"/>
  <c r="AZ49" i="9"/>
  <c r="AN53" i="9"/>
  <c r="BA40" i="9"/>
  <c r="AN54" i="9"/>
  <c r="AZ53" i="9"/>
  <c r="AO39" i="9"/>
  <c r="T5" i="10"/>
  <c r="S6" i="10"/>
  <c r="S7" i="10" s="1"/>
  <c r="S8" i="10" s="1"/>
  <c r="S9" i="10" s="1"/>
  <c r="AN40" i="9"/>
  <c r="AN44" i="9"/>
  <c r="AN48" i="9"/>
  <c r="AN47" i="9"/>
  <c r="AN49" i="9"/>
  <c r="AN46" i="9"/>
  <c r="AN43" i="9"/>
  <c r="AN45" i="9"/>
  <c r="BA39" i="9"/>
  <c r="AZ50" i="9"/>
  <c r="AZ45" i="9"/>
  <c r="AZ43" i="9"/>
  <c r="AZ44" i="9"/>
  <c r="AZ46" i="9"/>
  <c r="AZ42" i="9"/>
  <c r="AZ51" i="9"/>
  <c r="AZ52" i="9"/>
  <c r="AZ41" i="9"/>
  <c r="AZ40" i="9"/>
  <c r="AZ48" i="9"/>
  <c r="AZ47" i="9"/>
  <c r="AZ39" i="9"/>
  <c r="AO40" i="9"/>
  <c r="AB23" i="9"/>
  <c r="AB55" i="9"/>
  <c r="Q9" i="9"/>
  <c r="BA8" i="9"/>
  <c r="AC8" i="9"/>
  <c r="AO8" i="9"/>
  <c r="R7" i="9"/>
  <c r="AP6" i="9"/>
  <c r="AP39" i="9" s="1"/>
  <c r="AD6" i="9"/>
  <c r="BB6" i="9"/>
  <c r="BB39" i="9" s="1"/>
  <c r="S6" i="9"/>
  <c r="AE5" i="9"/>
  <c r="T5" i="9"/>
  <c r="AQ5" i="9"/>
  <c r="BC5" i="9"/>
  <c r="AN55" i="9" l="1"/>
  <c r="AZ23" i="9"/>
  <c r="T6" i="10"/>
  <c r="T7" i="10" s="1"/>
  <c r="U5" i="10"/>
  <c r="AO41" i="9"/>
  <c r="BA41" i="9"/>
  <c r="AC41" i="9"/>
  <c r="AD39" i="9"/>
  <c r="AN24" i="9"/>
  <c r="AN56" i="9"/>
  <c r="AB24" i="9"/>
  <c r="AB56" i="9"/>
  <c r="T6" i="9"/>
  <c r="U5" i="9"/>
  <c r="BD5" i="9"/>
  <c r="AR5" i="9"/>
  <c r="AF5" i="9"/>
  <c r="R8" i="9"/>
  <c r="AD7" i="9"/>
  <c r="BB7" i="9"/>
  <c r="BB40" i="9" s="1"/>
  <c r="AP7" i="9"/>
  <c r="S7" i="9"/>
  <c r="BC6" i="9"/>
  <c r="BC39" i="9" s="1"/>
  <c r="AQ6" i="9"/>
  <c r="AQ39" i="9" s="1"/>
  <c r="AE6" i="9"/>
  <c r="S10" i="10"/>
  <c r="T8" i="10"/>
  <c r="Q10" i="9"/>
  <c r="AO9" i="9"/>
  <c r="AC9" i="9"/>
  <c r="BA9" i="9"/>
  <c r="AZ56" i="9" l="1"/>
  <c r="AZ24" i="9"/>
  <c r="AZ25" i="9" s="1"/>
  <c r="U6" i="10"/>
  <c r="U7" i="10" s="1"/>
  <c r="U8" i="10" s="1"/>
  <c r="V5" i="10"/>
  <c r="AP40" i="9"/>
  <c r="BA42" i="9"/>
  <c r="AO42" i="9"/>
  <c r="AE39" i="9"/>
  <c r="AD40" i="9"/>
  <c r="AC42" i="9"/>
  <c r="AB25" i="9"/>
  <c r="AB57" i="9"/>
  <c r="AN25" i="9"/>
  <c r="AN57" i="9"/>
  <c r="T9" i="10"/>
  <c r="Q11" i="9"/>
  <c r="AO10" i="9"/>
  <c r="AC10" i="9"/>
  <c r="BA10" i="9"/>
  <c r="AS5" i="9"/>
  <c r="U6" i="9"/>
  <c r="V5" i="9"/>
  <c r="BE5" i="9"/>
  <c r="AG5" i="9"/>
  <c r="T7" i="9"/>
  <c r="AF6" i="9"/>
  <c r="BD6" i="9"/>
  <c r="BD39" i="9" s="1"/>
  <c r="AR6" i="9"/>
  <c r="AR39" i="9" s="1"/>
  <c r="S11" i="10"/>
  <c r="S8" i="9"/>
  <c r="AE7" i="9"/>
  <c r="BC7" i="9"/>
  <c r="BC40" i="9" s="1"/>
  <c r="AQ7" i="9"/>
  <c r="R9" i="9"/>
  <c r="AD8" i="9"/>
  <c r="AP8" i="9"/>
  <c r="BB8" i="9"/>
  <c r="AZ57" i="9" l="1"/>
  <c r="V6" i="10"/>
  <c r="V7" i="10" s="1"/>
  <c r="V8" i="10" s="1"/>
  <c r="W5" i="10"/>
  <c r="AP41" i="9"/>
  <c r="BA43" i="9"/>
  <c r="AQ40" i="9"/>
  <c r="AO43" i="9"/>
  <c r="BB41" i="9"/>
  <c r="AE40" i="9"/>
  <c r="AD41" i="9"/>
  <c r="AF39" i="9"/>
  <c r="AC43" i="9"/>
  <c r="AN26" i="9"/>
  <c r="AN58" i="9"/>
  <c r="AZ26" i="9"/>
  <c r="AZ58" i="9"/>
  <c r="AB26" i="9"/>
  <c r="AB58" i="9"/>
  <c r="U9" i="10"/>
  <c r="S9" i="9"/>
  <c r="BC8" i="9"/>
  <c r="AQ8" i="9"/>
  <c r="AE8" i="9"/>
  <c r="T8" i="9"/>
  <c r="BD7" i="9"/>
  <c r="BD40" i="9" s="1"/>
  <c r="AF7" i="9"/>
  <c r="AR7" i="9"/>
  <c r="Q12" i="9"/>
  <c r="BA11" i="9"/>
  <c r="AC11" i="9"/>
  <c r="AO11" i="9"/>
  <c r="T10" i="10"/>
  <c r="W5" i="9"/>
  <c r="V6" i="9"/>
  <c r="AT5" i="9"/>
  <c r="AH5" i="9"/>
  <c r="BF5" i="9"/>
  <c r="R10" i="9"/>
  <c r="AP9" i="9"/>
  <c r="BB9" i="9"/>
  <c r="AD9" i="9"/>
  <c r="S12" i="10"/>
  <c r="U7" i="9"/>
  <c r="AS6" i="9"/>
  <c r="AS39" i="9" s="1"/>
  <c r="BE6" i="9"/>
  <c r="BE39" i="9" s="1"/>
  <c r="AG6" i="9"/>
  <c r="X5" i="10" l="1"/>
  <c r="W6" i="10"/>
  <c r="W7" i="10" s="1"/>
  <c r="W8" i="10" s="1"/>
  <c r="AQ41" i="9"/>
  <c r="BA44" i="9"/>
  <c r="BC41" i="9"/>
  <c r="BB42" i="9"/>
  <c r="AR40" i="9"/>
  <c r="AP42" i="9"/>
  <c r="AO44" i="9"/>
  <c r="AE41" i="9"/>
  <c r="AD42" i="9"/>
  <c r="AF40" i="9"/>
  <c r="AG39" i="9"/>
  <c r="AC44" i="9"/>
  <c r="AB27" i="9"/>
  <c r="AB59" i="9"/>
  <c r="AZ27" i="9"/>
  <c r="AZ59" i="9"/>
  <c r="AN27" i="9"/>
  <c r="AN59" i="9"/>
  <c r="S13" i="10"/>
  <c r="V7" i="9"/>
  <c r="BF6" i="9"/>
  <c r="BF39" i="9" s="1"/>
  <c r="AT6" i="9"/>
  <c r="AT39" i="9" s="1"/>
  <c r="AH6" i="9"/>
  <c r="AH39" i="9" s="1"/>
  <c r="X5" i="9"/>
  <c r="W6" i="9"/>
  <c r="BG5" i="9"/>
  <c r="AI5" i="9"/>
  <c r="AU5" i="9"/>
  <c r="AC12" i="9"/>
  <c r="Q13" i="9"/>
  <c r="BA12" i="9"/>
  <c r="AO12" i="9"/>
  <c r="S10" i="9"/>
  <c r="AE9" i="9"/>
  <c r="BC9" i="9"/>
  <c r="AQ9" i="9"/>
  <c r="U8" i="9"/>
  <c r="AS7" i="9"/>
  <c r="BE7" i="9"/>
  <c r="BE40" i="9" s="1"/>
  <c r="AG7" i="9"/>
  <c r="R11" i="9"/>
  <c r="AP10" i="9"/>
  <c r="AD10" i="9"/>
  <c r="BB10" i="9"/>
  <c r="T11" i="10"/>
  <c r="V9" i="10"/>
  <c r="T9" i="9"/>
  <c r="AR8" i="9"/>
  <c r="AF8" i="9"/>
  <c r="BD8" i="9"/>
  <c r="U10" i="10"/>
  <c r="X6" i="10" l="1"/>
  <c r="X7" i="10" s="1"/>
  <c r="Y5" i="10"/>
  <c r="Y6" i="10" s="1"/>
  <c r="BD41" i="9"/>
  <c r="AP43" i="9"/>
  <c r="BC42" i="9"/>
  <c r="AR41" i="9"/>
  <c r="AO45" i="9"/>
  <c r="AS40" i="9"/>
  <c r="BA45" i="9"/>
  <c r="BB43" i="9"/>
  <c r="AQ42" i="9"/>
  <c r="AG40" i="9"/>
  <c r="AD43" i="9"/>
  <c r="AF41" i="9"/>
  <c r="AE42" i="9"/>
  <c r="AC45" i="9"/>
  <c r="AN28" i="9"/>
  <c r="AN60" i="9"/>
  <c r="AZ28" i="9"/>
  <c r="AZ60" i="9"/>
  <c r="AB28" i="9"/>
  <c r="AB60" i="9"/>
  <c r="Q14" i="9"/>
  <c r="AO13" i="9"/>
  <c r="AC13" i="9"/>
  <c r="BA13" i="9"/>
  <c r="U11" i="10"/>
  <c r="V10" i="10"/>
  <c r="T12" i="10"/>
  <c r="U9" i="9"/>
  <c r="AS8" i="9"/>
  <c r="BE8" i="9"/>
  <c r="AG8" i="9"/>
  <c r="Y7" i="10"/>
  <c r="V8" i="9"/>
  <c r="AT7" i="9"/>
  <c r="AT40" i="9" s="1"/>
  <c r="BF7" i="9"/>
  <c r="BF40" i="9" s="1"/>
  <c r="AH7" i="9"/>
  <c r="T10" i="9"/>
  <c r="AR9" i="9"/>
  <c r="BD9" i="9"/>
  <c r="AF9" i="9"/>
  <c r="W9" i="10"/>
  <c r="BB11" i="9"/>
  <c r="R12" i="9"/>
  <c r="AP11" i="9"/>
  <c r="AD11" i="9"/>
  <c r="S11" i="9"/>
  <c r="AQ10" i="9"/>
  <c r="BC10" i="9"/>
  <c r="AE10" i="9"/>
  <c r="X8" i="10"/>
  <c r="W7" i="9"/>
  <c r="AI6" i="9"/>
  <c r="BG6" i="9"/>
  <c r="BG39" i="9" s="1"/>
  <c r="AU6" i="9"/>
  <c r="AU39" i="9" s="1"/>
  <c r="X6" i="9"/>
  <c r="Y5" i="9"/>
  <c r="BH5" i="9"/>
  <c r="AJ5" i="9"/>
  <c r="AV5" i="9"/>
  <c r="S14" i="10"/>
  <c r="BC43" i="9" l="1"/>
  <c r="BE41" i="9"/>
  <c r="AS41" i="9"/>
  <c r="AP44" i="9"/>
  <c r="BB44" i="9"/>
  <c r="BA46" i="9"/>
  <c r="AQ43" i="9"/>
  <c r="BD42" i="9"/>
  <c r="AR42" i="9"/>
  <c r="AO46" i="9"/>
  <c r="AI39" i="9"/>
  <c r="AH40" i="9"/>
  <c r="AG41" i="9"/>
  <c r="AE43" i="9"/>
  <c r="AF42" i="9"/>
  <c r="AC46" i="9"/>
  <c r="AD44" i="9"/>
  <c r="AB29" i="9"/>
  <c r="AB61" i="9"/>
  <c r="AZ29" i="9"/>
  <c r="AZ61" i="9"/>
  <c r="AN29" i="9"/>
  <c r="AN61" i="9"/>
  <c r="S15" i="10"/>
  <c r="S12" i="9"/>
  <c r="AQ11" i="9"/>
  <c r="AE11" i="9"/>
  <c r="BC11" i="9"/>
  <c r="R13" i="9"/>
  <c r="AD12" i="9"/>
  <c r="BB12" i="9"/>
  <c r="AP12" i="9"/>
  <c r="Y6" i="9"/>
  <c r="AW5" i="9"/>
  <c r="AK5" i="9"/>
  <c r="BI5" i="9"/>
  <c r="X7" i="9"/>
  <c r="AV6" i="9"/>
  <c r="AV39" i="9" s="1"/>
  <c r="AJ6" i="9"/>
  <c r="BH6" i="9"/>
  <c r="BH39" i="9" s="1"/>
  <c r="X9" i="10"/>
  <c r="AF10" i="9"/>
  <c r="T11" i="9"/>
  <c r="AR10" i="9"/>
  <c r="BD10" i="9"/>
  <c r="Y8" i="10"/>
  <c r="T13" i="10"/>
  <c r="U12" i="10"/>
  <c r="W8" i="9"/>
  <c r="BG7" i="9"/>
  <c r="BG40" i="9" s="1"/>
  <c r="AU7" i="9"/>
  <c r="AI7" i="9"/>
  <c r="AI40" i="9" s="1"/>
  <c r="W10" i="10"/>
  <c r="V9" i="9"/>
  <c r="BF8" i="9"/>
  <c r="BF41" i="9" s="1"/>
  <c r="AT8" i="9"/>
  <c r="AH8" i="9"/>
  <c r="U10" i="9"/>
  <c r="AS9" i="9"/>
  <c r="AG9" i="9"/>
  <c r="BE9" i="9"/>
  <c r="V11" i="10"/>
  <c r="Q15" i="9"/>
  <c r="AO14" i="9"/>
  <c r="AC14" i="9"/>
  <c r="BA14" i="9"/>
  <c r="BE42" i="9" l="1"/>
  <c r="AR43" i="9"/>
  <c r="BC44" i="9"/>
  <c r="AS42" i="9"/>
  <c r="AU40" i="9"/>
  <c r="BA47" i="9"/>
  <c r="AQ44" i="9"/>
  <c r="AO47" i="9"/>
  <c r="AT41" i="9"/>
  <c r="AP45" i="9"/>
  <c r="BB45" i="9"/>
  <c r="BD43" i="9"/>
  <c r="AJ39" i="9"/>
  <c r="AH41" i="9"/>
  <c r="AC47" i="9"/>
  <c r="AD45" i="9"/>
  <c r="AG42" i="9"/>
  <c r="AE44" i="9"/>
  <c r="AF43" i="9"/>
  <c r="AN30" i="9"/>
  <c r="AN62" i="9"/>
  <c r="AZ30" i="9"/>
  <c r="AZ62" i="9"/>
  <c r="AB30" i="9"/>
  <c r="AB62" i="9"/>
  <c r="Q16" i="9"/>
  <c r="AO15" i="9"/>
  <c r="BA15" i="9"/>
  <c r="AC15" i="9"/>
  <c r="U11" i="9"/>
  <c r="AG10" i="9"/>
  <c r="AS10" i="9"/>
  <c r="BE10" i="9"/>
  <c r="W11" i="10"/>
  <c r="U13" i="10"/>
  <c r="Y9" i="10"/>
  <c r="X10" i="10"/>
  <c r="Y7" i="9"/>
  <c r="AW6" i="9"/>
  <c r="AW39" i="9" s="1"/>
  <c r="BI6" i="9"/>
  <c r="BI39" i="9" s="1"/>
  <c r="AK6" i="9"/>
  <c r="S13" i="9"/>
  <c r="BC12" i="9"/>
  <c r="AQ12" i="9"/>
  <c r="AE12" i="9"/>
  <c r="T12" i="9"/>
  <c r="BD11" i="9"/>
  <c r="AR11" i="9"/>
  <c r="AF11" i="9"/>
  <c r="V12" i="10"/>
  <c r="V10" i="9"/>
  <c r="AT9" i="9"/>
  <c r="BF9" i="9"/>
  <c r="AH9" i="9"/>
  <c r="W9" i="9"/>
  <c r="BG8" i="9"/>
  <c r="AU8" i="9"/>
  <c r="AU41" i="9" s="1"/>
  <c r="AI8" i="9"/>
  <c r="AI41" i="9" s="1"/>
  <c r="T14" i="10"/>
  <c r="X8" i="9"/>
  <c r="BH7" i="9"/>
  <c r="BH40" i="9" s="1"/>
  <c r="AJ7" i="9"/>
  <c r="AV7" i="9"/>
  <c r="R14" i="9"/>
  <c r="AD13" i="9"/>
  <c r="BB13" i="9"/>
  <c r="AP13" i="9"/>
  <c r="S16" i="10"/>
  <c r="BB46" i="9" l="1"/>
  <c r="AV40" i="9"/>
  <c r="BF42" i="9"/>
  <c r="AT42" i="9"/>
  <c r="AQ45" i="9"/>
  <c r="BA48" i="9"/>
  <c r="AP46" i="9"/>
  <c r="BC45" i="9"/>
  <c r="AO48" i="9"/>
  <c r="BE43" i="9"/>
  <c r="BG41" i="9"/>
  <c r="AR44" i="9"/>
  <c r="AS43" i="9"/>
  <c r="BD44" i="9"/>
  <c r="AK39" i="9"/>
  <c r="AC48" i="9"/>
  <c r="AE45" i="9"/>
  <c r="AD46" i="9"/>
  <c r="AG43" i="9"/>
  <c r="AF44" i="9"/>
  <c r="AJ40" i="9"/>
  <c r="AH42" i="9"/>
  <c r="AB31" i="9"/>
  <c r="AB63" i="9"/>
  <c r="AZ31" i="9"/>
  <c r="AZ63" i="9"/>
  <c r="AN31" i="9"/>
  <c r="AN63" i="9"/>
  <c r="S17" i="10"/>
  <c r="X9" i="9"/>
  <c r="AJ8" i="9"/>
  <c r="BH8" i="9"/>
  <c r="AV8" i="9"/>
  <c r="W10" i="9"/>
  <c r="AI9" i="9"/>
  <c r="AU9" i="9"/>
  <c r="AU42" i="9" s="1"/>
  <c r="BG9" i="9"/>
  <c r="BG42" i="9" s="1"/>
  <c r="V13" i="10"/>
  <c r="AE13" i="9"/>
  <c r="S14" i="9"/>
  <c r="BC13" i="9"/>
  <c r="AQ13" i="9"/>
  <c r="X11" i="10"/>
  <c r="U14" i="10"/>
  <c r="U12" i="9"/>
  <c r="AG11" i="9"/>
  <c r="BE11" i="9"/>
  <c r="AS11" i="9"/>
  <c r="R15" i="9"/>
  <c r="AP14" i="9"/>
  <c r="AD14" i="9"/>
  <c r="BB14" i="9"/>
  <c r="T15" i="10"/>
  <c r="V11" i="9"/>
  <c r="AT10" i="9"/>
  <c r="AH10" i="9"/>
  <c r="BF10" i="9"/>
  <c r="T13" i="9"/>
  <c r="BD12" i="9"/>
  <c r="AF12" i="9"/>
  <c r="AR12" i="9"/>
  <c r="Y8" i="9"/>
  <c r="BI7" i="9"/>
  <c r="BI40" i="9" s="1"/>
  <c r="AW7" i="9"/>
  <c r="AK7" i="9"/>
  <c r="Y10" i="10"/>
  <c r="W12" i="10"/>
  <c r="Q17" i="9"/>
  <c r="AO16" i="9"/>
  <c r="BA16" i="9"/>
  <c r="AC16" i="9"/>
  <c r="BC46" i="9" l="1"/>
  <c r="BE44" i="9"/>
  <c r="BA49" i="9"/>
  <c r="AV41" i="9"/>
  <c r="AO49" i="9"/>
  <c r="AR45" i="9"/>
  <c r="BD45" i="9"/>
  <c r="BB47" i="9"/>
  <c r="AP47" i="9"/>
  <c r="AQ46" i="9"/>
  <c r="BF43" i="9"/>
  <c r="AW40" i="9"/>
  <c r="AS44" i="9"/>
  <c r="BH41" i="9"/>
  <c r="AT43" i="9"/>
  <c r="AK40" i="9"/>
  <c r="AI42" i="9"/>
  <c r="AH43" i="9"/>
  <c r="AC49" i="9"/>
  <c r="AE46" i="9"/>
  <c r="AJ41" i="9"/>
  <c r="AD47" i="9"/>
  <c r="AG44" i="9"/>
  <c r="AF45" i="9"/>
  <c r="AN32" i="9"/>
  <c r="AN64" i="9"/>
  <c r="AZ32" i="9"/>
  <c r="AZ64" i="9"/>
  <c r="AB32" i="9"/>
  <c r="AB64" i="9"/>
  <c r="Q18" i="9"/>
  <c r="AO17" i="9"/>
  <c r="AC17" i="9"/>
  <c r="BA17" i="9"/>
  <c r="Y11" i="10"/>
  <c r="T14" i="9"/>
  <c r="AR13" i="9"/>
  <c r="BD13" i="9"/>
  <c r="AF13" i="9"/>
  <c r="T16" i="10"/>
  <c r="U13" i="9"/>
  <c r="AS12" i="9"/>
  <c r="AG12" i="9"/>
  <c r="BE12" i="9"/>
  <c r="X12" i="10"/>
  <c r="V14" i="10"/>
  <c r="X10" i="9"/>
  <c r="AV9" i="9"/>
  <c r="AJ9" i="9"/>
  <c r="BH9" i="9"/>
  <c r="S15" i="9"/>
  <c r="AE14" i="9"/>
  <c r="BC14" i="9"/>
  <c r="AQ14" i="9"/>
  <c r="W13" i="10"/>
  <c r="AW8" i="9"/>
  <c r="Y9" i="9"/>
  <c r="BI8" i="9"/>
  <c r="AK8" i="9"/>
  <c r="V12" i="9"/>
  <c r="AH11" i="9"/>
  <c r="BF11" i="9"/>
  <c r="AT11" i="9"/>
  <c r="R16" i="9"/>
  <c r="AD15" i="9"/>
  <c r="AP15" i="9"/>
  <c r="BB15" i="9"/>
  <c r="U15" i="10"/>
  <c r="AI10" i="9"/>
  <c r="AI43" i="9" s="1"/>
  <c r="W11" i="9"/>
  <c r="AU10" i="9"/>
  <c r="BG10" i="9"/>
  <c r="BG43" i="9" s="1"/>
  <c r="S18" i="10"/>
  <c r="AV42" i="9" l="1"/>
  <c r="BF44" i="9"/>
  <c r="BC47" i="9"/>
  <c r="AR46" i="9"/>
  <c r="AO50" i="9"/>
  <c r="BD46" i="9"/>
  <c r="BE45" i="9"/>
  <c r="BB48" i="9"/>
  <c r="AP48" i="9"/>
  <c r="BH42" i="9"/>
  <c r="BA50" i="9"/>
  <c r="BI41" i="9"/>
  <c r="AS45" i="9"/>
  <c r="AW41" i="9"/>
  <c r="AU43" i="9"/>
  <c r="AT44" i="9"/>
  <c r="AQ47" i="9"/>
  <c r="AK41" i="9"/>
  <c r="AJ42" i="9"/>
  <c r="AF46" i="9"/>
  <c r="AE47" i="9"/>
  <c r="AC50" i="9"/>
  <c r="AH44" i="9"/>
  <c r="AG45" i="9"/>
  <c r="AD48" i="9"/>
  <c r="AB33" i="9"/>
  <c r="AB65" i="9"/>
  <c r="AZ33" i="9"/>
  <c r="AZ65" i="9"/>
  <c r="AN33" i="9"/>
  <c r="AN65" i="9"/>
  <c r="S19" i="10"/>
  <c r="U16" i="10"/>
  <c r="V13" i="9"/>
  <c r="AH12" i="9"/>
  <c r="BF12" i="9"/>
  <c r="AT12" i="9"/>
  <c r="W14" i="10"/>
  <c r="X11" i="9"/>
  <c r="AV10" i="9"/>
  <c r="AJ10" i="9"/>
  <c r="BH10" i="9"/>
  <c r="X13" i="10"/>
  <c r="T17" i="10"/>
  <c r="Y12" i="10"/>
  <c r="W12" i="9"/>
  <c r="AI11" i="9"/>
  <c r="BG11" i="9"/>
  <c r="AU11" i="9"/>
  <c r="AU44" i="9" s="1"/>
  <c r="AW9" i="9"/>
  <c r="Y10" i="9"/>
  <c r="AK9" i="9"/>
  <c r="BI9" i="9"/>
  <c r="R17" i="9"/>
  <c r="AD16" i="9"/>
  <c r="BB16" i="9"/>
  <c r="AP16" i="9"/>
  <c r="S16" i="9"/>
  <c r="AQ15" i="9"/>
  <c r="BC15" i="9"/>
  <c r="AE15" i="9"/>
  <c r="V15" i="10"/>
  <c r="U14" i="9"/>
  <c r="BE13" i="9"/>
  <c r="AS13" i="9"/>
  <c r="AG13" i="9"/>
  <c r="T15" i="9"/>
  <c r="AR14" i="9"/>
  <c r="BD14" i="9"/>
  <c r="AF14" i="9"/>
  <c r="Q19" i="9"/>
  <c r="AO18" i="9"/>
  <c r="BA18" i="9"/>
  <c r="AC18" i="9"/>
  <c r="BA51" i="9" l="1"/>
  <c r="AR47" i="9"/>
  <c r="AQ48" i="9"/>
  <c r="AW42" i="9"/>
  <c r="BH43" i="9"/>
  <c r="AP49" i="9"/>
  <c r="AO51" i="9"/>
  <c r="BE46" i="9"/>
  <c r="BB49" i="9"/>
  <c r="BG44" i="9"/>
  <c r="AV43" i="9"/>
  <c r="AS46" i="9"/>
  <c r="BD47" i="9"/>
  <c r="BI42" i="9"/>
  <c r="AT45" i="9"/>
  <c r="BC48" i="9"/>
  <c r="BF45" i="9"/>
  <c r="AI44" i="9"/>
  <c r="AF47" i="9"/>
  <c r="AD49" i="9"/>
  <c r="AE48" i="9"/>
  <c r="AK42" i="9"/>
  <c r="AH45" i="9"/>
  <c r="AC51" i="9"/>
  <c r="AG46" i="9"/>
  <c r="AJ43" i="9"/>
  <c r="AN34" i="9"/>
  <c r="AN66" i="9"/>
  <c r="AZ34" i="9"/>
  <c r="AZ66" i="9"/>
  <c r="AB34" i="9"/>
  <c r="AB66" i="9"/>
  <c r="Y11" i="9"/>
  <c r="AW10" i="9"/>
  <c r="BI10" i="9"/>
  <c r="AK10" i="9"/>
  <c r="Q20" i="9"/>
  <c r="BA19" i="9"/>
  <c r="AC19" i="9"/>
  <c r="AO19" i="9"/>
  <c r="AG14" i="9"/>
  <c r="U15" i="9"/>
  <c r="AS14" i="9"/>
  <c r="BE14" i="9"/>
  <c r="S17" i="9"/>
  <c r="AQ16" i="9"/>
  <c r="BC16" i="9"/>
  <c r="AE16" i="9"/>
  <c r="Y13" i="10"/>
  <c r="X14" i="10"/>
  <c r="W15" i="10"/>
  <c r="U17" i="10"/>
  <c r="T16" i="9"/>
  <c r="AR15" i="9"/>
  <c r="BD15" i="9"/>
  <c r="AF15" i="9"/>
  <c r="V16" i="10"/>
  <c r="R18" i="9"/>
  <c r="AD17" i="9"/>
  <c r="AP17" i="9"/>
  <c r="BB17" i="9"/>
  <c r="W13" i="9"/>
  <c r="BG12" i="9"/>
  <c r="BG45" i="9" s="1"/>
  <c r="AU12" i="9"/>
  <c r="AI12" i="9"/>
  <c r="T18" i="10"/>
  <c r="AV11" i="9"/>
  <c r="X12" i="9"/>
  <c r="BH11" i="9"/>
  <c r="AJ11" i="9"/>
  <c r="V14" i="9"/>
  <c r="AH13" i="9"/>
  <c r="BF13" i="9"/>
  <c r="AT13" i="9"/>
  <c r="S20" i="10"/>
  <c r="AT46" i="9" l="1"/>
  <c r="BF46" i="9"/>
  <c r="AW43" i="9"/>
  <c r="AU45" i="9"/>
  <c r="AO52" i="9"/>
  <c r="BD48" i="9"/>
  <c r="BC49" i="9"/>
  <c r="AR48" i="9"/>
  <c r="BA52" i="9"/>
  <c r="AQ49" i="9"/>
  <c r="BH44" i="9"/>
  <c r="BB50" i="9"/>
  <c r="BE47" i="9"/>
  <c r="AP50" i="9"/>
  <c r="AV44" i="9"/>
  <c r="AS47" i="9"/>
  <c r="BI43" i="9"/>
  <c r="AI45" i="9"/>
  <c r="AG47" i="9"/>
  <c r="AH46" i="9"/>
  <c r="AF48" i="9"/>
  <c r="AE49" i="9"/>
  <c r="AC52" i="9"/>
  <c r="AJ44" i="9"/>
  <c r="AK43" i="9"/>
  <c r="AD50" i="9"/>
  <c r="AN35" i="9"/>
  <c r="AN67" i="9"/>
  <c r="AB35" i="9"/>
  <c r="AB67" i="9"/>
  <c r="AZ35" i="9"/>
  <c r="AZ67" i="9"/>
  <c r="X13" i="9"/>
  <c r="AJ12" i="9"/>
  <c r="AV12" i="9"/>
  <c r="BH12" i="9"/>
  <c r="S21" i="10"/>
  <c r="W14" i="9"/>
  <c r="BG13" i="9"/>
  <c r="AU13" i="9"/>
  <c r="AI13" i="9"/>
  <c r="V17" i="10"/>
  <c r="U18" i="10"/>
  <c r="X15" i="10"/>
  <c r="S18" i="9"/>
  <c r="AQ17" i="9"/>
  <c r="BC17" i="9"/>
  <c r="AE17" i="9"/>
  <c r="Q21" i="9"/>
  <c r="AC20" i="9"/>
  <c r="BA20" i="9"/>
  <c r="AO20" i="9"/>
  <c r="U16" i="9"/>
  <c r="BE15" i="9"/>
  <c r="AS15" i="9"/>
  <c r="AG15" i="9"/>
  <c r="V15" i="9"/>
  <c r="AT14" i="9"/>
  <c r="AH14" i="9"/>
  <c r="BF14" i="9"/>
  <c r="T19" i="10"/>
  <c r="R19" i="9"/>
  <c r="BB18" i="9"/>
  <c r="AD18" i="9"/>
  <c r="AP18" i="9"/>
  <c r="T17" i="9"/>
  <c r="AF16" i="9"/>
  <c r="AR16" i="9"/>
  <c r="BD16" i="9"/>
  <c r="W16" i="10"/>
  <c r="Y14" i="10"/>
  <c r="Y12" i="9"/>
  <c r="AW11" i="9"/>
  <c r="AK11" i="9"/>
  <c r="BI11" i="9"/>
  <c r="AR49" i="9" l="1"/>
  <c r="BF47" i="9"/>
  <c r="AO53" i="9"/>
  <c r="BH45" i="9"/>
  <c r="BB51" i="9"/>
  <c r="AZ68" i="9"/>
  <c r="BI44" i="9"/>
  <c r="BA53" i="9"/>
  <c r="AV45" i="9"/>
  <c r="AN68" i="9"/>
  <c r="AT47" i="9"/>
  <c r="AW44" i="9"/>
  <c r="AP51" i="9"/>
  <c r="AU46" i="9"/>
  <c r="AS48" i="9"/>
  <c r="BC50" i="9"/>
  <c r="BE48" i="9"/>
  <c r="AQ50" i="9"/>
  <c r="BG46" i="9"/>
  <c r="BD49" i="9"/>
  <c r="AB68" i="9"/>
  <c r="AF49" i="9"/>
  <c r="AH47" i="9"/>
  <c r="AK44" i="9"/>
  <c r="AC53" i="9"/>
  <c r="AJ45" i="9"/>
  <c r="AI46" i="9"/>
  <c r="AD51" i="9"/>
  <c r="AG48" i="9"/>
  <c r="AE50" i="9"/>
  <c r="Y13" i="9"/>
  <c r="AK12" i="9"/>
  <c r="AW12" i="9"/>
  <c r="BI12" i="9"/>
  <c r="W17" i="10"/>
  <c r="R20" i="9"/>
  <c r="AP19" i="9"/>
  <c r="BB19" i="9"/>
  <c r="AD19" i="9"/>
  <c r="AD52" i="9" s="1"/>
  <c r="V16" i="9"/>
  <c r="AT15" i="9"/>
  <c r="AH15" i="9"/>
  <c r="BF15" i="9"/>
  <c r="AC21" i="9"/>
  <c r="BA21" i="9"/>
  <c r="AO21" i="9"/>
  <c r="X16" i="10"/>
  <c r="V18" i="10"/>
  <c r="Y15" i="10"/>
  <c r="T18" i="9"/>
  <c r="AF17" i="9"/>
  <c r="AR17" i="9"/>
  <c r="BD17" i="9"/>
  <c r="T20" i="10"/>
  <c r="U17" i="9"/>
  <c r="AG16" i="9"/>
  <c r="AS16" i="9"/>
  <c r="BE16" i="9"/>
  <c r="S19" i="9"/>
  <c r="AE18" i="9"/>
  <c r="AQ18" i="9"/>
  <c r="BC18" i="9"/>
  <c r="U19" i="10"/>
  <c r="W15" i="9"/>
  <c r="AU14" i="9"/>
  <c r="BG14" i="9"/>
  <c r="AI14" i="9"/>
  <c r="X14" i="9"/>
  <c r="AV13" i="9"/>
  <c r="BH13" i="9"/>
  <c r="AJ13" i="9"/>
  <c r="BG47" i="9" l="1"/>
  <c r="BE49" i="9"/>
  <c r="BI45" i="9"/>
  <c r="AU47" i="9"/>
  <c r="AS49" i="9"/>
  <c r="AT48" i="9"/>
  <c r="AW45" i="9"/>
  <c r="BH46" i="9"/>
  <c r="BC51" i="9"/>
  <c r="BB52" i="9"/>
  <c r="AV46" i="9"/>
  <c r="BD50" i="9"/>
  <c r="AP52" i="9"/>
  <c r="AQ51" i="9"/>
  <c r="AR50" i="9"/>
  <c r="BF48" i="9"/>
  <c r="AE51" i="9"/>
  <c r="AI47" i="9"/>
  <c r="AF50" i="9"/>
  <c r="AH48" i="9"/>
  <c r="AG49" i="9"/>
  <c r="AK45" i="9"/>
  <c r="AJ46" i="9"/>
  <c r="AO22" i="9"/>
  <c r="AO54" i="9"/>
  <c r="BA22" i="9"/>
  <c r="BA54" i="9"/>
  <c r="AC22" i="9"/>
  <c r="AC54" i="9"/>
  <c r="V19" i="10"/>
  <c r="W16" i="9"/>
  <c r="AI15" i="9"/>
  <c r="AU15" i="9"/>
  <c r="BG15" i="9"/>
  <c r="S20" i="9"/>
  <c r="AE19" i="9"/>
  <c r="AQ19" i="9"/>
  <c r="BC19" i="9"/>
  <c r="T21" i="10"/>
  <c r="Y16" i="10"/>
  <c r="V17" i="9"/>
  <c r="BF16" i="9"/>
  <c r="AT16" i="9"/>
  <c r="AH16" i="9"/>
  <c r="W18" i="10"/>
  <c r="X17" i="10"/>
  <c r="X15" i="9"/>
  <c r="BH14" i="9"/>
  <c r="AJ14" i="9"/>
  <c r="AV14" i="9"/>
  <c r="U20" i="10"/>
  <c r="U18" i="9"/>
  <c r="AS17" i="9"/>
  <c r="AG17" i="9"/>
  <c r="BE17" i="9"/>
  <c r="T19" i="9"/>
  <c r="AR18" i="9"/>
  <c r="BD18" i="9"/>
  <c r="AF18" i="9"/>
  <c r="R21" i="9"/>
  <c r="AP20" i="9"/>
  <c r="AP53" i="9" s="1"/>
  <c r="BB20" i="9"/>
  <c r="AD20" i="9"/>
  <c r="AW13" i="9"/>
  <c r="Y14" i="9"/>
  <c r="AK13" i="9"/>
  <c r="BI13" i="9"/>
  <c r="AS50" i="9" l="1"/>
  <c r="AQ52" i="9"/>
  <c r="BB53" i="9"/>
  <c r="BI46" i="9"/>
  <c r="AT49" i="9"/>
  <c r="BD51" i="9"/>
  <c r="BF49" i="9"/>
  <c r="AV47" i="9"/>
  <c r="BG48" i="9"/>
  <c r="AR51" i="9"/>
  <c r="AU48" i="9"/>
  <c r="BH47" i="9"/>
  <c r="AW46" i="9"/>
  <c r="BE50" i="9"/>
  <c r="BC52" i="9"/>
  <c r="AD53" i="9"/>
  <c r="AH49" i="9"/>
  <c r="AE52" i="9"/>
  <c r="AF51" i="9"/>
  <c r="AG50" i="9"/>
  <c r="AK46" i="9"/>
  <c r="AJ47" i="9"/>
  <c r="AI48" i="9"/>
  <c r="AC23" i="9"/>
  <c r="AC55" i="9"/>
  <c r="BA23" i="9"/>
  <c r="BA55" i="9"/>
  <c r="AO23" i="9"/>
  <c r="AO55" i="9"/>
  <c r="Y15" i="9"/>
  <c r="BI14" i="9"/>
  <c r="AW14" i="9"/>
  <c r="AK14" i="9"/>
  <c r="T20" i="9"/>
  <c r="AR19" i="9"/>
  <c r="BD19" i="9"/>
  <c r="AF19" i="9"/>
  <c r="U21" i="10"/>
  <c r="X18" i="10"/>
  <c r="V18" i="9"/>
  <c r="AT17" i="9"/>
  <c r="AH17" i="9"/>
  <c r="BF17" i="9"/>
  <c r="W17" i="9"/>
  <c r="AU16" i="9"/>
  <c r="AI16" i="9"/>
  <c r="BG16" i="9"/>
  <c r="AD21" i="9"/>
  <c r="BB21" i="9"/>
  <c r="AP21" i="9"/>
  <c r="U19" i="9"/>
  <c r="AS18" i="9"/>
  <c r="AG18" i="9"/>
  <c r="BE18" i="9"/>
  <c r="X16" i="9"/>
  <c r="BH15" i="9"/>
  <c r="AJ15" i="9"/>
  <c r="AV15" i="9"/>
  <c r="W19" i="10"/>
  <c r="Y17" i="10"/>
  <c r="S21" i="9"/>
  <c r="AE20" i="9"/>
  <c r="BC20" i="9"/>
  <c r="AQ20" i="9"/>
  <c r="V20" i="10"/>
  <c r="BF50" i="9" l="1"/>
  <c r="AR52" i="9"/>
  <c r="AV48" i="9"/>
  <c r="AT50" i="9"/>
  <c r="BH48" i="9"/>
  <c r="AW47" i="9"/>
  <c r="AQ53" i="9"/>
  <c r="BC53" i="9"/>
  <c r="BG49" i="9"/>
  <c r="BI47" i="9"/>
  <c r="BE51" i="9"/>
  <c r="AU49" i="9"/>
  <c r="AS51" i="9"/>
  <c r="BD52" i="9"/>
  <c r="AE53" i="9"/>
  <c r="AI49" i="9"/>
  <c r="AG51" i="9"/>
  <c r="AF52" i="9"/>
  <c r="AH50" i="9"/>
  <c r="AJ48" i="9"/>
  <c r="AK47" i="9"/>
  <c r="AO24" i="9"/>
  <c r="AO56" i="9"/>
  <c r="AP22" i="9"/>
  <c r="AP54" i="9"/>
  <c r="BA24" i="9"/>
  <c r="BA56" i="9"/>
  <c r="BB22" i="9"/>
  <c r="BB54" i="9"/>
  <c r="AD22" i="9"/>
  <c r="AD54" i="9"/>
  <c r="AC24" i="9"/>
  <c r="AC56" i="9"/>
  <c r="W18" i="9"/>
  <c r="BG17" i="9"/>
  <c r="AU17" i="9"/>
  <c r="AI17" i="9"/>
  <c r="AE21" i="9"/>
  <c r="BC21" i="9"/>
  <c r="AQ21" i="9"/>
  <c r="W20" i="10"/>
  <c r="U20" i="9"/>
  <c r="AS19" i="9"/>
  <c r="AG19" i="9"/>
  <c r="BE19" i="9"/>
  <c r="X19" i="10"/>
  <c r="T21" i="9"/>
  <c r="BD20" i="9"/>
  <c r="AF20" i="9"/>
  <c r="AR20" i="9"/>
  <c r="V21" i="10"/>
  <c r="Y18" i="10"/>
  <c r="AV16" i="9"/>
  <c r="X17" i="9"/>
  <c r="BH16" i="9"/>
  <c r="AJ16" i="9"/>
  <c r="V19" i="9"/>
  <c r="AH18" i="9"/>
  <c r="AT18" i="9"/>
  <c r="BF18" i="9"/>
  <c r="Y16" i="9"/>
  <c r="BI15" i="9"/>
  <c r="AW15" i="9"/>
  <c r="AK15" i="9"/>
  <c r="BF51" i="9" l="1"/>
  <c r="AU50" i="9"/>
  <c r="AT51" i="9"/>
  <c r="AS52" i="9"/>
  <c r="BG50" i="9"/>
  <c r="AR53" i="9"/>
  <c r="BD53" i="9"/>
  <c r="AW48" i="9"/>
  <c r="BH49" i="9"/>
  <c r="BI48" i="9"/>
  <c r="AV49" i="9"/>
  <c r="BE52" i="9"/>
  <c r="AK48" i="9"/>
  <c r="AJ49" i="9"/>
  <c r="AI50" i="9"/>
  <c r="AG52" i="9"/>
  <c r="AF53" i="9"/>
  <c r="AH51" i="9"/>
  <c r="BB23" i="9"/>
  <c r="BB55" i="9"/>
  <c r="BA25" i="9"/>
  <c r="BA57" i="9"/>
  <c r="AQ22" i="9"/>
  <c r="AQ54" i="9"/>
  <c r="AC25" i="9"/>
  <c r="AC57" i="9"/>
  <c r="AP23" i="9"/>
  <c r="AP55" i="9"/>
  <c r="BC22" i="9"/>
  <c r="BC54" i="9"/>
  <c r="AE22" i="9"/>
  <c r="AE54" i="9"/>
  <c r="AD23" i="9"/>
  <c r="AD55" i="9"/>
  <c r="AO25" i="9"/>
  <c r="AO57" i="9"/>
  <c r="X20" i="10"/>
  <c r="W21" i="10"/>
  <c r="V20" i="9"/>
  <c r="BF19" i="9"/>
  <c r="AH19" i="9"/>
  <c r="AT19" i="9"/>
  <c r="Y19" i="10"/>
  <c r="BD21" i="9"/>
  <c r="AR21" i="9"/>
  <c r="AF21" i="9"/>
  <c r="U21" i="9"/>
  <c r="AS20" i="9"/>
  <c r="BE20" i="9"/>
  <c r="AG20" i="9"/>
  <c r="Y17" i="9"/>
  <c r="AK16" i="9"/>
  <c r="BI16" i="9"/>
  <c r="AW16" i="9"/>
  <c r="X18" i="9"/>
  <c r="AV17" i="9"/>
  <c r="BH17" i="9"/>
  <c r="AJ17" i="9"/>
  <c r="W19" i="9"/>
  <c r="AU18" i="9"/>
  <c r="AI18" i="9"/>
  <c r="BG18" i="9"/>
  <c r="AV50" i="9" l="1"/>
  <c r="AS53" i="9"/>
  <c r="BF52" i="9"/>
  <c r="BG51" i="9"/>
  <c r="AW49" i="9"/>
  <c r="BI49" i="9"/>
  <c r="AU51" i="9"/>
  <c r="AT52" i="9"/>
  <c r="BH50" i="9"/>
  <c r="BE53" i="9"/>
  <c r="AH52" i="9"/>
  <c r="AI51" i="9"/>
  <c r="AK49" i="9"/>
  <c r="AJ50" i="9"/>
  <c r="AG53" i="9"/>
  <c r="AD24" i="9"/>
  <c r="AD56" i="9"/>
  <c r="AC26" i="9"/>
  <c r="AC58" i="9"/>
  <c r="AF22" i="9"/>
  <c r="AF54" i="9"/>
  <c r="AE23" i="9"/>
  <c r="AE55" i="9"/>
  <c r="AQ23" i="9"/>
  <c r="AQ55" i="9"/>
  <c r="AR22" i="9"/>
  <c r="AR54" i="9"/>
  <c r="BD22" i="9"/>
  <c r="BD54" i="9"/>
  <c r="BC23" i="9"/>
  <c r="BC55" i="9"/>
  <c r="BA26" i="9"/>
  <c r="BA58" i="9"/>
  <c r="AO26" i="9"/>
  <c r="AO58" i="9"/>
  <c r="AP24" i="9"/>
  <c r="AP56" i="9"/>
  <c r="BB24" i="9"/>
  <c r="BB56" i="9"/>
  <c r="Y20" i="10"/>
  <c r="X19" i="9"/>
  <c r="AV18" i="9"/>
  <c r="BH18" i="9"/>
  <c r="AJ18" i="9"/>
  <c r="AS21" i="9"/>
  <c r="BE21" i="9"/>
  <c r="AG21" i="9"/>
  <c r="V21" i="9"/>
  <c r="AH20" i="9"/>
  <c r="BF20" i="9"/>
  <c r="AT20" i="9"/>
  <c r="X21" i="10"/>
  <c r="W20" i="9"/>
  <c r="AI19" i="9"/>
  <c r="BG19" i="9"/>
  <c r="AU19" i="9"/>
  <c r="Y18" i="9"/>
  <c r="AW17" i="9"/>
  <c r="BI17" i="9"/>
  <c r="AK17" i="9"/>
  <c r="BI50" i="9" l="1"/>
  <c r="AT53" i="9"/>
  <c r="BH51" i="9"/>
  <c r="AW50" i="9"/>
  <c r="BF53" i="9"/>
  <c r="AV51" i="9"/>
  <c r="AU52" i="9"/>
  <c r="BG52" i="9"/>
  <c r="AH53" i="9"/>
  <c r="AI52" i="9"/>
  <c r="AK50" i="9"/>
  <c r="AJ51" i="9"/>
  <c r="AG22" i="9"/>
  <c r="AG54" i="9"/>
  <c r="BE22" i="9"/>
  <c r="BE54" i="9"/>
  <c r="BB25" i="9"/>
  <c r="BB57" i="9"/>
  <c r="BC24" i="9"/>
  <c r="BC56" i="9"/>
  <c r="AE24" i="9"/>
  <c r="AE56" i="9"/>
  <c r="AP25" i="9"/>
  <c r="AP57" i="9"/>
  <c r="BD23" i="9"/>
  <c r="BD55" i="9"/>
  <c r="AF23" i="9"/>
  <c r="AF55" i="9"/>
  <c r="AO27" i="9"/>
  <c r="AO59" i="9"/>
  <c r="AR23" i="9"/>
  <c r="AR55" i="9"/>
  <c r="AC27" i="9"/>
  <c r="AC59" i="9"/>
  <c r="AS22" i="9"/>
  <c r="AS54" i="9"/>
  <c r="BA27" i="9"/>
  <c r="BA59" i="9"/>
  <c r="AQ24" i="9"/>
  <c r="AQ56" i="9"/>
  <c r="AD25" i="9"/>
  <c r="AD57" i="9"/>
  <c r="X20" i="9"/>
  <c r="AV19" i="9"/>
  <c r="BH19" i="9"/>
  <c r="AJ19" i="9"/>
  <c r="W21" i="9"/>
  <c r="AI20" i="9"/>
  <c r="AU20" i="9"/>
  <c r="BG20" i="9"/>
  <c r="AH21" i="9"/>
  <c r="AT21" i="9"/>
  <c r="BF21" i="9"/>
  <c r="Y19" i="9"/>
  <c r="AW18" i="9"/>
  <c r="BI18" i="9"/>
  <c r="AK18" i="9"/>
  <c r="Y21" i="10"/>
  <c r="AV52" i="9" l="1"/>
  <c r="BG53" i="9"/>
  <c r="AU53" i="9"/>
  <c r="BI51" i="9"/>
  <c r="AW51" i="9"/>
  <c r="BH52" i="9"/>
  <c r="AK51" i="9"/>
  <c r="AI53" i="9"/>
  <c r="AJ52" i="9"/>
  <c r="AH22" i="9"/>
  <c r="AH54" i="9"/>
  <c r="AS23" i="9"/>
  <c r="AS55" i="9"/>
  <c r="AF24" i="9"/>
  <c r="AF56" i="9"/>
  <c r="BC25" i="9"/>
  <c r="BC57" i="9"/>
  <c r="AD26" i="9"/>
  <c r="AD58" i="9"/>
  <c r="AC28" i="9"/>
  <c r="AC60" i="9"/>
  <c r="BD24" i="9"/>
  <c r="BD56" i="9"/>
  <c r="BB26" i="9"/>
  <c r="BB58" i="9"/>
  <c r="AT22" i="9"/>
  <c r="AT54" i="9"/>
  <c r="AQ25" i="9"/>
  <c r="AQ57" i="9"/>
  <c r="AR24" i="9"/>
  <c r="AR56" i="9"/>
  <c r="AP26" i="9"/>
  <c r="AP58" i="9"/>
  <c r="BE23" i="9"/>
  <c r="BE55" i="9"/>
  <c r="BF22" i="9"/>
  <c r="BF54" i="9"/>
  <c r="BA28" i="9"/>
  <c r="BA60" i="9"/>
  <c r="AO28" i="9"/>
  <c r="AO60" i="9"/>
  <c r="AE25" i="9"/>
  <c r="AE57" i="9"/>
  <c r="AG23" i="9"/>
  <c r="AG55" i="9"/>
  <c r="AI21" i="9"/>
  <c r="BG21" i="9"/>
  <c r="AU21" i="9"/>
  <c r="Y20" i="9"/>
  <c r="AW19" i="9"/>
  <c r="AK19" i="9"/>
  <c r="BI19" i="9"/>
  <c r="X21" i="9"/>
  <c r="AV20" i="9"/>
  <c r="BH20" i="9"/>
  <c r="AJ20" i="9"/>
  <c r="AV53" i="9" l="1"/>
  <c r="BH53" i="9"/>
  <c r="BI52" i="9"/>
  <c r="AW52" i="9"/>
  <c r="AJ53" i="9"/>
  <c r="AK52" i="9"/>
  <c r="AU22" i="9"/>
  <c r="AU54" i="9"/>
  <c r="AO29" i="9"/>
  <c r="AO61" i="9"/>
  <c r="AP27" i="9"/>
  <c r="AP59" i="9"/>
  <c r="BB27" i="9"/>
  <c r="BB59" i="9"/>
  <c r="BC26" i="9"/>
  <c r="BC58" i="9"/>
  <c r="BG22" i="9"/>
  <c r="BG54" i="9"/>
  <c r="AI22" i="9"/>
  <c r="AI54" i="9"/>
  <c r="BA29" i="9"/>
  <c r="BA61" i="9"/>
  <c r="AR25" i="9"/>
  <c r="AR57" i="9"/>
  <c r="BD25" i="9"/>
  <c r="BD57" i="9"/>
  <c r="AF25" i="9"/>
  <c r="AF57" i="9"/>
  <c r="AG24" i="9"/>
  <c r="AG56" i="9"/>
  <c r="BF23" i="9"/>
  <c r="BF55" i="9"/>
  <c r="AQ26" i="9"/>
  <c r="AQ58" i="9"/>
  <c r="AC29" i="9"/>
  <c r="AC61" i="9"/>
  <c r="AS24" i="9"/>
  <c r="AS56" i="9"/>
  <c r="AE26" i="9"/>
  <c r="AE58" i="9"/>
  <c r="BE24" i="9"/>
  <c r="BE56" i="9"/>
  <c r="AT23" i="9"/>
  <c r="AT55" i="9"/>
  <c r="AD27" i="9"/>
  <c r="AD59" i="9"/>
  <c r="AH23" i="9"/>
  <c r="AH55" i="9"/>
  <c r="Y21" i="9"/>
  <c r="AW20" i="9"/>
  <c r="BI20" i="9"/>
  <c r="AK20" i="9"/>
  <c r="AV21" i="9"/>
  <c r="BH21" i="9"/>
  <c r="AJ21" i="9"/>
  <c r="AW53" i="9" l="1"/>
  <c r="BI53" i="9"/>
  <c r="AK53" i="9"/>
  <c r="AV22" i="9"/>
  <c r="AV54" i="9"/>
  <c r="AD28" i="9"/>
  <c r="AD60" i="9"/>
  <c r="AS25" i="9"/>
  <c r="AS57" i="9"/>
  <c r="AG25" i="9"/>
  <c r="AG57" i="9"/>
  <c r="BA30" i="9"/>
  <c r="BA62" i="9"/>
  <c r="BB28" i="9"/>
  <c r="BB60" i="9"/>
  <c r="AT24" i="9"/>
  <c r="AT56" i="9"/>
  <c r="AC30" i="9"/>
  <c r="AC62" i="9"/>
  <c r="AF26" i="9"/>
  <c r="AF58" i="9"/>
  <c r="AI23" i="9"/>
  <c r="AI55" i="9"/>
  <c r="AP28" i="9"/>
  <c r="AP60" i="9"/>
  <c r="BH22" i="9"/>
  <c r="BH54" i="9"/>
  <c r="BE25" i="9"/>
  <c r="BE57" i="9"/>
  <c r="AQ27" i="9"/>
  <c r="AQ59" i="9"/>
  <c r="BD26" i="9"/>
  <c r="BD58" i="9"/>
  <c r="BG23" i="9"/>
  <c r="BG55" i="9"/>
  <c r="AO30" i="9"/>
  <c r="AO62" i="9"/>
  <c r="AJ22" i="9"/>
  <c r="AJ54" i="9"/>
  <c r="AH24" i="9"/>
  <c r="AH56" i="9"/>
  <c r="AE27" i="9"/>
  <c r="AE59" i="9"/>
  <c r="BF24" i="9"/>
  <c r="BF56" i="9"/>
  <c r="AR26" i="9"/>
  <c r="AR58" i="9"/>
  <c r="BC27" i="9"/>
  <c r="BC59" i="9"/>
  <c r="AU23" i="9"/>
  <c r="AU55" i="9"/>
  <c r="AW21" i="9"/>
  <c r="BI21" i="9"/>
  <c r="AK21" i="9"/>
  <c r="AU24" i="9" l="1"/>
  <c r="AU56" i="9"/>
  <c r="AE28" i="9"/>
  <c r="AE60" i="9"/>
  <c r="BG24" i="9"/>
  <c r="BG56" i="9"/>
  <c r="BH23" i="9"/>
  <c r="BH55" i="9"/>
  <c r="AC31" i="9"/>
  <c r="AC63" i="9"/>
  <c r="AG26" i="9"/>
  <c r="AG58" i="9"/>
  <c r="BC28" i="9"/>
  <c r="BC60" i="9"/>
  <c r="AH25" i="9"/>
  <c r="AH57" i="9"/>
  <c r="BD27" i="9"/>
  <c r="BD59" i="9"/>
  <c r="AP29" i="9"/>
  <c r="AP61" i="9"/>
  <c r="AT25" i="9"/>
  <c r="AT57" i="9"/>
  <c r="AS26" i="9"/>
  <c r="AS58" i="9"/>
  <c r="AK22" i="9"/>
  <c r="AK54" i="9"/>
  <c r="AR27" i="9"/>
  <c r="AR59" i="9"/>
  <c r="AJ23" i="9"/>
  <c r="AJ55" i="9"/>
  <c r="AQ28" i="9"/>
  <c r="AQ60" i="9"/>
  <c r="AI24" i="9"/>
  <c r="AI56" i="9"/>
  <c r="BB29" i="9"/>
  <c r="BB61" i="9"/>
  <c r="AD29" i="9"/>
  <c r="AD61" i="9"/>
  <c r="BI22" i="9"/>
  <c r="BI54" i="9"/>
  <c r="AW22" i="9"/>
  <c r="AW54" i="9"/>
  <c r="BF25" i="9"/>
  <c r="BF57" i="9"/>
  <c r="AO31" i="9"/>
  <c r="AO63" i="9"/>
  <c r="BE26" i="9"/>
  <c r="BE58" i="9"/>
  <c r="AF27" i="9"/>
  <c r="AF59" i="9"/>
  <c r="BA31" i="9"/>
  <c r="BA63" i="9"/>
  <c r="AV23" i="9"/>
  <c r="AV55" i="9"/>
  <c r="BE27" i="9" l="1"/>
  <c r="BE59" i="9"/>
  <c r="BI23" i="9"/>
  <c r="BI55" i="9"/>
  <c r="AQ29" i="9"/>
  <c r="AQ61" i="9"/>
  <c r="AS27" i="9"/>
  <c r="AS59" i="9"/>
  <c r="AH26" i="9"/>
  <c r="AH58" i="9"/>
  <c r="BH24" i="9"/>
  <c r="BH56" i="9"/>
  <c r="AV24" i="9"/>
  <c r="AV56" i="9"/>
  <c r="AO32" i="9"/>
  <c r="AO64" i="9"/>
  <c r="AD30" i="9"/>
  <c r="AD62" i="9"/>
  <c r="AJ24" i="9"/>
  <c r="AJ56" i="9"/>
  <c r="AT26" i="9"/>
  <c r="AT58" i="9"/>
  <c r="BC29" i="9"/>
  <c r="BC61" i="9"/>
  <c r="BG25" i="9"/>
  <c r="BG57" i="9"/>
  <c r="BA32" i="9"/>
  <c r="BA64" i="9"/>
  <c r="BF26" i="9"/>
  <c r="BF58" i="9"/>
  <c r="BB30" i="9"/>
  <c r="BB62" i="9"/>
  <c r="AR28" i="9"/>
  <c r="AR60" i="9"/>
  <c r="AP30" i="9"/>
  <c r="AP62" i="9"/>
  <c r="AG27" i="9"/>
  <c r="AG59" i="9"/>
  <c r="AE29" i="9"/>
  <c r="AE61" i="9"/>
  <c r="AF28" i="9"/>
  <c r="AF60" i="9"/>
  <c r="AW23" i="9"/>
  <c r="AW55" i="9"/>
  <c r="AI25" i="9"/>
  <c r="AI57" i="9"/>
  <c r="AK23" i="9"/>
  <c r="AK55" i="9"/>
  <c r="BD28" i="9"/>
  <c r="BD60" i="9"/>
  <c r="AC32" i="9"/>
  <c r="AC64" i="9"/>
  <c r="AU25" i="9"/>
  <c r="AU57" i="9"/>
  <c r="AK24" i="9" l="1"/>
  <c r="AK56" i="9"/>
  <c r="AE30" i="9"/>
  <c r="AE62" i="9"/>
  <c r="BB31" i="9"/>
  <c r="BB63" i="9"/>
  <c r="BC30" i="9"/>
  <c r="BC62" i="9"/>
  <c r="AO33" i="9"/>
  <c r="AO65" i="9"/>
  <c r="AS28" i="9"/>
  <c r="AS60" i="9"/>
  <c r="AU26" i="9"/>
  <c r="AU58" i="9"/>
  <c r="AI26" i="9"/>
  <c r="AI58" i="9"/>
  <c r="AG28" i="9"/>
  <c r="AG60" i="9"/>
  <c r="BF27" i="9"/>
  <c r="BF59" i="9"/>
  <c r="AT27" i="9"/>
  <c r="AT59" i="9"/>
  <c r="AV25" i="9"/>
  <c r="AV57" i="9"/>
  <c r="AQ30" i="9"/>
  <c r="AQ62" i="9"/>
  <c r="AC33" i="9"/>
  <c r="AC65" i="9"/>
  <c r="AW24" i="9"/>
  <c r="AW56" i="9"/>
  <c r="AP31" i="9"/>
  <c r="AP63" i="9"/>
  <c r="BA33" i="9"/>
  <c r="BA65" i="9"/>
  <c r="AJ25" i="9"/>
  <c r="AJ57" i="9"/>
  <c r="BH25" i="9"/>
  <c r="BH57" i="9"/>
  <c r="BI24" i="9"/>
  <c r="BI56" i="9"/>
  <c r="BD29" i="9"/>
  <c r="BD61" i="9"/>
  <c r="AF29" i="9"/>
  <c r="AF61" i="9"/>
  <c r="AR29" i="9"/>
  <c r="AR61" i="9"/>
  <c r="BG26" i="9"/>
  <c r="BG58" i="9"/>
  <c r="AD31" i="9"/>
  <c r="AD63" i="9"/>
  <c r="AH27" i="9"/>
  <c r="AH59" i="9"/>
  <c r="BE28" i="9"/>
  <c r="BE60" i="9"/>
  <c r="BG27" i="9" l="1"/>
  <c r="BG59" i="9"/>
  <c r="BI25" i="9"/>
  <c r="BI57" i="9"/>
  <c r="AP32" i="9"/>
  <c r="AP64" i="9"/>
  <c r="AV26" i="9"/>
  <c r="AV58" i="9"/>
  <c r="AI27" i="9"/>
  <c r="AI59" i="9"/>
  <c r="BC31" i="9"/>
  <c r="BC63" i="9"/>
  <c r="BE29" i="9"/>
  <c r="BE61" i="9"/>
  <c r="AR30" i="9"/>
  <c r="AR62" i="9"/>
  <c r="BH26" i="9"/>
  <c r="BH58" i="9"/>
  <c r="AW25" i="9"/>
  <c r="AW57" i="9"/>
  <c r="AT28" i="9"/>
  <c r="AT60" i="9"/>
  <c r="AU27" i="9"/>
  <c r="AU59" i="9"/>
  <c r="BB32" i="9"/>
  <c r="BB64" i="9"/>
  <c r="AH28" i="9"/>
  <c r="AH60" i="9"/>
  <c r="AF30" i="9"/>
  <c r="AF62" i="9"/>
  <c r="AJ26" i="9"/>
  <c r="AJ58" i="9"/>
  <c r="AC34" i="9"/>
  <c r="AC66" i="9"/>
  <c r="BF28" i="9"/>
  <c r="BF60" i="9"/>
  <c r="AS29" i="9"/>
  <c r="AS61" i="9"/>
  <c r="AE31" i="9"/>
  <c r="AE63" i="9"/>
  <c r="AD32" i="9"/>
  <c r="AD64" i="9"/>
  <c r="BD30" i="9"/>
  <c r="BD62" i="9"/>
  <c r="BA34" i="9"/>
  <c r="BA66" i="9"/>
  <c r="AQ31" i="9"/>
  <c r="AQ63" i="9"/>
  <c r="AG29" i="9"/>
  <c r="AG61" i="9"/>
  <c r="AO34" i="9"/>
  <c r="AO66" i="9"/>
  <c r="AK25" i="9"/>
  <c r="AK57" i="9"/>
  <c r="AQ32" i="9" l="1"/>
  <c r="AQ64" i="9"/>
  <c r="AE32" i="9"/>
  <c r="AE64" i="9"/>
  <c r="AJ27" i="9"/>
  <c r="AJ59" i="9"/>
  <c r="AU28" i="9"/>
  <c r="AU60" i="9"/>
  <c r="AR31" i="9"/>
  <c r="AR63" i="9"/>
  <c r="AV27" i="9"/>
  <c r="AV59" i="9"/>
  <c r="AK26" i="9"/>
  <c r="AK58" i="9"/>
  <c r="BA35" i="9"/>
  <c r="BA68" i="9" s="1"/>
  <c r="BA67" i="9"/>
  <c r="AS30" i="9"/>
  <c r="AS62" i="9"/>
  <c r="AF31" i="9"/>
  <c r="AF63" i="9"/>
  <c r="AT29" i="9"/>
  <c r="AT61" i="9"/>
  <c r="BE30" i="9"/>
  <c r="BE62" i="9"/>
  <c r="AP33" i="9"/>
  <c r="AP65" i="9"/>
  <c r="AO35" i="9"/>
  <c r="AO68" i="9" s="1"/>
  <c r="AO67" i="9"/>
  <c r="BD31" i="9"/>
  <c r="BD63" i="9"/>
  <c r="BF29" i="9"/>
  <c r="BF61" i="9"/>
  <c r="AH29" i="9"/>
  <c r="AH61" i="9"/>
  <c r="AW26" i="9"/>
  <c r="AW58" i="9"/>
  <c r="BC32" i="9"/>
  <c r="BC64" i="9"/>
  <c r="BI26" i="9"/>
  <c r="BI58" i="9"/>
  <c r="AG30" i="9"/>
  <c r="AG62" i="9"/>
  <c r="AD33" i="9"/>
  <c r="AD65" i="9"/>
  <c r="AC35" i="9"/>
  <c r="AC68" i="9" s="1"/>
  <c r="AC67" i="9"/>
  <c r="BB33" i="9"/>
  <c r="BB65" i="9"/>
  <c r="BH27" i="9"/>
  <c r="BH59" i="9"/>
  <c r="AI28" i="9"/>
  <c r="AI60" i="9"/>
  <c r="BG28" i="9"/>
  <c r="BG60" i="9"/>
  <c r="BB34" i="9" l="1"/>
  <c r="BB66" i="9"/>
  <c r="BI27" i="9"/>
  <c r="BI59" i="9"/>
  <c r="BF30" i="9"/>
  <c r="BF62" i="9"/>
  <c r="BE31" i="9"/>
  <c r="BE63" i="9"/>
  <c r="AU29" i="9"/>
  <c r="AU61" i="9"/>
  <c r="BG29" i="9"/>
  <c r="BG61" i="9"/>
  <c r="BC33" i="9"/>
  <c r="BC65" i="9"/>
  <c r="BD32" i="9"/>
  <c r="BD64" i="9"/>
  <c r="AT30" i="9"/>
  <c r="AT62" i="9"/>
  <c r="AK27" i="9"/>
  <c r="AK59" i="9"/>
  <c r="AJ28" i="9"/>
  <c r="AJ60" i="9"/>
  <c r="AI29" i="9"/>
  <c r="AI61" i="9"/>
  <c r="AD34" i="9"/>
  <c r="AD66" i="9"/>
  <c r="AW27" i="9"/>
  <c r="AW59" i="9"/>
  <c r="AF32" i="9"/>
  <c r="AF64" i="9"/>
  <c r="AV28" i="9"/>
  <c r="AV60" i="9"/>
  <c r="AE33" i="9"/>
  <c r="AE65" i="9"/>
  <c r="BH28" i="9"/>
  <c r="BH60" i="9"/>
  <c r="AG31" i="9"/>
  <c r="AG63" i="9"/>
  <c r="AH30" i="9"/>
  <c r="AH62" i="9"/>
  <c r="AP34" i="9"/>
  <c r="AP66" i="9"/>
  <c r="AS31" i="9"/>
  <c r="AS63" i="9"/>
  <c r="AR32" i="9"/>
  <c r="AR64" i="9"/>
  <c r="AQ33" i="9"/>
  <c r="AQ65" i="9"/>
  <c r="AQ34" i="9" l="1"/>
  <c r="AQ66" i="9"/>
  <c r="AH31" i="9"/>
  <c r="AH63" i="9"/>
  <c r="AV29" i="9"/>
  <c r="AV61" i="9"/>
  <c r="AI30" i="9"/>
  <c r="AI62" i="9"/>
  <c r="BD33" i="9"/>
  <c r="BD65" i="9"/>
  <c r="BE32" i="9"/>
  <c r="BE64" i="9"/>
  <c r="AR33" i="9"/>
  <c r="AR65" i="9"/>
  <c r="AG32" i="9"/>
  <c r="AG64" i="9"/>
  <c r="AF33" i="9"/>
  <c r="AF65" i="9"/>
  <c r="AJ29" i="9"/>
  <c r="AJ61" i="9"/>
  <c r="BC34" i="9"/>
  <c r="BC66" i="9"/>
  <c r="BF31" i="9"/>
  <c r="BF63" i="9"/>
  <c r="AS32" i="9"/>
  <c r="AS64" i="9"/>
  <c r="BH29" i="9"/>
  <c r="BH61" i="9"/>
  <c r="AW28" i="9"/>
  <c r="AW60" i="9"/>
  <c r="AK28" i="9"/>
  <c r="AK60" i="9"/>
  <c r="BG30" i="9"/>
  <c r="BG62" i="9"/>
  <c r="BI28" i="9"/>
  <c r="BI60" i="9"/>
  <c r="AP35" i="9"/>
  <c r="AP67" i="9"/>
  <c r="AE34" i="9"/>
  <c r="AE66" i="9"/>
  <c r="AD35" i="9"/>
  <c r="AD67" i="9"/>
  <c r="AT31" i="9"/>
  <c r="AT63" i="9"/>
  <c r="AU30" i="9"/>
  <c r="AU62" i="9"/>
  <c r="BB35" i="9"/>
  <c r="BB67" i="9"/>
  <c r="AP68" i="9" l="1"/>
  <c r="BB68" i="9"/>
  <c r="AD68" i="9"/>
  <c r="AE35" i="9"/>
  <c r="AE67" i="9"/>
  <c r="AK29" i="9"/>
  <c r="AK61" i="9"/>
  <c r="BF32" i="9"/>
  <c r="BF64" i="9"/>
  <c r="AG33" i="9"/>
  <c r="AG65" i="9"/>
  <c r="AI31" i="9"/>
  <c r="AI63" i="9"/>
  <c r="AU31" i="9"/>
  <c r="AU63" i="9"/>
  <c r="AW29" i="9"/>
  <c r="AW61" i="9"/>
  <c r="BC35" i="9"/>
  <c r="BC67" i="9"/>
  <c r="AR34" i="9"/>
  <c r="AR66" i="9"/>
  <c r="AV30" i="9"/>
  <c r="AV62" i="9"/>
  <c r="AT32" i="9"/>
  <c r="AT64" i="9"/>
  <c r="BI29" i="9"/>
  <c r="BI61" i="9"/>
  <c r="BH30" i="9"/>
  <c r="BH62" i="9"/>
  <c r="AJ30" i="9"/>
  <c r="AJ62" i="9"/>
  <c r="BE33" i="9"/>
  <c r="BE65" i="9"/>
  <c r="AH32" i="9"/>
  <c r="AH64" i="9"/>
  <c r="BG31" i="9"/>
  <c r="BG63" i="9"/>
  <c r="AS33" i="9"/>
  <c r="AS65" i="9"/>
  <c r="AF34" i="9"/>
  <c r="AF66" i="9"/>
  <c r="BD34" i="9"/>
  <c r="BD66" i="9"/>
  <c r="AQ35" i="9"/>
  <c r="AQ67" i="9"/>
  <c r="AQ68" i="9" l="1"/>
  <c r="BC68" i="9"/>
  <c r="AE68" i="9"/>
  <c r="BD35" i="9"/>
  <c r="BD67" i="9"/>
  <c r="AH33" i="9"/>
  <c r="AH65" i="9"/>
  <c r="BI30" i="9"/>
  <c r="BI62" i="9"/>
  <c r="AG34" i="9"/>
  <c r="AG66" i="9"/>
  <c r="AF35" i="9"/>
  <c r="AF67" i="9"/>
  <c r="BE34" i="9"/>
  <c r="BE66" i="9"/>
  <c r="AT33" i="9"/>
  <c r="AT65" i="9"/>
  <c r="AW30" i="9"/>
  <c r="AW62" i="9"/>
  <c r="BF33" i="9"/>
  <c r="BF65" i="9"/>
  <c r="AS34" i="9"/>
  <c r="AS66" i="9"/>
  <c r="AJ31" i="9"/>
  <c r="AJ63" i="9"/>
  <c r="AV31" i="9"/>
  <c r="AV63" i="9"/>
  <c r="AU32" i="9"/>
  <c r="AU64" i="9"/>
  <c r="AK30" i="9"/>
  <c r="AK62" i="9"/>
  <c r="BG32" i="9"/>
  <c r="BG64" i="9"/>
  <c r="BH31" i="9"/>
  <c r="BH63" i="9"/>
  <c r="AR35" i="9"/>
  <c r="AR67" i="9"/>
  <c r="AI32" i="9"/>
  <c r="AI64" i="9"/>
  <c r="AR68" i="9" l="1"/>
  <c r="BD68" i="9"/>
  <c r="AF68" i="9"/>
  <c r="BH32" i="9"/>
  <c r="BH64" i="9"/>
  <c r="AV32" i="9"/>
  <c r="AV64" i="9"/>
  <c r="AW31" i="9"/>
  <c r="AW63" i="9"/>
  <c r="AG35" i="9"/>
  <c r="AG67" i="9"/>
  <c r="BG33" i="9"/>
  <c r="BG65" i="9"/>
  <c r="AJ32" i="9"/>
  <c r="AJ64" i="9"/>
  <c r="AT34" i="9"/>
  <c r="AT66" i="9"/>
  <c r="BI31" i="9"/>
  <c r="BI63" i="9"/>
  <c r="AI33" i="9"/>
  <c r="AI65" i="9"/>
  <c r="AK31" i="9"/>
  <c r="AK63" i="9"/>
  <c r="AS35" i="9"/>
  <c r="AS67" i="9"/>
  <c r="BE35" i="9"/>
  <c r="BE67" i="9"/>
  <c r="AH34" i="9"/>
  <c r="AH66" i="9"/>
  <c r="AU33" i="9"/>
  <c r="AU65" i="9"/>
  <c r="BF34" i="9"/>
  <c r="BF66" i="9"/>
  <c r="BE68" i="9" l="1"/>
  <c r="AS68" i="9"/>
  <c r="AG68" i="9"/>
  <c r="BI32" i="9"/>
  <c r="BI64" i="9"/>
  <c r="BF35" i="9"/>
  <c r="BF67" i="9"/>
  <c r="AT35" i="9"/>
  <c r="AT67" i="9"/>
  <c r="AW32" i="9"/>
  <c r="AW64" i="9"/>
  <c r="AU34" i="9"/>
  <c r="AU66" i="9"/>
  <c r="AK32" i="9"/>
  <c r="AK64" i="9"/>
  <c r="AJ33" i="9"/>
  <c r="AJ65" i="9"/>
  <c r="AV33" i="9"/>
  <c r="AV65" i="9"/>
  <c r="AH35" i="9"/>
  <c r="AH67" i="9"/>
  <c r="AI34" i="9"/>
  <c r="AI66" i="9"/>
  <c r="BG34" i="9"/>
  <c r="BG66" i="9"/>
  <c r="BH33" i="9"/>
  <c r="BH65" i="9"/>
  <c r="BF68" i="9" l="1"/>
  <c r="AT68" i="9"/>
  <c r="AH68" i="9"/>
  <c r="BH34" i="9"/>
  <c r="BH66" i="9"/>
  <c r="AV34" i="9"/>
  <c r="AV66" i="9"/>
  <c r="AW33" i="9"/>
  <c r="AW65" i="9"/>
  <c r="BG35" i="9"/>
  <c r="BG67" i="9"/>
  <c r="AJ34" i="9"/>
  <c r="AJ66" i="9"/>
  <c r="AI35" i="9"/>
  <c r="AI67" i="9"/>
  <c r="AK33" i="9"/>
  <c r="AK65" i="9"/>
  <c r="AU35" i="9"/>
  <c r="AU67" i="9"/>
  <c r="BI33" i="9"/>
  <c r="BI65" i="9"/>
  <c r="AU68" i="9" l="1"/>
  <c r="BG68" i="9"/>
  <c r="AI68" i="9"/>
  <c r="AK34" i="9"/>
  <c r="AK66" i="9"/>
  <c r="AW34" i="9"/>
  <c r="AW66" i="9"/>
  <c r="AV35" i="9"/>
  <c r="AV67" i="9"/>
  <c r="BI34" i="9"/>
  <c r="BI66" i="9"/>
  <c r="AJ35" i="9"/>
  <c r="AJ67" i="9"/>
  <c r="BH35" i="9"/>
  <c r="BH67" i="9"/>
  <c r="BH68" i="9" l="1"/>
  <c r="AV68" i="9"/>
  <c r="AJ68" i="9"/>
  <c r="BI35" i="9"/>
  <c r="BI67" i="9"/>
  <c r="AW35" i="9"/>
  <c r="AW67" i="9"/>
  <c r="AK35" i="9"/>
  <c r="AK67" i="9"/>
  <c r="AK37" i="9" l="1"/>
  <c r="AK68" i="9"/>
  <c r="AW37" i="9"/>
  <c r="AW68" i="9"/>
  <c r="BI37" i="9"/>
  <c r="BI68" i="9"/>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4" i="2"/>
  <c r="K483"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2" i="2"/>
  <c r="K2231"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2581" i="2"/>
  <c r="K2582" i="2"/>
  <c r="K2583" i="2"/>
  <c r="K2584" i="2"/>
  <c r="K2585" i="2"/>
  <c r="K2586" i="2"/>
  <c r="K2587" i="2"/>
  <c r="K2588" i="2"/>
  <c r="K2589" i="2"/>
  <c r="K2590" i="2"/>
  <c r="K2591" i="2"/>
  <c r="K2592" i="2"/>
  <c r="K2593" i="2"/>
  <c r="K2594" i="2"/>
  <c r="K2595" i="2"/>
  <c r="K2596" i="2"/>
  <c r="K2597" i="2"/>
  <c r="K2598" i="2"/>
  <c r="K2599" i="2"/>
  <c r="K2600" i="2"/>
  <c r="K2601" i="2"/>
  <c r="K2602" i="2"/>
  <c r="K2603" i="2"/>
  <c r="K2604" i="2"/>
  <c r="K2605" i="2"/>
  <c r="K2606" i="2"/>
  <c r="K2607" i="2"/>
  <c r="K2608" i="2"/>
  <c r="K2609" i="2"/>
  <c r="K2610" i="2"/>
  <c r="K2611" i="2"/>
  <c r="K2612" i="2"/>
  <c r="K2613" i="2"/>
  <c r="K2614" i="2"/>
  <c r="K2615" i="2"/>
  <c r="K2616" i="2"/>
  <c r="K2617" i="2"/>
  <c r="K2618" i="2"/>
  <c r="K2619" i="2"/>
  <c r="K2620" i="2"/>
  <c r="K2621" i="2"/>
  <c r="K2622" i="2"/>
  <c r="K2623" i="2"/>
  <c r="K2624" i="2"/>
  <c r="K2625" i="2"/>
  <c r="K2626" i="2"/>
  <c r="K2627" i="2"/>
  <c r="K2628" i="2"/>
  <c r="K2629" i="2"/>
  <c r="K2630" i="2"/>
  <c r="K2631" i="2"/>
  <c r="K2632" i="2"/>
  <c r="K2633" i="2"/>
  <c r="K2634" i="2"/>
  <c r="K2635" i="2"/>
  <c r="K2636" i="2"/>
  <c r="K2637" i="2"/>
  <c r="K2638" i="2"/>
  <c r="K2639" i="2"/>
  <c r="K2640" i="2"/>
  <c r="K2641" i="2"/>
  <c r="K2642" i="2"/>
  <c r="K2643" i="2"/>
  <c r="K2644" i="2"/>
  <c r="K2645" i="2"/>
  <c r="K2646" i="2"/>
  <c r="K2647" i="2"/>
  <c r="K2648" i="2"/>
  <c r="K2649" i="2"/>
  <c r="K2650" i="2"/>
  <c r="K2651" i="2"/>
  <c r="K2652" i="2"/>
  <c r="K2653" i="2"/>
  <c r="K2654" i="2"/>
  <c r="K2655" i="2"/>
  <c r="K2656" i="2"/>
  <c r="K2657" i="2"/>
  <c r="K2658" i="2"/>
  <c r="K2659" i="2"/>
  <c r="K2660" i="2"/>
  <c r="K2661" i="2"/>
  <c r="K2662" i="2"/>
  <c r="K2663" i="2"/>
  <c r="K2664" i="2"/>
  <c r="K2665" i="2"/>
  <c r="K2666" i="2"/>
  <c r="K2667" i="2"/>
  <c r="K2668" i="2"/>
  <c r="K2669" i="2"/>
  <c r="K2670" i="2"/>
  <c r="K2671" i="2"/>
  <c r="K2672" i="2"/>
  <c r="K2673" i="2"/>
  <c r="K2674" i="2"/>
  <c r="K2675" i="2"/>
  <c r="K2676" i="2"/>
  <c r="K2677" i="2"/>
  <c r="K2678" i="2"/>
  <c r="K2679" i="2"/>
  <c r="K2680" i="2"/>
  <c r="K2681" i="2"/>
  <c r="K2682" i="2"/>
  <c r="K2683" i="2"/>
  <c r="K2684" i="2"/>
  <c r="K2685" i="2"/>
  <c r="K2686" i="2"/>
  <c r="K2687" i="2"/>
  <c r="K2688" i="2"/>
  <c r="K2689" i="2"/>
  <c r="K2690" i="2"/>
  <c r="K2691" i="2"/>
  <c r="K2692" i="2"/>
  <c r="K2693" i="2"/>
  <c r="K2694" i="2"/>
  <c r="K2695" i="2"/>
  <c r="K2696" i="2"/>
  <c r="K2697" i="2"/>
  <c r="K2698" i="2"/>
  <c r="K2699" i="2"/>
  <c r="K2700" i="2"/>
  <c r="K2701" i="2"/>
  <c r="K2702" i="2"/>
  <c r="K2703" i="2"/>
  <c r="K2704" i="2"/>
  <c r="K2705" i="2"/>
  <c r="K2706" i="2"/>
  <c r="K2707" i="2"/>
  <c r="K2708" i="2"/>
  <c r="K2709" i="2"/>
  <c r="K2710" i="2"/>
  <c r="K2711" i="2"/>
  <c r="K2712" i="2"/>
  <c r="K2713" i="2"/>
  <c r="K2714" i="2"/>
  <c r="K2715" i="2"/>
  <c r="K2716" i="2"/>
  <c r="K2717" i="2"/>
  <c r="K2718" i="2"/>
  <c r="K2719" i="2"/>
  <c r="K2720" i="2"/>
  <c r="K2721" i="2"/>
  <c r="K2722" i="2"/>
  <c r="K2723" i="2"/>
  <c r="K2724" i="2"/>
  <c r="K2725" i="2"/>
  <c r="K2726" i="2"/>
  <c r="K2727" i="2"/>
  <c r="K2728" i="2"/>
  <c r="K2729" i="2"/>
  <c r="K2730" i="2"/>
  <c r="K2731" i="2"/>
  <c r="K2732" i="2"/>
  <c r="K2733" i="2"/>
  <c r="K2734" i="2"/>
  <c r="K2735" i="2"/>
  <c r="K2736" i="2"/>
  <c r="K2737" i="2"/>
  <c r="K2738" i="2"/>
  <c r="K2739" i="2"/>
  <c r="K2740" i="2"/>
  <c r="K2741" i="2"/>
  <c r="K2742" i="2"/>
  <c r="K2743" i="2"/>
  <c r="K2744" i="2"/>
  <c r="K2745" i="2"/>
  <c r="K2746" i="2"/>
  <c r="K2747" i="2"/>
  <c r="K2748" i="2"/>
  <c r="K2749" i="2"/>
  <c r="K2750" i="2"/>
  <c r="K2751" i="2"/>
  <c r="K2752" i="2"/>
  <c r="K2753" i="2"/>
  <c r="K2754" i="2"/>
  <c r="K2755" i="2"/>
  <c r="K2756" i="2"/>
  <c r="K2757" i="2"/>
  <c r="K2758" i="2"/>
  <c r="K2759" i="2"/>
  <c r="K2760" i="2"/>
  <c r="K2761" i="2"/>
  <c r="K2762" i="2"/>
  <c r="K2763" i="2"/>
  <c r="K2764" i="2"/>
  <c r="K2765" i="2"/>
  <c r="K2766" i="2"/>
  <c r="K2767" i="2"/>
  <c r="K2768" i="2"/>
  <c r="K2769" i="2"/>
  <c r="K2770" i="2"/>
  <c r="K2771" i="2"/>
  <c r="K2772" i="2"/>
  <c r="K2773" i="2"/>
  <c r="K2774" i="2"/>
  <c r="K2775" i="2"/>
  <c r="K2776" i="2"/>
  <c r="K2777" i="2"/>
  <c r="K2778" i="2"/>
  <c r="K2779" i="2"/>
  <c r="K2780" i="2"/>
  <c r="K2781" i="2"/>
  <c r="K2782" i="2"/>
  <c r="K2783" i="2"/>
  <c r="K2784" i="2"/>
  <c r="K2785" i="2"/>
  <c r="K2786" i="2"/>
  <c r="K2787" i="2"/>
  <c r="K2788" i="2"/>
  <c r="K2789" i="2"/>
  <c r="K2790" i="2"/>
  <c r="K2791" i="2"/>
  <c r="K2792" i="2"/>
  <c r="K2793" i="2"/>
  <c r="K2794" i="2"/>
  <c r="K2795" i="2"/>
  <c r="K2796" i="2"/>
  <c r="K2797" i="2"/>
  <c r="K2798" i="2"/>
  <c r="K2799" i="2"/>
  <c r="K2800" i="2"/>
  <c r="K2801" i="2"/>
  <c r="K2802" i="2"/>
  <c r="K2803" i="2"/>
  <c r="K2804" i="2"/>
  <c r="K2805" i="2"/>
  <c r="K2806" i="2"/>
  <c r="K2807" i="2"/>
  <c r="K2808" i="2"/>
  <c r="K2809" i="2"/>
  <c r="K2810" i="2"/>
  <c r="K2811" i="2"/>
  <c r="K2812" i="2"/>
  <c r="K2813" i="2"/>
  <c r="K2814" i="2"/>
  <c r="K2815" i="2"/>
  <c r="K2816" i="2"/>
  <c r="K2817" i="2"/>
  <c r="K2818" i="2"/>
  <c r="K2819" i="2"/>
  <c r="K2820" i="2"/>
  <c r="K2821" i="2"/>
  <c r="K2822" i="2"/>
  <c r="K2823" i="2"/>
  <c r="K2824" i="2"/>
  <c r="K2825" i="2"/>
  <c r="K2826" i="2"/>
  <c r="K2827" i="2"/>
  <c r="K2828" i="2"/>
  <c r="K2829" i="2"/>
  <c r="K2830" i="2"/>
  <c r="K2831" i="2"/>
  <c r="K2832" i="2"/>
  <c r="K2833" i="2"/>
  <c r="K2834" i="2"/>
  <c r="K2835" i="2"/>
  <c r="K2836" i="2"/>
  <c r="K2837" i="2"/>
  <c r="K2838" i="2"/>
  <c r="K2839" i="2"/>
  <c r="K2840" i="2"/>
  <c r="K2841" i="2"/>
  <c r="K2842" i="2"/>
  <c r="K2843" i="2"/>
  <c r="K2844" i="2"/>
  <c r="K2845" i="2"/>
  <c r="K2846" i="2"/>
  <c r="K2847" i="2"/>
  <c r="K2848" i="2"/>
  <c r="K2849" i="2"/>
  <c r="K2850" i="2"/>
  <c r="K2851" i="2"/>
  <c r="K2852" i="2"/>
  <c r="K2853" i="2"/>
  <c r="K2854" i="2"/>
  <c r="K2855" i="2"/>
  <c r="K2856" i="2"/>
  <c r="K2857" i="2"/>
  <c r="K2858" i="2"/>
  <c r="K2859" i="2"/>
  <c r="K2860" i="2"/>
  <c r="K2861" i="2"/>
  <c r="K2862" i="2"/>
  <c r="K2863" i="2"/>
  <c r="K2864" i="2"/>
  <c r="K2865" i="2"/>
  <c r="K2866" i="2"/>
  <c r="K2867" i="2"/>
  <c r="K2868" i="2"/>
  <c r="K2869" i="2"/>
  <c r="K2870" i="2"/>
  <c r="K2871" i="2"/>
  <c r="K2872" i="2"/>
  <c r="K2873" i="2"/>
  <c r="K2874" i="2"/>
  <c r="K2875" i="2"/>
  <c r="K2876" i="2"/>
  <c r="K2877" i="2"/>
  <c r="K2878" i="2"/>
  <c r="K2879" i="2"/>
  <c r="K2880" i="2"/>
  <c r="K2881" i="2"/>
  <c r="K2882" i="2"/>
  <c r="K2883" i="2"/>
  <c r="K2884" i="2"/>
  <c r="K2885" i="2"/>
  <c r="K2886" i="2"/>
  <c r="K2887" i="2"/>
  <c r="K2888" i="2"/>
  <c r="K2889" i="2"/>
  <c r="K2890" i="2"/>
  <c r="K2891" i="2"/>
  <c r="K2892" i="2"/>
  <c r="K2893" i="2"/>
  <c r="K2894" i="2"/>
  <c r="K2895" i="2"/>
  <c r="K2896" i="2"/>
  <c r="K2897" i="2"/>
  <c r="K2898" i="2"/>
  <c r="K2899" i="2"/>
  <c r="K2900" i="2"/>
  <c r="K2901" i="2"/>
  <c r="K2902" i="2"/>
  <c r="K2903" i="2"/>
  <c r="K2904" i="2"/>
  <c r="K2905" i="2"/>
  <c r="K2906" i="2"/>
  <c r="K2907" i="2"/>
  <c r="K2908" i="2"/>
  <c r="K2909" i="2"/>
  <c r="K2910" i="2"/>
  <c r="K2911" i="2"/>
  <c r="K2912" i="2"/>
  <c r="K2" i="2"/>
  <c r="AT21" i="10" l="1"/>
  <c r="AY3" i="10"/>
  <c r="BB21" i="10" s="1"/>
  <c r="AF21" i="10" l="1"/>
  <c r="AB9" i="10"/>
  <c r="AB8" i="10"/>
  <c r="AB6" i="10"/>
  <c r="AB39" i="10" s="1"/>
  <c r="AB7" i="10"/>
  <c r="AB10" i="10"/>
  <c r="AB5" i="10"/>
  <c r="AN21" i="10"/>
  <c r="AR21" i="10"/>
  <c r="BD21" i="10"/>
  <c r="AB21" i="10"/>
  <c r="AZ5" i="10"/>
  <c r="AK21" i="10"/>
  <c r="BE21" i="10"/>
  <c r="AV21" i="10"/>
  <c r="BG21" i="10"/>
  <c r="AZ21" i="10"/>
  <c r="AS21" i="10"/>
  <c r="AJ21" i="10"/>
  <c r="AP21" i="10"/>
  <c r="BA21" i="10"/>
  <c r="AE21" i="10"/>
  <c r="AW21" i="10"/>
  <c r="BF21" i="10"/>
  <c r="AI21" i="10"/>
  <c r="AN8" i="10"/>
  <c r="AQ14" i="10"/>
  <c r="AT20" i="10"/>
  <c r="AS5" i="10"/>
  <c r="AV12" i="10"/>
  <c r="AP13" i="10"/>
  <c r="AV6" i="10"/>
  <c r="AR19" i="10"/>
  <c r="AP7" i="10"/>
  <c r="AT13" i="10"/>
  <c r="AN15" i="10"/>
  <c r="AU9" i="10"/>
  <c r="AV20" i="10"/>
  <c r="AV16" i="10"/>
  <c r="AW12" i="10"/>
  <c r="AN20" i="10"/>
  <c r="AU10" i="10"/>
  <c r="AR15" i="10"/>
  <c r="AQ10" i="10"/>
  <c r="AN18" i="10"/>
  <c r="AQ7" i="10"/>
  <c r="AW8" i="10"/>
  <c r="AU19" i="10"/>
  <c r="AS7" i="10"/>
  <c r="AR18" i="10"/>
  <c r="AO11" i="10"/>
  <c r="AW6" i="10"/>
  <c r="AU18" i="10"/>
  <c r="AN11" i="10"/>
  <c r="AT14" i="10"/>
  <c r="AN6" i="10"/>
  <c r="AQ16" i="10"/>
  <c r="AO5" i="10"/>
  <c r="AV17" i="10"/>
  <c r="AT19" i="10"/>
  <c r="AO14" i="10"/>
  <c r="AW14" i="10"/>
  <c r="AT16" i="10"/>
  <c r="AP8" i="10"/>
  <c r="AQ5" i="10"/>
  <c r="AP17" i="10"/>
  <c r="AU11" i="10"/>
  <c r="AO15" i="10"/>
  <c r="AQ12" i="10"/>
  <c r="AS18" i="10"/>
  <c r="AN13" i="10"/>
  <c r="AW7" i="10"/>
  <c r="AV19" i="10"/>
  <c r="AS6" i="10"/>
  <c r="AR17" i="10"/>
  <c r="AP16" i="10"/>
  <c r="AV11" i="10"/>
  <c r="AO10" i="10"/>
  <c r="AW19" i="10"/>
  <c r="AP18" i="10"/>
  <c r="AP12" i="10"/>
  <c r="AW18" i="10"/>
  <c r="AU16" i="10"/>
  <c r="AS9" i="10"/>
  <c r="AR14" i="10"/>
  <c r="AP10" i="10"/>
  <c r="AW10" i="10"/>
  <c r="AP9" i="10"/>
  <c r="AU8" i="10"/>
  <c r="AS19" i="10"/>
  <c r="AQ6" i="10"/>
  <c r="AT11" i="10"/>
  <c r="AP5" i="10"/>
  <c r="AT7" i="10"/>
  <c r="AU15" i="10"/>
  <c r="AN17" i="10"/>
  <c r="AR16" i="10"/>
  <c r="AP6" i="10"/>
  <c r="AO17" i="10"/>
  <c r="AU5" i="10"/>
  <c r="AT6" i="10"/>
  <c r="AO7" i="10"/>
  <c r="AP20" i="10"/>
  <c r="AR20" i="10"/>
  <c r="AS15" i="10"/>
  <c r="AQ21" i="10"/>
  <c r="AQ8" i="10"/>
  <c r="AW11" i="10"/>
  <c r="AP19" i="10"/>
  <c r="AT10" i="10"/>
  <c r="AW17" i="10"/>
  <c r="AR5" i="10"/>
  <c r="AW9" i="10"/>
  <c r="AO19" i="10"/>
  <c r="AW5" i="10"/>
  <c r="AT17" i="10"/>
  <c r="AR7" i="10"/>
  <c r="AT15" i="10"/>
  <c r="AU7" i="10"/>
  <c r="AO9" i="10"/>
  <c r="AR11" i="10"/>
  <c r="AR12" i="10"/>
  <c r="AN9" i="10"/>
  <c r="AV5" i="10"/>
  <c r="AV9" i="10"/>
  <c r="AV13" i="10"/>
  <c r="AR8" i="10"/>
  <c r="AS16" i="10"/>
  <c r="AO16" i="10"/>
  <c r="AS12" i="10"/>
  <c r="AU20" i="10"/>
  <c r="AO8" i="10"/>
  <c r="AQ18" i="10"/>
  <c r="AP14" i="10"/>
  <c r="AV7" i="10"/>
  <c r="AS20" i="10"/>
  <c r="AS8" i="10"/>
  <c r="AQ20" i="10"/>
  <c r="AR13" i="10"/>
  <c r="AQ9" i="10"/>
  <c r="AV10" i="10"/>
  <c r="AQ17" i="10"/>
  <c r="AN19" i="10"/>
  <c r="AS14" i="10"/>
  <c r="AR6" i="10"/>
  <c r="AN5" i="10"/>
  <c r="AO20" i="10"/>
  <c r="AR9" i="10"/>
  <c r="AV14" i="10"/>
  <c r="AP11" i="10"/>
  <c r="AT12" i="10"/>
  <c r="AN10" i="10"/>
  <c r="AT5" i="10"/>
  <c r="AU14" i="10"/>
  <c r="AO12" i="10"/>
  <c r="AV8" i="10"/>
  <c r="AP15" i="10"/>
  <c r="AR10" i="10"/>
  <c r="AW15" i="10"/>
  <c r="AU13" i="10"/>
  <c r="AT9" i="10"/>
  <c r="AQ19" i="10"/>
  <c r="AS17" i="10"/>
  <c r="AU6" i="10"/>
  <c r="AT18" i="10"/>
  <c r="AN7" i="10"/>
  <c r="AO6" i="10"/>
  <c r="AT8" i="10"/>
  <c r="AU17" i="10"/>
  <c r="AN12" i="10"/>
  <c r="AU12" i="10"/>
  <c r="AO18" i="10"/>
  <c r="AQ11" i="10"/>
  <c r="AW13" i="10"/>
  <c r="AN14" i="10"/>
  <c r="AQ15" i="10"/>
  <c r="AO13" i="10"/>
  <c r="AS10" i="10"/>
  <c r="AW16" i="10"/>
  <c r="AV15" i="10"/>
  <c r="AS13" i="10"/>
  <c r="AW20" i="10"/>
  <c r="AN16" i="10"/>
  <c r="AS11" i="10"/>
  <c r="AV18" i="10"/>
  <c r="AQ13" i="10"/>
  <c r="BI21" i="10"/>
  <c r="BB20" i="10"/>
  <c r="BF6" i="10"/>
  <c r="BD6" i="10"/>
  <c r="BE7" i="10"/>
  <c r="BE17" i="10"/>
  <c r="BA10" i="10"/>
  <c r="BC18" i="10"/>
  <c r="BB13" i="10"/>
  <c r="BD5" i="10"/>
  <c r="BE11" i="10"/>
  <c r="BI19" i="10"/>
  <c r="BI10" i="10"/>
  <c r="BD12" i="10"/>
  <c r="BG10" i="10"/>
  <c r="BC19" i="10"/>
  <c r="BH11" i="10"/>
  <c r="BD19" i="10"/>
  <c r="BH14" i="10"/>
  <c r="BE15" i="10"/>
  <c r="BG6" i="10"/>
  <c r="BB18" i="10"/>
  <c r="BE8" i="10"/>
  <c r="BD8" i="10"/>
  <c r="BD10" i="10"/>
  <c r="BI14" i="10"/>
  <c r="BF5" i="10"/>
  <c r="BG14" i="10"/>
  <c r="BF7" i="10"/>
  <c r="BB16" i="10"/>
  <c r="BC15" i="10"/>
  <c r="BI20" i="10"/>
  <c r="BH13" i="10"/>
  <c r="BH10" i="10"/>
  <c r="BD15" i="10"/>
  <c r="BG17" i="10"/>
  <c r="BF15" i="10"/>
  <c r="BH12" i="10"/>
  <c r="BD20" i="10"/>
  <c r="BC20" i="10"/>
  <c r="AZ18" i="10"/>
  <c r="AZ17" i="10"/>
  <c r="BB11" i="10"/>
  <c r="BD9" i="10"/>
  <c r="BC13" i="10"/>
  <c r="BE18" i="10"/>
  <c r="BH5" i="10"/>
  <c r="BD18" i="10"/>
  <c r="BI6" i="10"/>
  <c r="AZ20" i="10"/>
  <c r="BF13" i="10"/>
  <c r="AZ13" i="10"/>
  <c r="BH16" i="10"/>
  <c r="BI11" i="10"/>
  <c r="BE16" i="10"/>
  <c r="BF10" i="10"/>
  <c r="BI15" i="10"/>
  <c r="AZ6" i="10"/>
  <c r="BG20" i="10"/>
  <c r="BF19" i="10"/>
  <c r="AZ8" i="10"/>
  <c r="BA7" i="10"/>
  <c r="AZ14" i="10"/>
  <c r="BA9" i="10"/>
  <c r="BH8" i="10"/>
  <c r="BE19" i="10"/>
  <c r="BH6" i="10"/>
  <c r="BH15" i="10"/>
  <c r="BC16" i="10"/>
  <c r="BA13" i="10"/>
  <c r="BD16" i="10"/>
  <c r="BA17" i="10"/>
  <c r="BG13" i="10"/>
  <c r="BF17" i="10"/>
  <c r="BF18" i="10"/>
  <c r="BC14" i="10"/>
  <c r="BI17" i="10"/>
  <c r="BA15" i="10"/>
  <c r="BC8" i="10"/>
  <c r="BH17" i="10"/>
  <c r="BC5" i="10"/>
  <c r="BB8" i="10"/>
  <c r="BB5" i="10"/>
  <c r="BA8" i="10"/>
  <c r="BE12" i="10"/>
  <c r="BI18" i="10"/>
  <c r="BE10" i="10"/>
  <c r="BG18" i="10"/>
  <c r="BF14" i="10"/>
  <c r="BE6" i="10"/>
  <c r="BD17" i="10"/>
  <c r="BA6" i="10"/>
  <c r="BF12" i="10"/>
  <c r="BH18" i="10"/>
  <c r="BF20" i="10"/>
  <c r="BA5" i="10"/>
  <c r="BB10" i="10"/>
  <c r="BE5" i="10"/>
  <c r="BA11" i="10"/>
  <c r="BH20" i="10"/>
  <c r="AZ15" i="10"/>
  <c r="BB15" i="10"/>
  <c r="BC6" i="10"/>
  <c r="BB19" i="10"/>
  <c r="BD14" i="10"/>
  <c r="BA18" i="10"/>
  <c r="BI7" i="10"/>
  <c r="BH19" i="10"/>
  <c r="BF16" i="10"/>
  <c r="BC11" i="10"/>
  <c r="BI13" i="10"/>
  <c r="BD7" i="10"/>
  <c r="BG19" i="10"/>
  <c r="AZ12" i="10"/>
  <c r="BB7" i="10"/>
  <c r="AZ10" i="10"/>
  <c r="AZ19" i="10"/>
  <c r="BG8" i="10"/>
  <c r="BC10" i="10"/>
  <c r="BG11" i="10"/>
  <c r="BA19" i="10"/>
  <c r="BB12" i="10"/>
  <c r="AZ11" i="10"/>
  <c r="AZ7" i="10"/>
  <c r="BC17" i="10"/>
  <c r="BB17" i="10"/>
  <c r="BF11" i="10"/>
  <c r="BA12" i="10"/>
  <c r="BE20" i="10"/>
  <c r="BG7" i="10"/>
  <c r="BG16" i="10"/>
  <c r="BI5" i="10"/>
  <c r="BA14" i="10"/>
  <c r="BB14" i="10"/>
  <c r="BF9" i="10"/>
  <c r="BF8" i="10"/>
  <c r="BG12" i="10"/>
  <c r="BH9" i="10"/>
  <c r="BH7" i="10"/>
  <c r="BG15" i="10"/>
  <c r="AZ16" i="10"/>
  <c r="AZ9" i="10"/>
  <c r="BB6" i="10"/>
  <c r="BC9" i="10"/>
  <c r="BI12" i="10"/>
  <c r="BC7" i="10"/>
  <c r="BI9" i="10"/>
  <c r="BA16" i="10"/>
  <c r="BB9" i="10"/>
  <c r="BD11" i="10"/>
  <c r="BI16" i="10"/>
  <c r="BG9" i="10"/>
  <c r="BC12" i="10"/>
  <c r="BE9" i="10"/>
  <c r="BD13" i="10"/>
  <c r="BI8" i="10"/>
  <c r="BG5" i="10"/>
  <c r="BE14" i="10"/>
  <c r="BE13" i="10"/>
  <c r="BA20" i="10"/>
  <c r="BC21" i="10"/>
  <c r="AO21" i="10"/>
  <c r="AD18" i="10"/>
  <c r="AE16" i="10"/>
  <c r="AB12" i="10"/>
  <c r="AH9" i="10"/>
  <c r="AF20" i="10"/>
  <c r="AG5" i="10"/>
  <c r="AK11" i="10"/>
  <c r="AD10" i="10"/>
  <c r="AJ6" i="10"/>
  <c r="AI16" i="10"/>
  <c r="AB15" i="10"/>
  <c r="AF14" i="10"/>
  <c r="AF11" i="10"/>
  <c r="AK16" i="10"/>
  <c r="AE9" i="10"/>
  <c r="AG16" i="10"/>
  <c r="AJ9" i="10"/>
  <c r="AF8" i="10"/>
  <c r="AK18" i="10"/>
  <c r="AC20" i="10"/>
  <c r="AI12" i="10"/>
  <c r="AD9" i="10"/>
  <c r="AE14" i="10"/>
  <c r="AJ18" i="10"/>
  <c r="AG7" i="10"/>
  <c r="AG17" i="10"/>
  <c r="AC7" i="10"/>
  <c r="AE13" i="10"/>
  <c r="AG19" i="10"/>
  <c r="AC15" i="10"/>
  <c r="AE18" i="10"/>
  <c r="AD8" i="10"/>
  <c r="AK7" i="10"/>
  <c r="AK40" i="10" s="1"/>
  <c r="AK19" i="10"/>
  <c r="AI6" i="10"/>
  <c r="AH16" i="10"/>
  <c r="AI17" i="10"/>
  <c r="AE19" i="10"/>
  <c r="AJ12" i="10"/>
  <c r="AH21" i="10"/>
  <c r="AF6" i="10"/>
  <c r="AF16" i="10"/>
  <c r="AD17" i="10"/>
  <c r="AF13" i="10"/>
  <c r="AC19" i="10"/>
  <c r="AE12" i="10"/>
  <c r="AF19" i="10"/>
  <c r="AJ8" i="10"/>
  <c r="AK17" i="10"/>
  <c r="AG6" i="10"/>
  <c r="AI14" i="10"/>
  <c r="AG12" i="10"/>
  <c r="AC10" i="10"/>
  <c r="AG9" i="10"/>
  <c r="AH18" i="10"/>
  <c r="AB11" i="10"/>
  <c r="AB16" i="10"/>
  <c r="AJ17" i="10"/>
  <c r="AI5" i="10"/>
  <c r="AJ13" i="10"/>
  <c r="AD14" i="10"/>
  <c r="AH12" i="10"/>
  <c r="AD19" i="10"/>
  <c r="AI8" i="10"/>
  <c r="AG18" i="10"/>
  <c r="AD7" i="10"/>
  <c r="AI10" i="10"/>
  <c r="AE5" i="10"/>
  <c r="AH7" i="10"/>
  <c r="AF18" i="10"/>
  <c r="AB17" i="10"/>
  <c r="AH13" i="10"/>
  <c r="AC17" i="10"/>
  <c r="AK6" i="10"/>
  <c r="AK39" i="10" s="1"/>
  <c r="AH19" i="10"/>
  <c r="AI11" i="10"/>
  <c r="AE11" i="10"/>
  <c r="AC14" i="10"/>
  <c r="AF9" i="10"/>
  <c r="AI15" i="10"/>
  <c r="AB14" i="10"/>
  <c r="AG14" i="10"/>
  <c r="AC16" i="10"/>
  <c r="AF12" i="10"/>
  <c r="AJ16" i="10"/>
  <c r="AC8" i="10"/>
  <c r="AK9" i="10"/>
  <c r="AD20" i="10"/>
  <c r="AI7" i="10"/>
  <c r="AJ15" i="10"/>
  <c r="AC11" i="10"/>
  <c r="AH14" i="10"/>
  <c r="AC9" i="10"/>
  <c r="AG11" i="10"/>
  <c r="AJ20" i="10"/>
  <c r="AC13" i="10"/>
  <c r="AJ14" i="10"/>
  <c r="AC21" i="10"/>
  <c r="AC18" i="10"/>
  <c r="AH8" i="10"/>
  <c r="AK15" i="10"/>
  <c r="AE8" i="10"/>
  <c r="AI13" i="10"/>
  <c r="AD15" i="10"/>
  <c r="AE15" i="10"/>
  <c r="AH20" i="10"/>
  <c r="AD12" i="10"/>
  <c r="AE17" i="10"/>
  <c r="AD16" i="10"/>
  <c r="AG10" i="10"/>
  <c r="AG20" i="10"/>
  <c r="AF7" i="10"/>
  <c r="AF17" i="10"/>
  <c r="AC5" i="10"/>
  <c r="AG13" i="10"/>
  <c r="AK20" i="10"/>
  <c r="AF15" i="10"/>
  <c r="AJ7" i="10"/>
  <c r="AB18" i="10"/>
  <c r="AH10" i="10"/>
  <c r="AI19" i="10"/>
  <c r="AE10" i="10"/>
  <c r="AH15" i="10"/>
  <c r="AD6" i="10"/>
  <c r="AJ10" i="10"/>
  <c r="AI20" i="10"/>
  <c r="AH5" i="10"/>
  <c r="AK12" i="10"/>
  <c r="AI9" i="10"/>
  <c r="AJ19" i="10"/>
  <c r="AG8" i="10"/>
  <c r="AE20" i="10"/>
  <c r="AD13" i="10"/>
  <c r="AK10" i="10"/>
  <c r="AF5" i="10"/>
  <c r="AE7" i="10"/>
  <c r="AK5" i="10"/>
  <c r="AB20" i="10"/>
  <c r="AK8" i="10"/>
  <c r="AB19" i="10"/>
  <c r="AJ5" i="10"/>
  <c r="AH17" i="10"/>
  <c r="AE6" i="10"/>
  <c r="AJ11" i="10"/>
  <c r="AB13" i="10"/>
  <c r="AH6" i="10"/>
  <c r="AK13" i="10"/>
  <c r="AC6" i="10"/>
  <c r="AH11" i="10"/>
  <c r="AD11" i="10"/>
  <c r="AF10" i="10"/>
  <c r="AK14" i="10"/>
  <c r="AG15" i="10"/>
  <c r="AD5" i="10"/>
  <c r="AC12" i="10"/>
  <c r="AI18" i="10"/>
  <c r="AD21" i="10"/>
  <c r="AG21" i="10"/>
  <c r="BH21" i="10"/>
  <c r="AU21" i="10"/>
  <c r="AT22" i="10"/>
  <c r="BB22" i="10"/>
  <c r="AN22" i="10" l="1"/>
  <c r="AB71" i="10"/>
  <c r="AG40" i="10"/>
  <c r="AG42" i="10"/>
  <c r="AB74" i="10"/>
  <c r="AF86" i="10"/>
  <c r="BF22" i="10"/>
  <c r="AG41" i="10"/>
  <c r="AT86" i="10"/>
  <c r="AG39" i="10"/>
  <c r="AB72" i="10"/>
  <c r="AB73" i="10"/>
  <c r="AN39" i="10"/>
  <c r="AF54" i="10"/>
  <c r="AD71" i="10"/>
  <c r="AD39" i="10"/>
  <c r="AH79" i="10"/>
  <c r="AH47" i="10"/>
  <c r="AJ78" i="10"/>
  <c r="AJ46" i="10"/>
  <c r="AJ77" i="10"/>
  <c r="AJ45" i="10"/>
  <c r="AD75" i="10"/>
  <c r="AD43" i="10"/>
  <c r="BG72" i="10"/>
  <c r="BG40" i="10"/>
  <c r="AT87" i="10"/>
  <c r="AT55" i="10"/>
  <c r="AB85" i="10"/>
  <c r="AB53" i="10"/>
  <c r="AG46" i="10"/>
  <c r="AG78" i="10"/>
  <c r="AC76" i="10"/>
  <c r="AC44" i="10"/>
  <c r="AH84" i="10"/>
  <c r="AH52" i="10"/>
  <c r="AB40" i="10"/>
  <c r="AE84" i="10"/>
  <c r="AE52" i="10"/>
  <c r="BC77" i="10"/>
  <c r="BC45" i="10"/>
  <c r="BH86" i="10"/>
  <c r="BH54" i="10"/>
  <c r="AK47" i="10"/>
  <c r="AK79" i="10"/>
  <c r="AJ76" i="10"/>
  <c r="AJ44" i="10"/>
  <c r="AE72" i="10"/>
  <c r="AE40" i="10"/>
  <c r="AB42" i="10"/>
  <c r="AI84" i="10"/>
  <c r="AI52" i="10"/>
  <c r="AF82" i="10"/>
  <c r="AF50" i="10"/>
  <c r="AE80" i="10"/>
  <c r="AE48" i="10"/>
  <c r="AJ79" i="10"/>
  <c r="AJ47" i="10"/>
  <c r="AI72" i="10"/>
  <c r="AI40" i="10"/>
  <c r="AB79" i="10"/>
  <c r="AB47" i="10"/>
  <c r="AC82" i="10"/>
  <c r="AC50" i="10"/>
  <c r="AG83" i="10"/>
  <c r="AG51" i="10"/>
  <c r="AB81" i="10"/>
  <c r="AB49" i="10"/>
  <c r="AG71" i="10"/>
  <c r="AD82" i="10"/>
  <c r="AD50" i="10"/>
  <c r="AH81" i="10"/>
  <c r="AH49" i="10"/>
  <c r="AE78" i="10"/>
  <c r="AE46" i="10"/>
  <c r="AC85" i="10"/>
  <c r="AC53" i="10"/>
  <c r="AB41" i="10"/>
  <c r="AF85" i="10"/>
  <c r="AF53" i="10"/>
  <c r="BE78" i="10"/>
  <c r="BE46" i="10"/>
  <c r="BI81" i="10"/>
  <c r="BI49" i="10"/>
  <c r="BB71" i="10"/>
  <c r="BB39" i="10"/>
  <c r="BF74" i="10"/>
  <c r="BF42" i="10"/>
  <c r="BF76" i="10"/>
  <c r="BF44" i="10"/>
  <c r="BC75" i="10"/>
  <c r="BC43" i="10"/>
  <c r="BI78" i="10"/>
  <c r="BI46" i="10"/>
  <c r="BC71" i="10"/>
  <c r="BC39" i="10"/>
  <c r="BF85" i="10"/>
  <c r="BF53" i="10"/>
  <c r="BE75" i="10"/>
  <c r="BE43" i="10"/>
  <c r="BC73" i="10"/>
  <c r="BC41" i="10"/>
  <c r="BD81" i="10"/>
  <c r="BD49" i="10"/>
  <c r="AZ79" i="10"/>
  <c r="AZ47" i="10"/>
  <c r="BE81" i="10"/>
  <c r="BE49" i="10"/>
  <c r="BD85" i="10"/>
  <c r="BD53" i="10"/>
  <c r="BC80" i="10"/>
  <c r="BC48" i="10"/>
  <c r="BE73" i="10"/>
  <c r="BE41" i="10"/>
  <c r="BG75" i="10"/>
  <c r="BG43" i="10"/>
  <c r="BA75" i="10"/>
  <c r="BA43" i="10"/>
  <c r="AV83" i="10"/>
  <c r="AV51" i="10"/>
  <c r="AO78" i="10"/>
  <c r="AO46" i="10"/>
  <c r="AU82" i="10"/>
  <c r="AU50" i="10"/>
  <c r="AT74" i="10"/>
  <c r="AT42" i="10"/>
  <c r="AR71" i="10"/>
  <c r="AR39" i="10"/>
  <c r="AS73" i="10"/>
  <c r="AS41" i="10"/>
  <c r="AO81" i="10"/>
  <c r="AO49" i="10"/>
  <c r="AR76" i="10"/>
  <c r="AR44" i="10"/>
  <c r="AW74" i="10"/>
  <c r="AW42" i="10"/>
  <c r="AS80" i="10"/>
  <c r="AS48" i="10"/>
  <c r="AR81" i="10"/>
  <c r="AR49" i="10"/>
  <c r="AU73" i="10"/>
  <c r="AU41" i="10"/>
  <c r="AP77" i="10"/>
  <c r="AP45" i="10"/>
  <c r="AV84" i="10"/>
  <c r="AV52" i="10"/>
  <c r="AQ81" i="10"/>
  <c r="AQ49" i="10"/>
  <c r="AS72" i="10"/>
  <c r="AS40" i="10"/>
  <c r="AN85" i="10"/>
  <c r="AN53" i="10"/>
  <c r="AR84" i="10"/>
  <c r="AR52" i="10"/>
  <c r="AI22" i="10"/>
  <c r="AI86" i="10"/>
  <c r="AI54" i="10"/>
  <c r="AZ86" i="10"/>
  <c r="AZ54" i="10"/>
  <c r="AR86" i="10"/>
  <c r="AR54" i="10"/>
  <c r="AE71" i="10"/>
  <c r="AE39" i="10"/>
  <c r="AF72" i="10"/>
  <c r="AF40" i="10"/>
  <c r="AI80" i="10"/>
  <c r="AI48" i="10"/>
  <c r="AK82" i="10"/>
  <c r="AK50" i="10"/>
  <c r="AK83" i="10"/>
  <c r="AK51" i="10"/>
  <c r="BD76" i="10"/>
  <c r="BD44" i="10"/>
  <c r="AZ74" i="10"/>
  <c r="AZ42" i="10"/>
  <c r="BB79" i="10"/>
  <c r="BB47" i="10"/>
  <c r="BC76" i="10"/>
  <c r="BC44" i="10"/>
  <c r="BH83" i="10"/>
  <c r="BH51" i="10"/>
  <c r="BI83" i="10"/>
  <c r="BI51" i="10"/>
  <c r="BA80" i="10"/>
  <c r="BA48" i="10"/>
  <c r="BA78" i="10"/>
  <c r="BA46" i="10"/>
  <c r="BA72" i="10"/>
  <c r="BA40" i="10"/>
  <c r="BI76" i="10"/>
  <c r="BI44" i="10"/>
  <c r="BE83" i="10"/>
  <c r="BE51" i="10"/>
  <c r="BH77" i="10"/>
  <c r="BH45" i="10"/>
  <c r="BB81" i="10"/>
  <c r="BB49" i="10"/>
  <c r="BB83" i="10"/>
  <c r="BB51" i="10"/>
  <c r="BD77" i="10"/>
  <c r="BD45" i="10"/>
  <c r="BE82" i="10"/>
  <c r="BE50" i="10"/>
  <c r="AS76" i="10"/>
  <c r="AS44" i="10"/>
  <c r="AQ80" i="10"/>
  <c r="AQ48" i="10"/>
  <c r="AT73" i="10"/>
  <c r="AT41" i="10"/>
  <c r="AU78" i="10"/>
  <c r="AU46" i="10"/>
  <c r="AN75" i="10"/>
  <c r="AN43" i="10"/>
  <c r="AS79" i="10"/>
  <c r="AS47" i="10"/>
  <c r="AS85" i="10"/>
  <c r="AS53" i="10"/>
  <c r="AS81" i="10"/>
  <c r="AS49" i="10"/>
  <c r="AO74" i="10"/>
  <c r="AO42" i="10"/>
  <c r="AR85" i="10"/>
  <c r="AR53" i="10"/>
  <c r="AN82" i="10"/>
  <c r="AN50" i="10"/>
  <c r="AP74" i="10"/>
  <c r="AP42" i="10"/>
  <c r="AP83" i="10"/>
  <c r="AP51" i="10"/>
  <c r="AW72" i="10"/>
  <c r="AW40" i="10"/>
  <c r="AP73" i="10"/>
  <c r="AP41" i="10"/>
  <c r="AN71" i="10"/>
  <c r="AU84" i="10"/>
  <c r="AU52" i="10"/>
  <c r="AW77" i="10"/>
  <c r="AW45" i="10"/>
  <c r="AV71" i="10"/>
  <c r="AV39" i="10"/>
  <c r="BF86" i="10"/>
  <c r="BF54" i="10"/>
  <c r="BG86" i="10"/>
  <c r="BG54" i="10"/>
  <c r="AN86" i="10"/>
  <c r="AN54" i="10"/>
  <c r="AD80" i="10"/>
  <c r="AD48" i="10"/>
  <c r="AH78" i="10"/>
  <c r="AH46" i="10"/>
  <c r="AF81" i="10"/>
  <c r="AF49" i="10"/>
  <c r="AF79" i="10"/>
  <c r="AF47" i="10"/>
  <c r="BG73" i="10"/>
  <c r="BG41" i="10"/>
  <c r="AD76" i="10"/>
  <c r="AD44" i="10"/>
  <c r="AI78" i="10"/>
  <c r="AI46" i="10"/>
  <c r="AB82" i="10"/>
  <c r="AB50" i="10"/>
  <c r="AF71" i="10"/>
  <c r="AF39" i="10"/>
  <c r="AF73" i="10"/>
  <c r="AF41" i="10"/>
  <c r="AB80" i="10"/>
  <c r="AB48" i="10"/>
  <c r="AZ81" i="10"/>
  <c r="AZ49" i="10"/>
  <c r="BA79" i="10"/>
  <c r="BA47" i="10"/>
  <c r="BC82" i="10"/>
  <c r="BC50" i="10"/>
  <c r="AZ84" i="10"/>
  <c r="AZ52" i="10"/>
  <c r="BF81" i="10"/>
  <c r="BF49" i="10"/>
  <c r="AZ80" i="10"/>
  <c r="AZ48" i="10"/>
  <c r="BF77" i="10"/>
  <c r="BF45" i="10"/>
  <c r="BE77" i="10"/>
  <c r="BE45" i="10"/>
  <c r="BI82" i="10"/>
  <c r="BI50" i="10"/>
  <c r="BC81" i="10"/>
  <c r="BC49" i="10"/>
  <c r="AZ73" i="10"/>
  <c r="AZ41" i="10"/>
  <c r="BH81" i="10"/>
  <c r="BH49" i="10"/>
  <c r="BC78" i="10"/>
  <c r="BC46" i="10"/>
  <c r="BF80" i="10"/>
  <c r="BF48" i="10"/>
  <c r="BF72" i="10"/>
  <c r="BF40" i="10"/>
  <c r="BG71" i="10"/>
  <c r="BG39" i="10"/>
  <c r="BI75" i="10"/>
  <c r="BI43" i="10"/>
  <c r="BE72" i="10"/>
  <c r="BE40" i="10"/>
  <c r="AN81" i="10"/>
  <c r="AN49" i="10"/>
  <c r="AN79" i="10"/>
  <c r="AN47" i="10"/>
  <c r="AO71" i="10"/>
  <c r="AO39" i="10"/>
  <c r="AW80" i="10"/>
  <c r="AW48" i="10"/>
  <c r="AT77" i="10"/>
  <c r="AT45" i="10"/>
  <c r="AN84" i="10"/>
  <c r="AN52" i="10"/>
  <c r="AV72" i="10"/>
  <c r="AV40" i="10"/>
  <c r="AR73" i="10"/>
  <c r="AR41" i="10"/>
  <c r="AU72" i="10"/>
  <c r="AU40" i="10"/>
  <c r="AW82" i="10"/>
  <c r="AW50" i="10"/>
  <c r="AP85" i="10"/>
  <c r="AP53" i="10"/>
  <c r="AU80" i="10"/>
  <c r="AU48" i="10"/>
  <c r="AW75" i="10"/>
  <c r="AW43" i="10"/>
  <c r="AW84" i="10"/>
  <c r="AW52" i="10"/>
  <c r="AN78" i="10"/>
  <c r="AN46" i="10"/>
  <c r="AT81" i="10"/>
  <c r="AT49" i="10"/>
  <c r="AT79" i="10"/>
  <c r="AT47" i="10"/>
  <c r="AW73" i="10"/>
  <c r="AW41" i="10"/>
  <c r="AV81" i="10"/>
  <c r="AV49" i="10"/>
  <c r="AP78" i="10"/>
  <c r="AP46" i="10"/>
  <c r="AW86" i="10"/>
  <c r="AW54" i="10"/>
  <c r="AV86" i="10"/>
  <c r="AV54" i="10"/>
  <c r="AT54" i="10"/>
  <c r="AF75" i="10"/>
  <c r="AF43" i="10"/>
  <c r="AH75" i="10"/>
  <c r="AH43" i="10"/>
  <c r="AD85" i="10"/>
  <c r="AD53" i="10"/>
  <c r="AB76" i="10"/>
  <c r="AB44" i="10"/>
  <c r="AC72" i="10"/>
  <c r="AC40" i="10"/>
  <c r="BE79" i="10"/>
  <c r="BE47" i="10"/>
  <c r="BB80" i="10"/>
  <c r="BB48" i="10"/>
  <c r="AH82" i="10"/>
  <c r="AH50" i="10"/>
  <c r="AB83" i="10"/>
  <c r="AB51" i="10"/>
  <c r="AJ85" i="10"/>
  <c r="AJ53" i="10"/>
  <c r="AF74" i="10"/>
  <c r="AF42" i="10"/>
  <c r="AH83" i="10"/>
  <c r="AH51" i="10"/>
  <c r="AK84" i="10"/>
  <c r="AK52" i="10"/>
  <c r="BB74" i="10"/>
  <c r="BB42" i="10"/>
  <c r="AI83" i="10"/>
  <c r="AI51" i="10"/>
  <c r="AD78" i="10"/>
  <c r="AD46" i="10"/>
  <c r="AI85" i="10"/>
  <c r="AI53" i="10"/>
  <c r="AJ40" i="10"/>
  <c r="AJ72" i="10"/>
  <c r="AG75" i="10"/>
  <c r="AG43" i="10"/>
  <c r="AE73" i="10"/>
  <c r="AE41" i="10"/>
  <c r="AG76" i="10"/>
  <c r="AG44" i="10"/>
  <c r="AC73" i="10"/>
  <c r="AC41" i="10"/>
  <c r="AC79" i="10"/>
  <c r="AC47" i="10"/>
  <c r="AF83" i="10"/>
  <c r="AF51" i="10"/>
  <c r="AH77" i="10"/>
  <c r="AH45" i="10"/>
  <c r="AG74" i="10"/>
  <c r="AB75" i="10"/>
  <c r="AB43" i="10"/>
  <c r="AH86" i="10"/>
  <c r="AH54" i="10"/>
  <c r="AK72" i="10"/>
  <c r="AG72" i="10"/>
  <c r="AJ74" i="10"/>
  <c r="AJ42" i="10"/>
  <c r="AI81" i="10"/>
  <c r="AI49" i="10"/>
  <c r="AE81" i="10"/>
  <c r="AE49" i="10"/>
  <c r="BI73" i="10"/>
  <c r="BI41" i="10"/>
  <c r="BA81" i="10"/>
  <c r="BA49" i="10"/>
  <c r="BG80" i="10"/>
  <c r="BG48" i="10"/>
  <c r="AZ72" i="10"/>
  <c r="AZ40" i="10"/>
  <c r="AZ75" i="10"/>
  <c r="AZ43" i="10"/>
  <c r="BH84" i="10"/>
  <c r="BH52" i="10"/>
  <c r="BH85" i="10"/>
  <c r="BH53" i="10"/>
  <c r="BA71" i="10"/>
  <c r="BA39" i="10"/>
  <c r="BA73" i="10"/>
  <c r="BA41" i="10"/>
  <c r="BC79" i="10"/>
  <c r="BC47" i="10"/>
  <c r="BH80" i="10"/>
  <c r="BH48" i="10"/>
  <c r="BF84" i="10"/>
  <c r="BF52" i="10"/>
  <c r="AZ78" i="10"/>
  <c r="AZ46" i="10"/>
  <c r="BD74" i="10"/>
  <c r="BD42" i="10"/>
  <c r="BG82" i="10"/>
  <c r="BG50" i="10"/>
  <c r="BG79" i="10"/>
  <c r="BG47" i="10"/>
  <c r="BE80" i="10"/>
  <c r="BE48" i="10"/>
  <c r="BI84" i="10"/>
  <c r="BI52" i="10"/>
  <c r="BD71" i="10"/>
  <c r="BD39" i="10"/>
  <c r="AW85" i="10"/>
  <c r="AW53" i="10"/>
  <c r="AW78" i="10"/>
  <c r="AW46" i="10"/>
  <c r="AN72" i="10"/>
  <c r="AN40" i="10"/>
  <c r="AR75" i="10"/>
  <c r="AR43" i="10"/>
  <c r="AP76" i="10"/>
  <c r="AP44" i="10"/>
  <c r="AQ82" i="10"/>
  <c r="AQ50" i="10"/>
  <c r="AP79" i="10"/>
  <c r="AP47" i="10"/>
  <c r="AV78" i="10"/>
  <c r="AV46" i="10"/>
  <c r="AT80" i="10"/>
  <c r="AT48" i="10"/>
  <c r="AT75" i="10"/>
  <c r="AT43" i="10"/>
  <c r="AO72" i="10"/>
  <c r="AO40" i="10"/>
  <c r="AT72" i="10"/>
  <c r="AT40" i="10"/>
  <c r="AP75" i="10"/>
  <c r="AP43" i="10"/>
  <c r="AO75" i="10"/>
  <c r="AO43" i="10"/>
  <c r="AS83" i="10"/>
  <c r="AS51" i="10"/>
  <c r="AW79" i="10"/>
  <c r="AW47" i="10"/>
  <c r="AN76" i="10"/>
  <c r="AN44" i="10"/>
  <c r="AQ72" i="10"/>
  <c r="AQ40" i="10"/>
  <c r="AV85" i="10"/>
  <c r="AV53" i="10"/>
  <c r="AV77" i="10"/>
  <c r="AV45" i="10"/>
  <c r="AE22" i="10"/>
  <c r="AE54" i="10"/>
  <c r="AE86" i="10"/>
  <c r="BE86" i="10"/>
  <c r="BE54" i="10"/>
  <c r="AG54" i="10"/>
  <c r="AG86" i="10"/>
  <c r="AK77" i="10"/>
  <c r="AK45" i="10"/>
  <c r="AC78" i="10"/>
  <c r="AC46" i="10"/>
  <c r="AI73" i="10"/>
  <c r="AI41" i="10"/>
  <c r="AI71" i="10"/>
  <c r="AI39" i="10"/>
  <c r="AH74" i="10"/>
  <c r="AH42" i="10"/>
  <c r="BB82" i="10"/>
  <c r="BB50" i="10"/>
  <c r="AD86" i="10"/>
  <c r="AD54" i="10"/>
  <c r="AK75" i="10"/>
  <c r="AK43" i="10"/>
  <c r="AG85" i="10"/>
  <c r="AG53" i="10"/>
  <c r="AK74" i="10"/>
  <c r="AK42" i="10"/>
  <c r="AD84" i="10"/>
  <c r="AD52" i="10"/>
  <c r="AJ73" i="10"/>
  <c r="AJ41" i="10"/>
  <c r="AG82" i="10"/>
  <c r="AG50" i="10"/>
  <c r="AB77" i="10"/>
  <c r="AB45" i="10"/>
  <c r="AH76" i="10"/>
  <c r="AH44" i="10"/>
  <c r="BB87" i="10"/>
  <c r="BB55" i="10"/>
  <c r="AC77" i="10"/>
  <c r="AC45" i="10"/>
  <c r="AC71" i="10"/>
  <c r="AC39" i="10"/>
  <c r="AB84" i="10"/>
  <c r="AB52" i="10"/>
  <c r="AE85" i="10"/>
  <c r="AE53" i="10"/>
  <c r="AJ75" i="10"/>
  <c r="AJ43" i="10"/>
  <c r="AF80" i="10"/>
  <c r="AF48" i="10"/>
  <c r="AD81" i="10"/>
  <c r="AD49" i="10"/>
  <c r="AK80" i="10"/>
  <c r="AK48" i="10"/>
  <c r="AC74" i="10"/>
  <c r="AC42" i="10"/>
  <c r="AJ81" i="10"/>
  <c r="AJ49" i="10"/>
  <c r="AE76" i="10"/>
  <c r="AE44" i="10"/>
  <c r="AH72" i="10"/>
  <c r="AH40" i="10"/>
  <c r="AD79" i="10"/>
  <c r="AD47" i="10"/>
  <c r="AC75" i="10"/>
  <c r="AC43" i="10"/>
  <c r="AF84" i="10"/>
  <c r="AF52" i="10"/>
  <c r="AD73" i="10"/>
  <c r="AD41" i="10"/>
  <c r="AJ83" i="10"/>
  <c r="AJ51" i="10"/>
  <c r="AG81" i="10"/>
  <c r="AG49" i="10"/>
  <c r="AJ71" i="10"/>
  <c r="AJ39" i="10"/>
  <c r="AD83" i="10"/>
  <c r="AD51" i="10"/>
  <c r="BD78" i="10"/>
  <c r="BD46" i="10"/>
  <c r="BI74" i="10"/>
  <c r="BI42" i="10"/>
  <c r="BH72" i="10"/>
  <c r="BH40" i="10"/>
  <c r="BG81" i="10"/>
  <c r="BG49" i="10"/>
  <c r="AZ76" i="10"/>
  <c r="AZ44" i="10"/>
  <c r="BB72" i="10"/>
  <c r="BB40" i="10"/>
  <c r="BI72" i="10"/>
  <c r="BI40" i="10"/>
  <c r="BA76" i="10"/>
  <c r="BA44" i="10"/>
  <c r="BD82" i="10"/>
  <c r="BD50" i="10"/>
  <c r="BF83" i="10"/>
  <c r="BF51" i="10"/>
  <c r="BH71" i="10"/>
  <c r="BH39" i="10"/>
  <c r="BG85" i="10"/>
  <c r="BG53" i="10"/>
  <c r="BF78" i="10"/>
  <c r="BF46" i="10"/>
  <c r="BB76" i="10"/>
  <c r="BB44" i="10"/>
  <c r="BD80" i="10"/>
  <c r="BD48" i="10"/>
  <c r="BH79" i="10"/>
  <c r="BH47" i="10"/>
  <c r="BE76" i="10"/>
  <c r="BE44" i="10"/>
  <c r="BF71" i="10"/>
  <c r="BF39" i="10"/>
  <c r="AS78" i="10"/>
  <c r="AS46" i="10"/>
  <c r="AQ76" i="10"/>
  <c r="AQ44" i="10"/>
  <c r="AT83" i="10"/>
  <c r="AT51" i="10"/>
  <c r="AP80" i="10"/>
  <c r="AP48" i="10"/>
  <c r="AV79" i="10"/>
  <c r="AV47" i="10"/>
  <c r="AV75" i="10"/>
  <c r="AV43" i="10"/>
  <c r="AQ83" i="10"/>
  <c r="AQ51" i="10"/>
  <c r="AV74" i="10"/>
  <c r="AV42" i="10"/>
  <c r="AR72" i="10"/>
  <c r="AR40" i="10"/>
  <c r="AP84" i="10"/>
  <c r="AP52" i="10"/>
  <c r="AT71" i="10"/>
  <c r="AT39" i="10"/>
  <c r="AR79" i="10"/>
  <c r="AR47" i="10"/>
  <c r="AV76" i="10"/>
  <c r="AV44" i="10"/>
  <c r="AQ77" i="10"/>
  <c r="AQ45" i="10"/>
  <c r="AO79" i="10"/>
  <c r="AO47" i="10"/>
  <c r="AU83" i="10"/>
  <c r="AU51" i="10"/>
  <c r="AN83" i="10"/>
  <c r="AN51" i="10"/>
  <c r="AU74" i="10"/>
  <c r="AU42" i="10"/>
  <c r="BA86" i="10"/>
  <c r="BA54" i="10"/>
  <c r="AK86" i="10"/>
  <c r="AK54" i="10"/>
  <c r="BB54" i="10"/>
  <c r="AK78" i="10"/>
  <c r="AK46" i="10"/>
  <c r="AK85" i="10"/>
  <c r="AK53" i="10"/>
  <c r="AF77" i="10"/>
  <c r="AF45" i="10"/>
  <c r="AG77" i="10"/>
  <c r="AG45" i="10"/>
  <c r="AE79" i="10"/>
  <c r="AE47" i="10"/>
  <c r="BE74" i="10"/>
  <c r="BE42" i="10"/>
  <c r="BC72" i="10"/>
  <c r="BC40" i="10"/>
  <c r="BH74" i="10"/>
  <c r="BH42" i="10"/>
  <c r="AZ77" i="10"/>
  <c r="AZ45" i="10"/>
  <c r="BE71" i="10"/>
  <c r="BE39" i="10"/>
  <c r="BB73" i="10"/>
  <c r="BB41" i="10"/>
  <c r="BF82" i="10"/>
  <c r="BF50" i="10"/>
  <c r="BE84" i="10"/>
  <c r="BE52" i="10"/>
  <c r="AZ71" i="10"/>
  <c r="AZ39" i="10"/>
  <c r="AZ85" i="10"/>
  <c r="AZ53" i="10"/>
  <c r="AZ82" i="10"/>
  <c r="AZ50" i="10"/>
  <c r="BH75" i="10"/>
  <c r="BH43" i="10"/>
  <c r="BI79" i="10"/>
  <c r="BI47" i="10"/>
  <c r="BD84" i="10"/>
  <c r="BD52" i="10"/>
  <c r="BB85" i="10"/>
  <c r="BB53" i="10"/>
  <c r="AV80" i="10"/>
  <c r="AV48" i="10"/>
  <c r="AO83" i="10"/>
  <c r="AO51" i="10"/>
  <c r="AU71" i="10"/>
  <c r="AU39" i="10"/>
  <c r="AV73" i="10"/>
  <c r="AV41" i="10"/>
  <c r="AR74" i="10"/>
  <c r="AR42" i="10"/>
  <c r="AQ74" i="10"/>
  <c r="AQ42" i="10"/>
  <c r="AO73" i="10"/>
  <c r="AO41" i="10"/>
  <c r="AT82" i="10"/>
  <c r="AT50" i="10"/>
  <c r="AW76" i="10"/>
  <c r="AW44" i="10"/>
  <c r="AT76" i="10"/>
  <c r="AT44" i="10"/>
  <c r="AS74" i="10"/>
  <c r="AS42" i="10"/>
  <c r="AP81" i="10"/>
  <c r="AP49" i="10"/>
  <c r="AO80" i="10"/>
  <c r="AO48" i="10"/>
  <c r="AT84" i="10"/>
  <c r="AT52" i="10"/>
  <c r="AW71" i="10"/>
  <c r="AW39" i="10"/>
  <c r="AQ75" i="10"/>
  <c r="AQ43" i="10"/>
  <c r="AN80" i="10"/>
  <c r="AN48" i="10"/>
  <c r="AT85" i="10"/>
  <c r="AT53" i="10"/>
  <c r="AP86" i="10"/>
  <c r="AP54" i="10"/>
  <c r="BB86" i="10"/>
  <c r="AG73" i="10"/>
  <c r="AH73" i="10"/>
  <c r="AH41" i="10"/>
  <c r="AE77" i="10"/>
  <c r="AE45" i="10"/>
  <c r="AE74" i="10"/>
  <c r="AE42" i="10"/>
  <c r="BB77" i="10"/>
  <c r="BB45" i="10"/>
  <c r="AG80" i="10"/>
  <c r="AG48" i="10"/>
  <c r="AJ84" i="10"/>
  <c r="AJ52" i="10"/>
  <c r="AC83" i="10"/>
  <c r="AC51" i="10"/>
  <c r="AI75" i="10"/>
  <c r="AI43" i="10"/>
  <c r="AC84" i="10"/>
  <c r="AC52" i="10"/>
  <c r="AD74" i="10"/>
  <c r="AD42" i="10"/>
  <c r="AK81" i="10"/>
  <c r="AK49" i="10"/>
  <c r="AK76" i="10"/>
  <c r="AK44" i="10"/>
  <c r="BI77" i="10"/>
  <c r="BI45" i="10"/>
  <c r="BG77" i="10"/>
  <c r="BG45" i="10"/>
  <c r="BE85" i="10"/>
  <c r="BE53" i="10"/>
  <c r="BA84" i="10"/>
  <c r="BA52" i="10"/>
  <c r="BG84" i="10"/>
  <c r="BG52" i="10"/>
  <c r="BD79" i="10"/>
  <c r="BD47" i="10"/>
  <c r="BB75" i="10"/>
  <c r="BB43" i="10"/>
  <c r="BF79" i="10"/>
  <c r="BF47" i="10"/>
  <c r="BG78" i="10"/>
  <c r="BG46" i="10"/>
  <c r="BH73" i="10"/>
  <c r="BH41" i="10"/>
  <c r="BI80" i="10"/>
  <c r="BI48" i="10"/>
  <c r="BI71" i="10"/>
  <c r="BI39" i="10"/>
  <c r="AZ83" i="10"/>
  <c r="AZ51" i="10"/>
  <c r="BH78" i="10"/>
  <c r="BH46" i="10"/>
  <c r="BD75" i="10"/>
  <c r="BD43" i="10"/>
  <c r="BH76" i="10"/>
  <c r="BH44" i="10"/>
  <c r="BB78" i="10"/>
  <c r="BB46" i="10"/>
  <c r="BI22" i="10"/>
  <c r="BI86" i="10"/>
  <c r="BI54" i="10"/>
  <c r="AW81" i="10"/>
  <c r="AW49" i="10"/>
  <c r="AU77" i="10"/>
  <c r="AU45" i="10"/>
  <c r="AS82" i="10"/>
  <c r="AS50" i="10"/>
  <c r="AO77" i="10"/>
  <c r="AO45" i="10"/>
  <c r="AO85" i="10"/>
  <c r="AO53" i="10"/>
  <c r="AR78" i="10"/>
  <c r="AR46" i="10"/>
  <c r="AU85" i="10"/>
  <c r="AU53" i="10"/>
  <c r="AN74" i="10"/>
  <c r="AN42" i="10"/>
  <c r="AQ73" i="10"/>
  <c r="AQ41" i="10"/>
  <c r="AO82" i="10"/>
  <c r="AO50" i="10"/>
  <c r="AQ71" i="10"/>
  <c r="AQ39" i="10"/>
  <c r="AU81" i="10"/>
  <c r="AU49" i="10"/>
  <c r="AR82" i="10"/>
  <c r="AR50" i="10"/>
  <c r="AU76" i="10"/>
  <c r="AU44" i="10"/>
  <c r="AV82" i="10"/>
  <c r="AV50" i="10"/>
  <c r="AO76" i="10"/>
  <c r="AO44" i="10"/>
  <c r="AR80" i="10"/>
  <c r="AR48" i="10"/>
  <c r="AT78" i="10"/>
  <c r="AT46" i="10"/>
  <c r="AQ79" i="10"/>
  <c r="AQ47" i="10"/>
  <c r="AJ86" i="10"/>
  <c r="AJ54" i="10"/>
  <c r="AB86" i="10"/>
  <c r="AB54" i="10"/>
  <c r="AK73" i="10"/>
  <c r="AK41" i="10"/>
  <c r="AE82" i="10"/>
  <c r="AE50" i="10"/>
  <c r="AI76" i="10"/>
  <c r="AI44" i="10"/>
  <c r="AE51" i="10"/>
  <c r="AE83" i="10"/>
  <c r="AO86" i="10"/>
  <c r="AO54" i="10"/>
  <c r="BA83" i="10"/>
  <c r="BA51" i="10"/>
  <c r="AH71" i="10"/>
  <c r="AH39" i="10"/>
  <c r="AH80" i="10"/>
  <c r="AH48" i="10"/>
  <c r="AD77" i="10"/>
  <c r="AD45" i="10"/>
  <c r="AC81" i="10"/>
  <c r="AC49" i="10"/>
  <c r="AC48" i="10"/>
  <c r="AC80" i="10"/>
  <c r="BC86" i="10"/>
  <c r="BC54" i="10"/>
  <c r="AU86" i="10"/>
  <c r="AU54" i="10"/>
  <c r="AB78" i="10"/>
  <c r="AB46" i="10"/>
  <c r="AI74" i="10"/>
  <c r="AI42" i="10"/>
  <c r="AE75" i="10"/>
  <c r="AE43" i="10"/>
  <c r="AH85" i="10"/>
  <c r="AH53" i="10"/>
  <c r="AC86" i="10"/>
  <c r="AC54" i="10"/>
  <c r="AJ80" i="10"/>
  <c r="AJ48" i="10"/>
  <c r="AG79" i="10"/>
  <c r="AG47" i="10"/>
  <c r="AK71" i="10"/>
  <c r="AD72" i="10"/>
  <c r="AD40" i="10"/>
  <c r="AJ82" i="10"/>
  <c r="AJ50" i="10"/>
  <c r="AI79" i="10"/>
  <c r="AI47" i="10"/>
  <c r="AF78" i="10"/>
  <c r="AF46" i="10"/>
  <c r="AI82" i="10"/>
  <c r="AI50" i="10"/>
  <c r="AG84" i="10"/>
  <c r="AG52" i="10"/>
  <c r="AI77" i="10"/>
  <c r="AI45" i="10"/>
  <c r="AF44" i="10"/>
  <c r="AF76" i="10"/>
  <c r="BA85" i="10"/>
  <c r="BA53" i="10"/>
  <c r="BG74" i="10"/>
  <c r="BG42" i="10"/>
  <c r="BC74" i="10"/>
  <c r="BC42" i="10"/>
  <c r="BF73" i="10"/>
  <c r="BF41" i="10"/>
  <c r="BA77" i="10"/>
  <c r="BA45" i="10"/>
  <c r="BG76" i="10"/>
  <c r="BG44" i="10"/>
  <c r="BD72" i="10"/>
  <c r="BD40" i="10"/>
  <c r="BB84" i="10"/>
  <c r="BB52" i="10"/>
  <c r="BG83" i="10"/>
  <c r="BG51" i="10"/>
  <c r="BH82" i="10"/>
  <c r="BH50" i="10"/>
  <c r="BA82" i="10"/>
  <c r="BA50" i="10"/>
  <c r="BA74" i="10"/>
  <c r="BA42" i="10"/>
  <c r="BF75" i="10"/>
  <c r="BF43" i="10"/>
  <c r="BD83" i="10"/>
  <c r="BD51" i="10"/>
  <c r="BC85" i="10"/>
  <c r="BC53" i="10"/>
  <c r="BI85" i="10"/>
  <c r="BI53" i="10"/>
  <c r="BD73" i="10"/>
  <c r="BD41" i="10"/>
  <c r="BC84" i="10"/>
  <c r="BC52" i="10"/>
  <c r="BC83" i="10"/>
  <c r="BC51" i="10"/>
  <c r="AQ78" i="10"/>
  <c r="AQ46" i="10"/>
  <c r="AS75" i="10"/>
  <c r="AS43" i="10"/>
  <c r="AN77" i="10"/>
  <c r="AN45" i="10"/>
  <c r="AQ84" i="10"/>
  <c r="AQ52" i="10"/>
  <c r="AU79" i="10"/>
  <c r="AU47" i="10"/>
  <c r="AQ85" i="10"/>
  <c r="AQ53" i="10"/>
  <c r="AS77" i="10"/>
  <c r="AS45" i="10"/>
  <c r="AR77" i="10"/>
  <c r="AR45" i="10"/>
  <c r="AO84" i="10"/>
  <c r="AO52" i="10"/>
  <c r="AQ86" i="10"/>
  <c r="AQ54" i="10"/>
  <c r="AP71" i="10"/>
  <c r="AP39" i="10"/>
  <c r="AS84" i="10"/>
  <c r="AS52" i="10"/>
  <c r="AW83" i="10"/>
  <c r="AW51" i="10"/>
  <c r="AS71" i="10"/>
  <c r="AS39" i="10"/>
  <c r="AP82" i="10"/>
  <c r="AP50" i="10"/>
  <c r="AR83" i="10"/>
  <c r="AR51" i="10"/>
  <c r="AU75" i="10"/>
  <c r="AU43" i="10"/>
  <c r="AP72" i="10"/>
  <c r="AP40" i="10"/>
  <c r="AN73" i="10"/>
  <c r="AN41" i="10"/>
  <c r="AS86" i="10"/>
  <c r="AS54" i="10"/>
  <c r="BD22" i="10"/>
  <c r="BD86" i="10"/>
  <c r="BD54" i="10"/>
  <c r="BE22" i="10"/>
  <c r="BA22" i="10"/>
  <c r="BH22" i="10"/>
  <c r="AG22" i="10"/>
  <c r="AR22" i="10"/>
  <c r="AH22" i="10"/>
  <c r="AS22" i="10"/>
  <c r="AU22" i="10"/>
  <c r="AP22" i="10"/>
  <c r="AD22" i="10"/>
  <c r="AQ22" i="10"/>
  <c r="AB22" i="10"/>
  <c r="AZ22" i="10"/>
  <c r="AO22" i="10"/>
  <c r="BG22" i="10"/>
  <c r="AC22" i="10"/>
  <c r="BC22" i="10"/>
  <c r="AJ22" i="10"/>
  <c r="AK22" i="10"/>
  <c r="AF22" i="10"/>
  <c r="AV22" i="10"/>
  <c r="AW22" i="10"/>
  <c r="BB23" i="10"/>
  <c r="AT23" i="10"/>
  <c r="AN23" i="10" l="1"/>
  <c r="AN55" i="10"/>
  <c r="AN87" i="10"/>
  <c r="BF55" i="10"/>
  <c r="BF87" i="10"/>
  <c r="AE23" i="10"/>
  <c r="BI23" i="10"/>
  <c r="AI23" i="10"/>
  <c r="AS87" i="10"/>
  <c r="AS55" i="10"/>
  <c r="AW87" i="10"/>
  <c r="AW55" i="10"/>
  <c r="AH87" i="10"/>
  <c r="AH55" i="10"/>
  <c r="AV87" i="10"/>
  <c r="AV55" i="10"/>
  <c r="AZ87" i="10"/>
  <c r="AZ55" i="10"/>
  <c r="AR87" i="10"/>
  <c r="AR55" i="10"/>
  <c r="AG87" i="10"/>
  <c r="AG55" i="10"/>
  <c r="AT88" i="10"/>
  <c r="AT56" i="10"/>
  <c r="BH87" i="10"/>
  <c r="BH55" i="10"/>
  <c r="BE87" i="10"/>
  <c r="BE55" i="10"/>
  <c r="AF87" i="10"/>
  <c r="AF55" i="10"/>
  <c r="BB88" i="10"/>
  <c r="BB56" i="10"/>
  <c r="AQ87" i="10"/>
  <c r="AQ55" i="10"/>
  <c r="AJ87" i="10"/>
  <c r="AJ55" i="10"/>
  <c r="AB87" i="10"/>
  <c r="AB55" i="10"/>
  <c r="AK87" i="10"/>
  <c r="AK55" i="10"/>
  <c r="AD87" i="10"/>
  <c r="AD55" i="10"/>
  <c r="BC87" i="10"/>
  <c r="BC55" i="10"/>
  <c r="AP87" i="10"/>
  <c r="AP55" i="10"/>
  <c r="BI87" i="10"/>
  <c r="BI55" i="10"/>
  <c r="AI87" i="10"/>
  <c r="AI55" i="10"/>
  <c r="AC87" i="10"/>
  <c r="AC55" i="10"/>
  <c r="AU87" i="10"/>
  <c r="AU55" i="10"/>
  <c r="BA23" i="10"/>
  <c r="BA87" i="10"/>
  <c r="BA55" i="10"/>
  <c r="BG87" i="10"/>
  <c r="BG55" i="10"/>
  <c r="AO87" i="10"/>
  <c r="AO55" i="10"/>
  <c r="BD87" i="10"/>
  <c r="BD55" i="10"/>
  <c r="AE87" i="10"/>
  <c r="AE55" i="10"/>
  <c r="BH23" i="10"/>
  <c r="AC23" i="10"/>
  <c r="AS23" i="10"/>
  <c r="BC23" i="10"/>
  <c r="AU23" i="10"/>
  <c r="BG23" i="10"/>
  <c r="AT24" i="10"/>
  <c r="BB24" i="10"/>
  <c r="AO23" i="10"/>
  <c r="AH23" i="10"/>
  <c r="AQ23" i="10"/>
  <c r="AV23" i="10"/>
  <c r="AR23" i="10"/>
  <c r="AF23" i="10"/>
  <c r="AJ23" i="10"/>
  <c r="BF23" i="10"/>
  <c r="AP23" i="10"/>
  <c r="AW23" i="10"/>
  <c r="AZ23" i="10"/>
  <c r="BD23" i="10"/>
  <c r="AD23" i="10"/>
  <c r="AB23" i="10"/>
  <c r="AK23" i="10"/>
  <c r="BE23" i="10"/>
  <c r="AG23" i="10"/>
  <c r="AN56" i="10" l="1"/>
  <c r="AN88" i="10"/>
  <c r="AN24" i="10"/>
  <c r="AE24" i="10"/>
  <c r="AE56" i="10"/>
  <c r="AE88" i="10"/>
  <c r="AI56" i="10"/>
  <c r="BI88" i="10"/>
  <c r="AI88" i="10"/>
  <c r="BA24" i="10"/>
  <c r="AI24" i="10"/>
  <c r="BI24" i="10"/>
  <c r="BI56" i="10"/>
  <c r="BC88" i="10"/>
  <c r="BC56" i="10"/>
  <c r="AD88" i="10"/>
  <c r="AD56" i="10"/>
  <c r="AF88" i="10"/>
  <c r="AF56" i="10"/>
  <c r="BB89" i="10"/>
  <c r="BB57" i="10"/>
  <c r="AC24" i="10"/>
  <c r="AC56" i="10"/>
  <c r="AC88" i="10"/>
  <c r="BD88" i="10"/>
  <c r="BD56" i="10"/>
  <c r="AT89" i="10"/>
  <c r="AT57" i="10"/>
  <c r="BH24" i="10"/>
  <c r="BH88" i="10"/>
  <c r="BH56" i="10"/>
  <c r="BG88" i="10"/>
  <c r="BG56" i="10"/>
  <c r="AR88" i="10"/>
  <c r="AR56" i="10"/>
  <c r="AW88" i="10"/>
  <c r="AW56" i="10"/>
  <c r="AV88" i="10"/>
  <c r="AV56" i="10"/>
  <c r="AZ88" i="10"/>
  <c r="AZ56" i="10"/>
  <c r="AG88" i="10"/>
  <c r="AG56" i="10"/>
  <c r="AP88" i="10"/>
  <c r="AP56" i="10"/>
  <c r="AU88" i="10"/>
  <c r="AU56" i="10"/>
  <c r="BE88" i="10"/>
  <c r="BE56" i="10"/>
  <c r="BF88" i="10"/>
  <c r="BF56" i="10"/>
  <c r="AQ88" i="10"/>
  <c r="AQ56" i="10"/>
  <c r="AK88" i="10"/>
  <c r="AK56" i="10"/>
  <c r="BA88" i="10"/>
  <c r="BA56" i="10"/>
  <c r="AH88" i="10"/>
  <c r="AH56" i="10"/>
  <c r="AB88" i="10"/>
  <c r="AB56" i="10"/>
  <c r="AJ88" i="10"/>
  <c r="AJ56" i="10"/>
  <c r="AO88" i="10"/>
  <c r="AO56" i="10"/>
  <c r="AS88" i="10"/>
  <c r="AS56" i="10"/>
  <c r="AS24" i="10"/>
  <c r="AO24" i="10"/>
  <c r="AG24" i="10"/>
  <c r="AF24" i="10"/>
  <c r="BB25" i="10"/>
  <c r="AU24" i="10"/>
  <c r="BE24" i="10"/>
  <c r="BF24" i="10"/>
  <c r="AK24" i="10"/>
  <c r="BC24" i="10"/>
  <c r="AV24" i="10"/>
  <c r="AW24" i="10"/>
  <c r="AP24" i="10"/>
  <c r="AQ24" i="10"/>
  <c r="AT25" i="10"/>
  <c r="AD24" i="10"/>
  <c r="AJ24" i="10"/>
  <c r="AR24" i="10"/>
  <c r="AH24" i="10"/>
  <c r="BG24" i="10"/>
  <c r="BD24" i="10"/>
  <c r="AB24" i="10"/>
  <c r="AA41" i="35" s="1"/>
  <c r="AZ24" i="10"/>
  <c r="AN25" i="10" l="1"/>
  <c r="AN57" i="10"/>
  <c r="AN89" i="10"/>
  <c r="AE89" i="10"/>
  <c r="AC25" i="10"/>
  <c r="AE25" i="10"/>
  <c r="AE57" i="10"/>
  <c r="BA25" i="10"/>
  <c r="BI57" i="10"/>
  <c r="AI89" i="10"/>
  <c r="BA57" i="10"/>
  <c r="AI25" i="10"/>
  <c r="AI57" i="10"/>
  <c r="BA89" i="10"/>
  <c r="BI25" i="10"/>
  <c r="BI89" i="10"/>
  <c r="BH25" i="10"/>
  <c r="AQ89" i="10"/>
  <c r="AQ57" i="10"/>
  <c r="BD89" i="10"/>
  <c r="BD57" i="10"/>
  <c r="AG89" i="10"/>
  <c r="AG57" i="10"/>
  <c r="BG89" i="10"/>
  <c r="BG57" i="10"/>
  <c r="AP89" i="10"/>
  <c r="AP57" i="10"/>
  <c r="AO89" i="10"/>
  <c r="AO57" i="10"/>
  <c r="AH89" i="10"/>
  <c r="AH57" i="10"/>
  <c r="AW89" i="10"/>
  <c r="AW57" i="10"/>
  <c r="BF89" i="10"/>
  <c r="BF57" i="10"/>
  <c r="AV89" i="10"/>
  <c r="AV57" i="10"/>
  <c r="BC89" i="10"/>
  <c r="BC57" i="10"/>
  <c r="AR89" i="10"/>
  <c r="AR57" i="10"/>
  <c r="AS89" i="10"/>
  <c r="AS57" i="10"/>
  <c r="AJ89" i="10"/>
  <c r="AJ57" i="10"/>
  <c r="BB90" i="10"/>
  <c r="BB58" i="10"/>
  <c r="BH89" i="10"/>
  <c r="BH57" i="10"/>
  <c r="BE89" i="10"/>
  <c r="BE57" i="10"/>
  <c r="AU89" i="10"/>
  <c r="AU57" i="10"/>
  <c r="AD89" i="10"/>
  <c r="AD57" i="10"/>
  <c r="AZ89" i="10"/>
  <c r="AZ57" i="10"/>
  <c r="AT90" i="10"/>
  <c r="AT58" i="10"/>
  <c r="AC89" i="10"/>
  <c r="AC57" i="10"/>
  <c r="AB89" i="10"/>
  <c r="AB57" i="10"/>
  <c r="AK89" i="10"/>
  <c r="AK57" i="10"/>
  <c r="AF89" i="10"/>
  <c r="AF57" i="10"/>
  <c r="AS25" i="10"/>
  <c r="BG25" i="10"/>
  <c r="AR25" i="10"/>
  <c r="AV25" i="10"/>
  <c r="AK25" i="10"/>
  <c r="BE25" i="10"/>
  <c r="AF25" i="10"/>
  <c r="AQ25" i="10"/>
  <c r="AJ25" i="10"/>
  <c r="AU25" i="10"/>
  <c r="AG25" i="10"/>
  <c r="BD25" i="10"/>
  <c r="BC25" i="10"/>
  <c r="BB26" i="10"/>
  <c r="AO25" i="10"/>
  <c r="AD25" i="10"/>
  <c r="AZ25" i="10"/>
  <c r="AP25" i="10"/>
  <c r="AB25" i="10"/>
  <c r="AH25" i="10"/>
  <c r="AT26" i="10"/>
  <c r="AW25" i="10"/>
  <c r="BF25" i="10"/>
  <c r="AN26" i="10" l="1"/>
  <c r="AN58" i="10"/>
  <c r="AN90" i="10"/>
  <c r="BA26" i="10"/>
  <c r="AC26" i="10"/>
  <c r="AC90" i="10"/>
  <c r="AC58" i="10"/>
  <c r="AE26" i="10"/>
  <c r="AE90" i="10"/>
  <c r="AE58" i="10"/>
  <c r="BA58" i="10"/>
  <c r="BA90" i="10"/>
  <c r="BI58" i="10"/>
  <c r="AI58" i="10"/>
  <c r="AI90" i="10"/>
  <c r="AI26" i="10"/>
  <c r="BI90" i="10"/>
  <c r="BH26" i="10"/>
  <c r="BH58" i="10"/>
  <c r="BH90" i="10"/>
  <c r="BI26" i="10"/>
  <c r="AW90" i="10"/>
  <c r="AW58" i="10"/>
  <c r="BG90" i="10"/>
  <c r="BG58" i="10"/>
  <c r="AT91" i="10"/>
  <c r="AT59" i="10"/>
  <c r="AO90" i="10"/>
  <c r="AO58" i="10"/>
  <c r="AH90" i="10"/>
  <c r="AH58" i="10"/>
  <c r="BB91" i="10"/>
  <c r="BB59" i="10"/>
  <c r="AQ90" i="10"/>
  <c r="AQ58" i="10"/>
  <c r="AB90" i="10"/>
  <c r="AB58" i="10"/>
  <c r="AS26" i="10"/>
  <c r="AS90" i="10"/>
  <c r="AS58" i="10"/>
  <c r="AP90" i="10"/>
  <c r="AP58" i="10"/>
  <c r="AF90" i="10"/>
  <c r="AF58" i="10"/>
  <c r="BD90" i="10"/>
  <c r="BD58" i="10"/>
  <c r="AG90" i="10"/>
  <c r="AG58" i="10"/>
  <c r="BC90" i="10"/>
  <c r="BC58" i="10"/>
  <c r="BE90" i="10"/>
  <c r="BE58" i="10"/>
  <c r="AZ90" i="10"/>
  <c r="AZ58" i="10"/>
  <c r="AK90" i="10"/>
  <c r="AK58" i="10"/>
  <c r="BF90" i="10"/>
  <c r="BF58" i="10"/>
  <c r="AU90" i="10"/>
  <c r="AU58" i="10"/>
  <c r="AV90" i="10"/>
  <c r="AV58" i="10"/>
  <c r="AR90" i="10"/>
  <c r="AR58" i="10"/>
  <c r="AD90" i="10"/>
  <c r="AD58" i="10"/>
  <c r="AJ90" i="10"/>
  <c r="AJ58" i="10"/>
  <c r="AZ26" i="10"/>
  <c r="AJ26" i="10"/>
  <c r="BE26" i="10"/>
  <c r="BG26" i="10"/>
  <c r="BF26" i="10"/>
  <c r="AH26" i="10"/>
  <c r="BB27" i="10"/>
  <c r="AU26" i="10"/>
  <c r="AQ26" i="10"/>
  <c r="AK26" i="10"/>
  <c r="AO26" i="10"/>
  <c r="AB26" i="10"/>
  <c r="BC26" i="10"/>
  <c r="AV26" i="10"/>
  <c r="AT27" i="10"/>
  <c r="AG26" i="10"/>
  <c r="AW26" i="10"/>
  <c r="AP26" i="10"/>
  <c r="AD26" i="10"/>
  <c r="BD26" i="10"/>
  <c r="AF26" i="10"/>
  <c r="AR26" i="10"/>
  <c r="AN27" i="10" l="1"/>
  <c r="AN59" i="10"/>
  <c r="AN91" i="10"/>
  <c r="BA27" i="10"/>
  <c r="BA59" i="10"/>
  <c r="BA91" i="10"/>
  <c r="AC27" i="10"/>
  <c r="AC92" i="10" s="1"/>
  <c r="AC59" i="10"/>
  <c r="AC91" i="10"/>
  <c r="AE27" i="10"/>
  <c r="AE92" i="10" s="1"/>
  <c r="AE91" i="10"/>
  <c r="AE59" i="10"/>
  <c r="AI27" i="10"/>
  <c r="BI59" i="10"/>
  <c r="BH59" i="10"/>
  <c r="AI91" i="10"/>
  <c r="AI59" i="10"/>
  <c r="BH27" i="10"/>
  <c r="BH91" i="10"/>
  <c r="BI27" i="10"/>
  <c r="BI91" i="10"/>
  <c r="AS27" i="10"/>
  <c r="AF91" i="10"/>
  <c r="AF59" i="10"/>
  <c r="BG91" i="10"/>
  <c r="BG59" i="10"/>
  <c r="BD91" i="10"/>
  <c r="BD59" i="10"/>
  <c r="BE91" i="10"/>
  <c r="BE59" i="10"/>
  <c r="AD91" i="10"/>
  <c r="AD59" i="10"/>
  <c r="AQ91" i="10"/>
  <c r="AQ59" i="10"/>
  <c r="AJ91" i="10"/>
  <c r="AJ59" i="10"/>
  <c r="AP91" i="10"/>
  <c r="AP59" i="10"/>
  <c r="AU91" i="10"/>
  <c r="AU59" i="10"/>
  <c r="AW91" i="10"/>
  <c r="AW59" i="10"/>
  <c r="BB92" i="10"/>
  <c r="BB60" i="10"/>
  <c r="AS91" i="10"/>
  <c r="AS59" i="10"/>
  <c r="AB91" i="10"/>
  <c r="AB59" i="10"/>
  <c r="AR91" i="10"/>
  <c r="AR59" i="10"/>
  <c r="AG91" i="10"/>
  <c r="AG59" i="10"/>
  <c r="AH91" i="10"/>
  <c r="AH59" i="10"/>
  <c r="BF91" i="10"/>
  <c r="BF59" i="10"/>
  <c r="BC91" i="10"/>
  <c r="BC59" i="10"/>
  <c r="AO91" i="10"/>
  <c r="AO59" i="10"/>
  <c r="AZ91" i="10"/>
  <c r="AZ59" i="10"/>
  <c r="AT92" i="10"/>
  <c r="AT60" i="10"/>
  <c r="AV91" i="10"/>
  <c r="AV59" i="10"/>
  <c r="AK91" i="10"/>
  <c r="AK59" i="10"/>
  <c r="BD27" i="10"/>
  <c r="AB27" i="10"/>
  <c r="BB28" i="10"/>
  <c r="BG27" i="10"/>
  <c r="AW27" i="10"/>
  <c r="AO27" i="10"/>
  <c r="AR27" i="10"/>
  <c r="AD27" i="10"/>
  <c r="AG27" i="10"/>
  <c r="AK27" i="10"/>
  <c r="BE27" i="10"/>
  <c r="AF27" i="10"/>
  <c r="AP27" i="10"/>
  <c r="AT28" i="10"/>
  <c r="BC27" i="10"/>
  <c r="AQ27" i="10"/>
  <c r="AH27" i="10"/>
  <c r="AJ27" i="10"/>
  <c r="AV27" i="10"/>
  <c r="AU27" i="10"/>
  <c r="BF27" i="10"/>
  <c r="AZ27" i="10"/>
  <c r="AN28" i="10" l="1"/>
  <c r="AN60" i="10"/>
  <c r="AN92" i="10"/>
  <c r="BA60" i="10"/>
  <c r="BA92" i="10"/>
  <c r="BA28" i="10"/>
  <c r="AC28" i="10"/>
  <c r="AC60" i="10"/>
  <c r="AE28" i="10"/>
  <c r="AE60" i="10"/>
  <c r="AI92" i="10"/>
  <c r="BH28" i="10"/>
  <c r="AI28" i="10"/>
  <c r="AI60" i="10"/>
  <c r="BI92" i="10"/>
  <c r="BH92" i="10"/>
  <c r="AS92" i="10"/>
  <c r="BI28" i="10"/>
  <c r="BH60" i="10"/>
  <c r="BI60" i="10"/>
  <c r="AS60" i="10"/>
  <c r="AS28" i="10"/>
  <c r="AD92" i="10"/>
  <c r="AD60" i="10"/>
  <c r="AV92" i="10"/>
  <c r="AV60" i="10"/>
  <c r="AR92" i="10"/>
  <c r="AR60" i="10"/>
  <c r="AJ92" i="10"/>
  <c r="AJ60" i="10"/>
  <c r="AO92" i="10"/>
  <c r="AO60" i="10"/>
  <c r="AH92" i="10"/>
  <c r="AH60" i="10"/>
  <c r="AW92" i="10"/>
  <c r="AW60" i="10"/>
  <c r="AK92" i="10"/>
  <c r="AK60" i="10"/>
  <c r="BC92" i="10"/>
  <c r="BC60" i="10"/>
  <c r="AQ92" i="10"/>
  <c r="AQ60" i="10"/>
  <c r="BB93" i="10"/>
  <c r="BB61" i="10"/>
  <c r="AT93" i="10"/>
  <c r="AT61" i="10"/>
  <c r="BG92" i="10"/>
  <c r="BG60" i="10"/>
  <c r="AZ92" i="10"/>
  <c r="AZ60" i="10"/>
  <c r="BF92" i="10"/>
  <c r="BF60" i="10"/>
  <c r="AP92" i="10"/>
  <c r="AP60" i="10"/>
  <c r="AG92" i="10"/>
  <c r="AG60" i="10"/>
  <c r="AB92" i="10"/>
  <c r="AB60" i="10"/>
  <c r="AU92" i="10"/>
  <c r="AU60" i="10"/>
  <c r="AF92" i="10"/>
  <c r="AF60" i="10"/>
  <c r="BE92" i="10"/>
  <c r="BE60" i="10"/>
  <c r="BD92" i="10"/>
  <c r="BD60" i="10"/>
  <c r="AF28" i="10"/>
  <c r="AK28" i="10"/>
  <c r="AD28" i="10"/>
  <c r="BG28" i="10"/>
  <c r="AQ28" i="10"/>
  <c r="AP28" i="10"/>
  <c r="AV28" i="10"/>
  <c r="BC28" i="10"/>
  <c r="AN29" i="10"/>
  <c r="AR28" i="10"/>
  <c r="BB29" i="10"/>
  <c r="BF28" i="10"/>
  <c r="AU28" i="10"/>
  <c r="AZ28" i="10"/>
  <c r="AJ28" i="10"/>
  <c r="AT29" i="10"/>
  <c r="BE28" i="10"/>
  <c r="AO28" i="10"/>
  <c r="BD28" i="10"/>
  <c r="AH28" i="10"/>
  <c r="AG28" i="10"/>
  <c r="AW28" i="10"/>
  <c r="AB28" i="10"/>
  <c r="AN61" i="10" l="1"/>
  <c r="AN93" i="10"/>
  <c r="BA29" i="10"/>
  <c r="BA61" i="10"/>
  <c r="BA93" i="10"/>
  <c r="AC29" i="10"/>
  <c r="AC61" i="10"/>
  <c r="AC93" i="10"/>
  <c r="AE29" i="10"/>
  <c r="AE62" i="10" s="1"/>
  <c r="AE61" i="10"/>
  <c r="AE93" i="10"/>
  <c r="BH29" i="10"/>
  <c r="BH61" i="10"/>
  <c r="BH93" i="10"/>
  <c r="AI93" i="10"/>
  <c r="AI29" i="10"/>
  <c r="AI61" i="10"/>
  <c r="BI29" i="10"/>
  <c r="BI93" i="10"/>
  <c r="AS29" i="10"/>
  <c r="BI61" i="10"/>
  <c r="AS93" i="10"/>
  <c r="AS61" i="10"/>
  <c r="AB93" i="10"/>
  <c r="AB61" i="10"/>
  <c r="AW93" i="10"/>
  <c r="AW61" i="10"/>
  <c r="BG93" i="10"/>
  <c r="BG61" i="10"/>
  <c r="AG93" i="10"/>
  <c r="AG61" i="10"/>
  <c r="AT94" i="10"/>
  <c r="AT62" i="10"/>
  <c r="AD93" i="10"/>
  <c r="AD61" i="10"/>
  <c r="AJ93" i="10"/>
  <c r="AJ61" i="10"/>
  <c r="AN94" i="10"/>
  <c r="AN62" i="10"/>
  <c r="AK93" i="10"/>
  <c r="AK61" i="10"/>
  <c r="AZ93" i="10"/>
  <c r="AZ61" i="10"/>
  <c r="BC93" i="10"/>
  <c r="BC61" i="10"/>
  <c r="AF93" i="10"/>
  <c r="AF61" i="10"/>
  <c r="AU93" i="10"/>
  <c r="AU61" i="10"/>
  <c r="BF93" i="10"/>
  <c r="BF61" i="10"/>
  <c r="AH93" i="10"/>
  <c r="AH61" i="10"/>
  <c r="BD93" i="10"/>
  <c r="BD61" i="10"/>
  <c r="AV93" i="10"/>
  <c r="AV61" i="10"/>
  <c r="AP93" i="10"/>
  <c r="AP61" i="10"/>
  <c r="AO61" i="10"/>
  <c r="AO93" i="10"/>
  <c r="AQ93" i="10"/>
  <c r="AQ61" i="10"/>
  <c r="BB94" i="10"/>
  <c r="BB62" i="10"/>
  <c r="BE93" i="10"/>
  <c r="BE61" i="10"/>
  <c r="AR93" i="10"/>
  <c r="AR61" i="10"/>
  <c r="BA94" i="10"/>
  <c r="BA62" i="10"/>
  <c r="AF29" i="10"/>
  <c r="AU29" i="10"/>
  <c r="AR29" i="10"/>
  <c r="AV29" i="10"/>
  <c r="BG29" i="10"/>
  <c r="AG29" i="10"/>
  <c r="AT30" i="10"/>
  <c r="BC29" i="10"/>
  <c r="AW29" i="10"/>
  <c r="BE29" i="10"/>
  <c r="AZ29" i="10"/>
  <c r="BF29" i="10"/>
  <c r="BA30" i="10"/>
  <c r="AP29" i="10"/>
  <c r="AD29" i="10"/>
  <c r="AO29" i="10"/>
  <c r="AJ29" i="10"/>
  <c r="AN30" i="10"/>
  <c r="AQ29" i="10"/>
  <c r="AK29" i="10"/>
  <c r="AB29" i="10"/>
  <c r="AH29" i="10"/>
  <c r="BB30" i="10"/>
  <c r="BD29" i="10"/>
  <c r="AE94" i="10" l="1"/>
  <c r="AE30" i="10"/>
  <c r="AE31" i="10" s="1"/>
  <c r="AC30" i="10"/>
  <c r="AC62" i="10"/>
  <c r="AC94" i="10"/>
  <c r="BH62" i="10"/>
  <c r="BH30" i="10"/>
  <c r="BH94" i="10"/>
  <c r="AI62" i="10"/>
  <c r="AI94" i="10"/>
  <c r="AI30" i="10"/>
  <c r="BI62" i="10"/>
  <c r="BI94" i="10"/>
  <c r="AS62" i="10"/>
  <c r="BI30" i="10"/>
  <c r="AS30" i="10"/>
  <c r="AS94" i="10"/>
  <c r="BE94" i="10"/>
  <c r="BE62" i="10"/>
  <c r="AB94" i="10"/>
  <c r="AB62" i="10"/>
  <c r="AK94" i="10"/>
  <c r="AK62" i="10"/>
  <c r="BC94" i="10"/>
  <c r="BC62" i="10"/>
  <c r="AQ94" i="10"/>
  <c r="AQ62" i="10"/>
  <c r="AP94" i="10"/>
  <c r="AP62" i="10"/>
  <c r="AT95" i="10"/>
  <c r="AT63" i="10"/>
  <c r="AN95" i="10"/>
  <c r="AN63" i="10"/>
  <c r="BD94" i="10"/>
  <c r="BD62" i="10"/>
  <c r="BA95" i="10"/>
  <c r="BA63" i="10"/>
  <c r="AG94" i="10"/>
  <c r="AG62" i="10"/>
  <c r="AJ94" i="10"/>
  <c r="AJ62" i="10"/>
  <c r="BG94" i="10"/>
  <c r="BG62" i="10"/>
  <c r="BF94" i="10"/>
  <c r="BF62" i="10"/>
  <c r="BB95" i="10"/>
  <c r="BB63" i="10"/>
  <c r="AO94" i="10"/>
  <c r="AO62" i="10"/>
  <c r="AZ94" i="10"/>
  <c r="AZ62" i="10"/>
  <c r="AV94" i="10"/>
  <c r="AV62" i="10"/>
  <c r="AW94" i="10"/>
  <c r="AW62" i="10"/>
  <c r="AH94" i="10"/>
  <c r="AH62" i="10"/>
  <c r="AR94" i="10"/>
  <c r="AR62" i="10"/>
  <c r="AU94" i="10"/>
  <c r="AU62" i="10"/>
  <c r="AD94" i="10"/>
  <c r="AD62" i="10"/>
  <c r="AF94" i="10"/>
  <c r="AF62" i="10"/>
  <c r="BB31" i="10"/>
  <c r="AJ30" i="10"/>
  <c r="BC30" i="10"/>
  <c r="BG30" i="10"/>
  <c r="AF30" i="10"/>
  <c r="AQ30" i="10"/>
  <c r="AO30" i="10"/>
  <c r="AP30" i="10"/>
  <c r="AZ30" i="10"/>
  <c r="AT31" i="10"/>
  <c r="AV30" i="10"/>
  <c r="AH30" i="10"/>
  <c r="AN31" i="10"/>
  <c r="BA31" i="10"/>
  <c r="BE30" i="10"/>
  <c r="AR30" i="10"/>
  <c r="AK30" i="10"/>
  <c r="AD30" i="10"/>
  <c r="BD30" i="10"/>
  <c r="AB30" i="10"/>
  <c r="BF30" i="10"/>
  <c r="AW30" i="10"/>
  <c r="AG30" i="10"/>
  <c r="AU30" i="10"/>
  <c r="AC31" i="10" l="1"/>
  <c r="AE63" i="10"/>
  <c r="AE95" i="10"/>
  <c r="AC95" i="10"/>
  <c r="AC63" i="10"/>
  <c r="BH63" i="10"/>
  <c r="BH31" i="10"/>
  <c r="BH95" i="10"/>
  <c r="AS31" i="10"/>
  <c r="BI63" i="10"/>
  <c r="AI31" i="10"/>
  <c r="AI63" i="10"/>
  <c r="AI95" i="10"/>
  <c r="BI31" i="10"/>
  <c r="BI95" i="10"/>
  <c r="AS63" i="10"/>
  <c r="AS95" i="10"/>
  <c r="AE96" i="10"/>
  <c r="AE64" i="10"/>
  <c r="BE95" i="10"/>
  <c r="BE63" i="10"/>
  <c r="AP95" i="10"/>
  <c r="AP63" i="10"/>
  <c r="AJ95" i="10"/>
  <c r="AJ63" i="10"/>
  <c r="AZ95" i="10"/>
  <c r="AZ63" i="10"/>
  <c r="BA96" i="10"/>
  <c r="BA64" i="10"/>
  <c r="AO95" i="10"/>
  <c r="AO63" i="10"/>
  <c r="BB96" i="10"/>
  <c r="BB64" i="10"/>
  <c r="AQ95" i="10"/>
  <c r="AQ63" i="10"/>
  <c r="AN96" i="10"/>
  <c r="AN64" i="10"/>
  <c r="AC96" i="10"/>
  <c r="AU95" i="10"/>
  <c r="AU63" i="10"/>
  <c r="AD95" i="10"/>
  <c r="AD63" i="10"/>
  <c r="AH95" i="10"/>
  <c r="AH63" i="10"/>
  <c r="AF95" i="10"/>
  <c r="AF63" i="10"/>
  <c r="BD95" i="10"/>
  <c r="BD63" i="10"/>
  <c r="AK63" i="10"/>
  <c r="AK95" i="10"/>
  <c r="AV95" i="10"/>
  <c r="AV63" i="10"/>
  <c r="BG95" i="10"/>
  <c r="BG63" i="10"/>
  <c r="AB95" i="10"/>
  <c r="AB63" i="10"/>
  <c r="AG95" i="10"/>
  <c r="AG63" i="10"/>
  <c r="AW95" i="10"/>
  <c r="AW63" i="10"/>
  <c r="AR95" i="10"/>
  <c r="AR63" i="10"/>
  <c r="AT96" i="10"/>
  <c r="AT64" i="10"/>
  <c r="BC95" i="10"/>
  <c r="BC63" i="10"/>
  <c r="BF95" i="10"/>
  <c r="BF63" i="10"/>
  <c r="AQ31" i="10"/>
  <c r="BC31" i="10"/>
  <c r="AO31" i="10"/>
  <c r="AN32" i="10"/>
  <c r="AZ31" i="10"/>
  <c r="AC32" i="10"/>
  <c r="BG31" i="10"/>
  <c r="AB31" i="10"/>
  <c r="AU31" i="10"/>
  <c r="AE32" i="10"/>
  <c r="AD31" i="10"/>
  <c r="BE31" i="10"/>
  <c r="AH31" i="10"/>
  <c r="AW31" i="10"/>
  <c r="AT32" i="10"/>
  <c r="BD31" i="10"/>
  <c r="AP31" i="10"/>
  <c r="AF31" i="10"/>
  <c r="AJ31" i="10"/>
  <c r="BB32" i="10"/>
  <c r="AR31" i="10"/>
  <c r="BF31" i="10"/>
  <c r="AG31" i="10"/>
  <c r="AK31" i="10"/>
  <c r="BA32" i="10"/>
  <c r="AV31" i="10"/>
  <c r="AC64" i="10" l="1"/>
  <c r="AS32" i="10"/>
  <c r="AS64" i="10"/>
  <c r="AS96" i="10"/>
  <c r="BH32" i="10"/>
  <c r="BH96" i="10"/>
  <c r="BH64" i="10"/>
  <c r="AI96" i="10"/>
  <c r="AI32" i="10"/>
  <c r="AI64" i="10"/>
  <c r="BI64" i="10"/>
  <c r="BI32" i="10"/>
  <c r="BI96" i="10"/>
  <c r="AD96" i="10"/>
  <c r="AD64" i="10"/>
  <c r="AZ96" i="10"/>
  <c r="AZ64" i="10"/>
  <c r="BA97" i="10"/>
  <c r="BA65" i="10"/>
  <c r="AF96" i="10"/>
  <c r="AF64" i="10"/>
  <c r="AN97" i="10"/>
  <c r="AN65" i="10"/>
  <c r="AK96" i="10"/>
  <c r="AK64" i="10"/>
  <c r="AP96" i="10"/>
  <c r="AP64" i="10"/>
  <c r="AU96" i="10"/>
  <c r="AU64" i="10"/>
  <c r="BD96" i="10"/>
  <c r="BD64" i="10"/>
  <c r="AB96" i="10"/>
  <c r="AB64" i="10"/>
  <c r="AG96" i="10"/>
  <c r="AG64" i="10"/>
  <c r="BC96" i="10"/>
  <c r="BC64" i="10"/>
  <c r="BF96" i="10"/>
  <c r="BF64" i="10"/>
  <c r="AQ64" i="10"/>
  <c r="AQ96" i="10"/>
  <c r="AO96" i="10"/>
  <c r="AO64" i="10"/>
  <c r="AT97" i="10"/>
  <c r="AT65" i="10"/>
  <c r="AW96" i="10"/>
  <c r="AW64" i="10"/>
  <c r="BG96" i="10"/>
  <c r="BG64" i="10"/>
  <c r="AR96" i="10"/>
  <c r="AR64" i="10"/>
  <c r="AH96" i="10"/>
  <c r="AH64" i="10"/>
  <c r="AS65" i="10"/>
  <c r="AS97" i="10"/>
  <c r="BB97" i="10"/>
  <c r="BB65" i="10"/>
  <c r="BE96" i="10"/>
  <c r="BE64" i="10"/>
  <c r="AJ96" i="10"/>
  <c r="AJ64" i="10"/>
  <c r="AC97" i="10"/>
  <c r="AC65" i="10"/>
  <c r="AV96" i="10"/>
  <c r="AV64" i="10"/>
  <c r="AE97" i="10"/>
  <c r="AE65" i="10"/>
  <c r="AW32" i="10"/>
  <c r="AP32" i="10"/>
  <c r="AU32" i="10"/>
  <c r="AS33" i="10"/>
  <c r="AE33" i="10"/>
  <c r="BB33" i="10"/>
  <c r="BE32" i="10"/>
  <c r="AC33" i="10"/>
  <c r="AO32" i="10"/>
  <c r="AF32" i="10"/>
  <c r="AN33" i="10"/>
  <c r="AR32" i="10"/>
  <c r="BD32" i="10"/>
  <c r="BF32" i="10"/>
  <c r="BG32" i="10"/>
  <c r="AH32" i="10"/>
  <c r="AV32" i="10"/>
  <c r="AD32" i="10"/>
  <c r="AZ32" i="10"/>
  <c r="BC32" i="10"/>
  <c r="BA33" i="10"/>
  <c r="AQ32" i="10"/>
  <c r="AK32" i="10"/>
  <c r="AG32" i="10"/>
  <c r="AJ32" i="10"/>
  <c r="AT33" i="10"/>
  <c r="AB32" i="10"/>
  <c r="BH33" i="10" l="1"/>
  <c r="BH65" i="10"/>
  <c r="BH97" i="10"/>
  <c r="AI65" i="10"/>
  <c r="AI33" i="10"/>
  <c r="AI97" i="10"/>
  <c r="BI33" i="10"/>
  <c r="BI65" i="10"/>
  <c r="BI97" i="10"/>
  <c r="AB97" i="10"/>
  <c r="AB65" i="10"/>
  <c r="AD97" i="10"/>
  <c r="AD65" i="10"/>
  <c r="AJ97" i="10"/>
  <c r="AJ65" i="10"/>
  <c r="AV97" i="10"/>
  <c r="AV65" i="10"/>
  <c r="AS98" i="10"/>
  <c r="AS66" i="10"/>
  <c r="AG97" i="10"/>
  <c r="AG65" i="10"/>
  <c r="AH97" i="10"/>
  <c r="AH65" i="10"/>
  <c r="AF97" i="10"/>
  <c r="AF65" i="10"/>
  <c r="AU97" i="10"/>
  <c r="AU65" i="10"/>
  <c r="BG97" i="10"/>
  <c r="BG65" i="10"/>
  <c r="AK97" i="10"/>
  <c r="AK65" i="10"/>
  <c r="BF97" i="10"/>
  <c r="BF65" i="10"/>
  <c r="AP97" i="10"/>
  <c r="AP65" i="10"/>
  <c r="AC98" i="10"/>
  <c r="AC66" i="10"/>
  <c r="AO97" i="10"/>
  <c r="AO65" i="10"/>
  <c r="AQ97" i="10"/>
  <c r="AQ65" i="10"/>
  <c r="AW97" i="10"/>
  <c r="AW65" i="10"/>
  <c r="BA98" i="10"/>
  <c r="BA66" i="10"/>
  <c r="BE97" i="10"/>
  <c r="BE65" i="10"/>
  <c r="BC97" i="10"/>
  <c r="BC65" i="10"/>
  <c r="BD97" i="10"/>
  <c r="BD65" i="10"/>
  <c r="BB98" i="10"/>
  <c r="BB66" i="10"/>
  <c r="BH98" i="10"/>
  <c r="BH66" i="10"/>
  <c r="AZ97" i="10"/>
  <c r="AZ65" i="10"/>
  <c r="AR97" i="10"/>
  <c r="AR65" i="10"/>
  <c r="AE98" i="10"/>
  <c r="AE66" i="10"/>
  <c r="AT98" i="10"/>
  <c r="AT66" i="10"/>
  <c r="AN98" i="10"/>
  <c r="AN66" i="10"/>
  <c r="AC34" i="10"/>
  <c r="AV33" i="10"/>
  <c r="AN34" i="10"/>
  <c r="BE33" i="10"/>
  <c r="AS34" i="10"/>
  <c r="AJ33" i="10"/>
  <c r="BF33" i="10"/>
  <c r="BC33" i="10"/>
  <c r="BD33" i="10"/>
  <c r="AF33" i="10"/>
  <c r="BB34" i="10"/>
  <c r="AU33" i="10"/>
  <c r="BA34" i="10"/>
  <c r="AG33" i="10"/>
  <c r="AH33" i="10"/>
  <c r="AB33" i="10"/>
  <c r="AK33" i="10"/>
  <c r="AR33" i="10"/>
  <c r="BG33" i="10"/>
  <c r="AO33" i="10"/>
  <c r="AE34" i="10"/>
  <c r="AP33" i="10"/>
  <c r="AZ33" i="10"/>
  <c r="AT34" i="10"/>
  <c r="AQ33" i="10"/>
  <c r="AD33" i="10"/>
  <c r="AW33" i="10"/>
  <c r="BH34" i="10" l="1"/>
  <c r="AI66" i="10"/>
  <c r="AI98" i="10"/>
  <c r="AI34" i="10"/>
  <c r="BI34" i="10"/>
  <c r="BI66" i="10"/>
  <c r="BI98" i="10"/>
  <c r="AZ98" i="10"/>
  <c r="AZ66" i="10"/>
  <c r="BC98" i="10"/>
  <c r="BC66" i="10"/>
  <c r="AH98" i="10"/>
  <c r="AH66" i="10"/>
  <c r="AG98" i="10"/>
  <c r="AG66" i="10"/>
  <c r="AJ98" i="10"/>
  <c r="AJ66" i="10"/>
  <c r="AW98" i="10"/>
  <c r="AW66" i="10"/>
  <c r="AO98" i="10"/>
  <c r="AO66" i="10"/>
  <c r="BA99" i="10"/>
  <c r="BA67" i="10"/>
  <c r="AS99" i="10"/>
  <c r="AS67" i="10"/>
  <c r="AU98" i="10"/>
  <c r="AU66" i="10"/>
  <c r="AD98" i="10"/>
  <c r="AD66" i="10"/>
  <c r="BG98" i="10"/>
  <c r="BG66" i="10"/>
  <c r="AF98" i="10"/>
  <c r="AF66" i="10"/>
  <c r="BE98" i="10"/>
  <c r="BE66" i="10"/>
  <c r="BB99" i="10"/>
  <c r="BB67" i="10"/>
  <c r="AN99" i="10"/>
  <c r="AN67" i="10"/>
  <c r="AQ98" i="10"/>
  <c r="AQ66" i="10"/>
  <c r="AR98" i="10"/>
  <c r="AR66" i="10"/>
  <c r="AT99" i="10"/>
  <c r="AT67" i="10"/>
  <c r="AK98" i="10"/>
  <c r="AK66" i="10"/>
  <c r="BD98" i="10"/>
  <c r="BD66" i="10"/>
  <c r="AV98" i="10"/>
  <c r="AV66" i="10"/>
  <c r="AC99" i="10"/>
  <c r="AC67" i="10"/>
  <c r="BF98" i="10"/>
  <c r="BF66" i="10"/>
  <c r="AB98" i="10"/>
  <c r="AB66" i="10"/>
  <c r="AP98" i="10"/>
  <c r="AP66" i="10"/>
  <c r="AE99" i="10"/>
  <c r="AE67" i="10"/>
  <c r="AH34" i="10"/>
  <c r="AN35" i="10"/>
  <c r="BB35" i="10"/>
  <c r="AR34" i="10"/>
  <c r="AF34" i="10"/>
  <c r="AJ34" i="10"/>
  <c r="BG34" i="10"/>
  <c r="AE35" i="10"/>
  <c r="AG34" i="10"/>
  <c r="AP34" i="10"/>
  <c r="AT35" i="10"/>
  <c r="BA35" i="10"/>
  <c r="AS35" i="10"/>
  <c r="AV34" i="10"/>
  <c r="AD34" i="10"/>
  <c r="AQ34" i="10"/>
  <c r="AO34" i="10"/>
  <c r="BD34" i="10"/>
  <c r="BF34" i="10"/>
  <c r="AW34" i="10"/>
  <c r="AK34" i="10"/>
  <c r="AZ34" i="10"/>
  <c r="AB34" i="10"/>
  <c r="AU34" i="10"/>
  <c r="BC34" i="10"/>
  <c r="BE34" i="10"/>
  <c r="AC35" i="10"/>
  <c r="BH67" i="10" l="1"/>
  <c r="BH35" i="10"/>
  <c r="BH99" i="10"/>
  <c r="AI99" i="10"/>
  <c r="AI35" i="10"/>
  <c r="AI67" i="10"/>
  <c r="BI35" i="10"/>
  <c r="BI67" i="10"/>
  <c r="BI99" i="10"/>
  <c r="AS100" i="10"/>
  <c r="AS68" i="10"/>
  <c r="AW67" i="10"/>
  <c r="AW99" i="10"/>
  <c r="AF99" i="10"/>
  <c r="AF67" i="10"/>
  <c r="BC99" i="10"/>
  <c r="BC67" i="10"/>
  <c r="BF99" i="10"/>
  <c r="BF67" i="10"/>
  <c r="AT100" i="10"/>
  <c r="AT68" i="10"/>
  <c r="AR99" i="10"/>
  <c r="AR67" i="10"/>
  <c r="AU99" i="10"/>
  <c r="AU67" i="10"/>
  <c r="AP99" i="10"/>
  <c r="AP67" i="10"/>
  <c r="AB99" i="10"/>
  <c r="AB67" i="10"/>
  <c r="AG99" i="10"/>
  <c r="AG67" i="10"/>
  <c r="AN100" i="10"/>
  <c r="AN68" i="10"/>
  <c r="AE101" i="10"/>
  <c r="AE100" i="10"/>
  <c r="AE69" i="10"/>
  <c r="AE68" i="10"/>
  <c r="BD99" i="10"/>
  <c r="BD67" i="10"/>
  <c r="BB100" i="10"/>
  <c r="BB68" i="10"/>
  <c r="AO99" i="10"/>
  <c r="AO67" i="10"/>
  <c r="BH100" i="10"/>
  <c r="AQ99" i="10"/>
  <c r="AQ67" i="10"/>
  <c r="AH99" i="10"/>
  <c r="AH67" i="10"/>
  <c r="AZ99" i="10"/>
  <c r="AZ67" i="10"/>
  <c r="AD99" i="10"/>
  <c r="AD67" i="10"/>
  <c r="BG99" i="10"/>
  <c r="BG67" i="10"/>
  <c r="AV99" i="10"/>
  <c r="AV67" i="10"/>
  <c r="AJ99" i="10"/>
  <c r="AJ67" i="10"/>
  <c r="AC101" i="10"/>
  <c r="AC100" i="10"/>
  <c r="AC68" i="10"/>
  <c r="AC69" i="10"/>
  <c r="AK99" i="10"/>
  <c r="AK67" i="10"/>
  <c r="BE99" i="10"/>
  <c r="BE67" i="10"/>
  <c r="BA100" i="10"/>
  <c r="BA68" i="10"/>
  <c r="BF35" i="10"/>
  <c r="BG35" i="10"/>
  <c r="AR35" i="10"/>
  <c r="AU35" i="10"/>
  <c r="BD35" i="10"/>
  <c r="AP35" i="10"/>
  <c r="AV35" i="10"/>
  <c r="AB35" i="10"/>
  <c r="AZ35" i="10"/>
  <c r="AO35" i="10"/>
  <c r="AG35" i="10"/>
  <c r="AJ35" i="10"/>
  <c r="BC35" i="10"/>
  <c r="AD35" i="10"/>
  <c r="AK35" i="10"/>
  <c r="AK69" i="10" s="1"/>
  <c r="BE35" i="10"/>
  <c r="AW35" i="10"/>
  <c r="AQ35" i="10"/>
  <c r="AF35" i="10"/>
  <c r="AH35" i="10"/>
  <c r="BH68" i="10" l="1"/>
  <c r="AI100" i="10"/>
  <c r="AI69" i="10"/>
  <c r="AI68" i="10"/>
  <c r="AI101" i="10"/>
  <c r="BA69" i="10"/>
  <c r="BI68" i="10"/>
  <c r="BI100" i="10"/>
  <c r="BI101" i="10"/>
  <c r="AT101" i="10"/>
  <c r="AN101" i="10"/>
  <c r="BG101" i="10"/>
  <c r="BG100" i="10"/>
  <c r="BG68" i="10"/>
  <c r="BG69" i="10"/>
  <c r="AZ101" i="10"/>
  <c r="AZ100" i="10"/>
  <c r="AZ68" i="10"/>
  <c r="AZ69" i="10"/>
  <c r="BE101" i="10"/>
  <c r="BE100" i="10"/>
  <c r="BE69" i="10"/>
  <c r="BE68" i="10"/>
  <c r="AK101" i="10"/>
  <c r="AK68" i="10"/>
  <c r="AK100" i="10"/>
  <c r="AV101" i="10"/>
  <c r="AV69" i="10"/>
  <c r="AV68" i="10"/>
  <c r="AV100" i="10"/>
  <c r="BH101" i="10"/>
  <c r="AP100" i="10"/>
  <c r="AP101" i="10"/>
  <c r="AP68" i="10"/>
  <c r="AP69" i="10"/>
  <c r="BC100" i="10"/>
  <c r="BC101" i="10"/>
  <c r="BC68" i="10"/>
  <c r="BC69" i="10"/>
  <c r="AD101" i="10"/>
  <c r="AD100" i="10"/>
  <c r="AD68" i="10"/>
  <c r="AD69" i="10"/>
  <c r="AJ101" i="10"/>
  <c r="AJ100" i="10"/>
  <c r="AJ68" i="10"/>
  <c r="AJ69" i="10"/>
  <c r="BD101" i="10"/>
  <c r="BD100" i="10"/>
  <c r="BD69" i="10"/>
  <c r="BD68" i="10"/>
  <c r="AH101" i="10"/>
  <c r="AH69" i="10"/>
  <c r="AH100" i="10"/>
  <c r="AH68" i="10"/>
  <c r="AU100" i="10"/>
  <c r="AU101" i="10"/>
  <c r="AU69" i="10"/>
  <c r="AU68" i="10"/>
  <c r="AF101" i="10"/>
  <c r="AF100" i="10"/>
  <c r="AF69" i="10"/>
  <c r="AF68" i="10"/>
  <c r="AG101" i="10"/>
  <c r="AG100" i="10"/>
  <c r="AG69" i="10"/>
  <c r="AG68" i="10"/>
  <c r="AR101" i="10"/>
  <c r="AR100" i="10"/>
  <c r="AR69" i="10"/>
  <c r="AR68" i="10"/>
  <c r="BB69" i="10"/>
  <c r="AS69" i="10"/>
  <c r="AO100" i="10"/>
  <c r="AO101" i="10"/>
  <c r="AO68" i="10"/>
  <c r="AO69" i="10"/>
  <c r="BB101" i="10"/>
  <c r="BA101" i="10"/>
  <c r="BH69" i="10"/>
  <c r="AQ101" i="10"/>
  <c r="AQ100" i="10"/>
  <c r="AQ68" i="10"/>
  <c r="AQ69" i="10"/>
  <c r="AW100" i="10"/>
  <c r="AW101" i="10"/>
  <c r="AW69" i="10"/>
  <c r="AW68" i="10"/>
  <c r="BF101" i="10"/>
  <c r="BF100" i="10"/>
  <c r="BF69" i="10"/>
  <c r="BF68" i="10"/>
  <c r="AB101" i="10"/>
  <c r="AB69" i="10"/>
  <c r="AB100" i="10"/>
  <c r="AB68" i="10"/>
  <c r="BI69" i="10"/>
  <c r="AN69" i="10"/>
  <c r="AT69" i="10"/>
  <c r="AS101" i="10"/>
  <c r="AK37" i="10"/>
  <c r="BI37" i="10"/>
  <c r="AW37" i="10"/>
  <c r="AB102" i="10" l="1"/>
  <c r="AN102" i="10"/>
  <c r="AZ102" i="10"/>
  <c r="AC41" i="35" l="1"/>
  <c r="I48" i="35"/>
  <c r="I32" i="35"/>
  <c r="I33" i="35" s="1"/>
  <c r="I47" i="35" l="1"/>
  <c r="I49" i="35" s="1"/>
  <c r="I62" i="35" s="1"/>
  <c r="I35" i="35"/>
  <c r="I36" i="35" s="1"/>
  <c r="I39" i="35" l="1"/>
  <c r="I64" i="35"/>
  <c r="I37" i="35"/>
  <c r="X42" i="35" s="1"/>
  <c r="Y42" i="35" s="1"/>
  <c r="I51" i="35"/>
  <c r="I52" i="35" s="1"/>
  <c r="I40" i="35" l="1"/>
  <c r="I55" i="35"/>
  <c r="I53" i="35"/>
  <c r="I66" i="35"/>
  <c r="AA42" i="35"/>
  <c r="I56" i="35" l="1"/>
  <c r="I68" i="35"/>
  <c r="I70" i="35"/>
  <c r="X43" i="35"/>
  <c r="Y43" i="35" s="1"/>
  <c r="Y44" i="35" s="1"/>
  <c r="U46" i="35" s="1"/>
  <c r="AC42" i="35"/>
  <c r="X44" i="35" l="1"/>
  <c r="I72" i="35"/>
  <c r="I71" i="35"/>
  <c r="AA43" i="35"/>
  <c r="AC43" i="35" s="1"/>
  <c r="AA44" i="35" l="1"/>
</calcChain>
</file>

<file path=xl/comments1.xml><?xml version="1.0" encoding="utf-8"?>
<comments xmlns="http://schemas.openxmlformats.org/spreadsheetml/2006/main">
  <authors>
    <author>Jack Janezic</author>
  </authors>
  <commentList>
    <comment ref="R18" authorId="0" shapeId="0">
      <text>
        <r>
          <rPr>
            <sz val="9"/>
            <color indexed="81"/>
            <rFont val="Tahoma"/>
            <family val="2"/>
          </rPr>
          <t>This is for BNTs and ENTs only.</t>
        </r>
      </text>
    </comment>
    <comment ref="R24" authorId="0" shapeId="0">
      <text>
        <r>
          <rPr>
            <sz val="9"/>
            <color indexed="81"/>
            <rFont val="Tahoma"/>
            <family val="2"/>
          </rPr>
          <t>PD Committee will identify strands of offerings which will qualify for career credits.</t>
        </r>
      </text>
    </comment>
    <comment ref="R33" authorId="0" shapeId="0">
      <text>
        <r>
          <rPr>
            <sz val="9"/>
            <color indexed="81"/>
            <rFont val="Tahoma"/>
            <family val="2"/>
          </rPr>
          <t>Members holding a leadership role on a committee: chair, co-chair, etc.</t>
        </r>
      </text>
    </comment>
  </commentList>
</comments>
</file>

<file path=xl/sharedStrings.xml><?xml version="1.0" encoding="utf-8"?>
<sst xmlns="http://schemas.openxmlformats.org/spreadsheetml/2006/main" count="23660" uniqueCount="5510">
  <si>
    <t>FTE</t>
  </si>
  <si>
    <t>ID</t>
  </si>
  <si>
    <t>S</t>
  </si>
  <si>
    <t>Sal Grade</t>
  </si>
  <si>
    <t>Sal Step</t>
  </si>
  <si>
    <t>Dept</t>
  </si>
  <si>
    <t>M066</t>
  </si>
  <si>
    <t>ABBOTT</t>
  </si>
  <si>
    <t>E002</t>
  </si>
  <si>
    <t>BARLETT</t>
  </si>
  <si>
    <t>H089</t>
  </si>
  <si>
    <t>BHS</t>
  </si>
  <si>
    <t>M069</t>
  </si>
  <si>
    <t>CANTON</t>
  </si>
  <si>
    <t>E005</t>
  </si>
  <si>
    <t>CENTENNIAL</t>
  </si>
  <si>
    <t>E004</t>
  </si>
  <si>
    <t>CENTURY OAKS</t>
  </si>
  <si>
    <t>E006</t>
  </si>
  <si>
    <t>CHANNING</t>
  </si>
  <si>
    <t>E008</t>
  </si>
  <si>
    <t>CLINTON</t>
  </si>
  <si>
    <t>E010</t>
  </si>
  <si>
    <t>COLEMAN</t>
  </si>
  <si>
    <t>E015</t>
  </si>
  <si>
    <t>CREEKSIDE</t>
  </si>
  <si>
    <t>H097</t>
  </si>
  <si>
    <t>CSP</t>
  </si>
  <si>
    <t>M072</t>
  </si>
  <si>
    <t>EASTVIEW</t>
  </si>
  <si>
    <t>H087</t>
  </si>
  <si>
    <t>EHS</t>
  </si>
  <si>
    <t>M075</t>
  </si>
  <si>
    <t>ELLIS</t>
  </si>
  <si>
    <t>E011</t>
  </si>
  <si>
    <t>FOX MEADOW</t>
  </si>
  <si>
    <t>E012</t>
  </si>
  <si>
    <t>GARFIELD</t>
  </si>
  <si>
    <t>E016</t>
  </si>
  <si>
    <t>GLENBROOK</t>
  </si>
  <si>
    <t>E020</t>
  </si>
  <si>
    <t>E014</t>
  </si>
  <si>
    <t>HARIET GFD</t>
  </si>
  <si>
    <t>E019</t>
  </si>
  <si>
    <t>HAWK HOLLOW</t>
  </si>
  <si>
    <t>E022</t>
  </si>
  <si>
    <t>HERITAGE</t>
  </si>
  <si>
    <t>E024</t>
  </si>
  <si>
    <t>HIGHLAND</t>
  </si>
  <si>
    <t>E026</t>
  </si>
  <si>
    <t>HILLCREST</t>
  </si>
  <si>
    <t>E027</t>
  </si>
  <si>
    <t>HILLTOP</t>
  </si>
  <si>
    <t>E028</t>
  </si>
  <si>
    <t>HORIZON</t>
  </si>
  <si>
    <t>E030</t>
  </si>
  <si>
    <t>HUFF</t>
  </si>
  <si>
    <t>E032</t>
  </si>
  <si>
    <t>ILLINOIS PK</t>
  </si>
  <si>
    <t>E034</t>
  </si>
  <si>
    <t>INDEPNDNCE</t>
  </si>
  <si>
    <t>M086</t>
  </si>
  <si>
    <t>KENYON WDS</t>
  </si>
  <si>
    <t>M078</t>
  </si>
  <si>
    <t>KIMBALL</t>
  </si>
  <si>
    <t>M081</t>
  </si>
  <si>
    <t>LARSEN</t>
  </si>
  <si>
    <t>E036</t>
  </si>
  <si>
    <t>LAUREL HIL</t>
  </si>
  <si>
    <t>H091</t>
  </si>
  <si>
    <t>LHS</t>
  </si>
  <si>
    <t>E023</t>
  </si>
  <si>
    <t>LIBERTY</t>
  </si>
  <si>
    <t>E025</t>
  </si>
  <si>
    <t>LINCOLN</t>
  </si>
  <si>
    <t>E038</t>
  </si>
  <si>
    <t>LORDS PARK</t>
  </si>
  <si>
    <t>E040</t>
  </si>
  <si>
    <t>LOWRIE</t>
  </si>
  <si>
    <t>E042</t>
  </si>
  <si>
    <t>MCKINLEY</t>
  </si>
  <si>
    <t>E017</t>
  </si>
  <si>
    <t>NATURE RDG</t>
  </si>
  <si>
    <t>E044</t>
  </si>
  <si>
    <t>OAKHILL</t>
  </si>
  <si>
    <t>E046</t>
  </si>
  <si>
    <t>ONTARIOVLE</t>
  </si>
  <si>
    <t>E021</t>
  </si>
  <si>
    <t>OTTER CRK</t>
  </si>
  <si>
    <t>E048</t>
  </si>
  <si>
    <t>PARKWOOD</t>
  </si>
  <si>
    <t>E009</t>
  </si>
  <si>
    <t>PRARIEVIEW</t>
  </si>
  <si>
    <t>E050</t>
  </si>
  <si>
    <t>RIDGE CIR</t>
  </si>
  <si>
    <t>H093</t>
  </si>
  <si>
    <t>SEHS</t>
  </si>
  <si>
    <t>E052</t>
  </si>
  <si>
    <t>H095</t>
  </si>
  <si>
    <t>SHS</t>
  </si>
  <si>
    <t>E013</t>
  </si>
  <si>
    <t>SPRING TRL</t>
  </si>
  <si>
    <t>E056</t>
  </si>
  <si>
    <t>SUNNYDALE</t>
  </si>
  <si>
    <t>E007</t>
  </si>
  <si>
    <t>SYCAMORE TRL</t>
  </si>
  <si>
    <t>M084</t>
  </si>
  <si>
    <t>TEFFT</t>
  </si>
  <si>
    <t>E029</t>
  </si>
  <si>
    <t>TIMBER TRL</t>
  </si>
  <si>
    <t>E058</t>
  </si>
  <si>
    <t>WASHINGTON</t>
  </si>
  <si>
    <t>E060</t>
  </si>
  <si>
    <t>WAYNE</t>
  </si>
  <si>
    <t>E062</t>
  </si>
  <si>
    <t>WILLARD</t>
  </si>
  <si>
    <t>H001</t>
  </si>
  <si>
    <t>GSHS</t>
  </si>
  <si>
    <t>C031</t>
  </si>
  <si>
    <t>EARLY LEARNERS</t>
  </si>
  <si>
    <t>C501</t>
  </si>
  <si>
    <t>SP ED</t>
  </si>
  <si>
    <t>C502</t>
  </si>
  <si>
    <t>FINE ARTS</t>
  </si>
  <si>
    <t>C504</t>
  </si>
  <si>
    <t>PE &amp; WELLNESS</t>
  </si>
  <si>
    <t>C507</t>
  </si>
  <si>
    <t>C658</t>
  </si>
  <si>
    <t>C522</t>
  </si>
  <si>
    <t>MTSS</t>
  </si>
  <si>
    <t>C530</t>
  </si>
  <si>
    <t>C547</t>
  </si>
  <si>
    <t>GIFTED OFFICE</t>
  </si>
  <si>
    <t>C548</t>
  </si>
  <si>
    <t>MATH OFFICE</t>
  </si>
  <si>
    <t>C551</t>
  </si>
  <si>
    <t>CURR &amp; INSTRCTN</t>
  </si>
  <si>
    <t>C661</t>
  </si>
  <si>
    <t>C580</t>
  </si>
  <si>
    <t>TEI</t>
  </si>
  <si>
    <t>D599</t>
  </si>
  <si>
    <t>DISTRICT WIDE</t>
  </si>
  <si>
    <t>ELL</t>
  </si>
  <si>
    <t>C659</t>
  </si>
  <si>
    <t>FAM WELCOME CNTR</t>
  </si>
  <si>
    <t>10002</t>
  </si>
  <si>
    <t>10024</t>
  </si>
  <si>
    <t>10035</t>
  </si>
  <si>
    <t>10042</t>
  </si>
  <si>
    <t>10043</t>
  </si>
  <si>
    <t>10046</t>
  </si>
  <si>
    <t>10058</t>
  </si>
  <si>
    <t>10061</t>
  </si>
  <si>
    <t>10087</t>
  </si>
  <si>
    <t>10102</t>
  </si>
  <si>
    <t>10106</t>
  </si>
  <si>
    <t>10126</t>
  </si>
  <si>
    <t>10128</t>
  </si>
  <si>
    <t>10136</t>
  </si>
  <si>
    <t>10157</t>
  </si>
  <si>
    <t>10163</t>
  </si>
  <si>
    <t>10167</t>
  </si>
  <si>
    <t>10172</t>
  </si>
  <si>
    <t>10189</t>
  </si>
  <si>
    <t>10200</t>
  </si>
  <si>
    <t>10214</t>
  </si>
  <si>
    <t>10227</t>
  </si>
  <si>
    <t>10230</t>
  </si>
  <si>
    <t>10234</t>
  </si>
  <si>
    <t>10235</t>
  </si>
  <si>
    <t>10242</t>
  </si>
  <si>
    <t>10248</t>
  </si>
  <si>
    <t>10288</t>
  </si>
  <si>
    <t>10292</t>
  </si>
  <si>
    <t>10301</t>
  </si>
  <si>
    <t>10307</t>
  </si>
  <si>
    <t>10323</t>
  </si>
  <si>
    <t>10327</t>
  </si>
  <si>
    <t>10341</t>
  </si>
  <si>
    <t>10400</t>
  </si>
  <si>
    <t>10402</t>
  </si>
  <si>
    <t>10406</t>
  </si>
  <si>
    <t>10407</t>
  </si>
  <si>
    <t>10408</t>
  </si>
  <si>
    <t>10410</t>
  </si>
  <si>
    <t>10415</t>
  </si>
  <si>
    <t>10417</t>
  </si>
  <si>
    <t>10419</t>
  </si>
  <si>
    <t>10422</t>
  </si>
  <si>
    <t>10425</t>
  </si>
  <si>
    <t>10428</t>
  </si>
  <si>
    <t>10433</t>
  </si>
  <si>
    <t>10472</t>
  </si>
  <si>
    <t>10477</t>
  </si>
  <si>
    <t>10492</t>
  </si>
  <si>
    <t>10493</t>
  </si>
  <si>
    <t>10498</t>
  </si>
  <si>
    <t>10500</t>
  </si>
  <si>
    <t>10501</t>
  </si>
  <si>
    <t>10503</t>
  </si>
  <si>
    <t>10505</t>
  </si>
  <si>
    <t>10509</t>
  </si>
  <si>
    <t>10511</t>
  </si>
  <si>
    <t>10538</t>
  </si>
  <si>
    <t>10540</t>
  </si>
  <si>
    <t>10558</t>
  </si>
  <si>
    <t>10565</t>
  </si>
  <si>
    <t>10566</t>
  </si>
  <si>
    <t>10567</t>
  </si>
  <si>
    <t>10574</t>
  </si>
  <si>
    <t>10575</t>
  </si>
  <si>
    <t>10576</t>
  </si>
  <si>
    <t>10577</t>
  </si>
  <si>
    <t>10580</t>
  </si>
  <si>
    <t>10581</t>
  </si>
  <si>
    <t>10585</t>
  </si>
  <si>
    <t>10587</t>
  </si>
  <si>
    <t>10591</t>
  </si>
  <si>
    <t>10601</t>
  </si>
  <si>
    <t>10603</t>
  </si>
  <si>
    <t>10609</t>
  </si>
  <si>
    <t>10638</t>
  </si>
  <si>
    <t>10643</t>
  </si>
  <si>
    <t>10646</t>
  </si>
  <si>
    <t>10651</t>
  </si>
  <si>
    <t>10654</t>
  </si>
  <si>
    <t>10657</t>
  </si>
  <si>
    <t>10658</t>
  </si>
  <si>
    <t>10662</t>
  </si>
  <si>
    <t>10664</t>
  </si>
  <si>
    <t>10665</t>
  </si>
  <si>
    <t>10683</t>
  </si>
  <si>
    <t>10696</t>
  </si>
  <si>
    <t>10699</t>
  </si>
  <si>
    <t>10702</t>
  </si>
  <si>
    <t>10708</t>
  </si>
  <si>
    <t>10717</t>
  </si>
  <si>
    <t>10724</t>
  </si>
  <si>
    <t>10726</t>
  </si>
  <si>
    <t>10728</t>
  </si>
  <si>
    <t>10729</t>
  </si>
  <si>
    <t>10731</t>
  </si>
  <si>
    <t>10732</t>
  </si>
  <si>
    <t>10738</t>
  </si>
  <si>
    <t>10756</t>
  </si>
  <si>
    <t>10762</t>
  </si>
  <si>
    <t>10770</t>
  </si>
  <si>
    <t>10781</t>
  </si>
  <si>
    <t>10783</t>
  </si>
  <si>
    <t>10787</t>
  </si>
  <si>
    <t>10800</t>
  </si>
  <si>
    <t>10802</t>
  </si>
  <si>
    <t>10803</t>
  </si>
  <si>
    <t>10806</t>
  </si>
  <si>
    <t>10812</t>
  </si>
  <si>
    <t>10814</t>
  </si>
  <si>
    <t>10843</t>
  </si>
  <si>
    <t>10867</t>
  </si>
  <si>
    <t>10872</t>
  </si>
  <si>
    <t>10875</t>
  </si>
  <si>
    <t>10878</t>
  </si>
  <si>
    <t>10888</t>
  </si>
  <si>
    <t>10891</t>
  </si>
  <si>
    <t>10909</t>
  </si>
  <si>
    <t>10911</t>
  </si>
  <si>
    <t>10920</t>
  </si>
  <si>
    <t>10921</t>
  </si>
  <si>
    <t>10924</t>
  </si>
  <si>
    <t>10930</t>
  </si>
  <si>
    <t>10934</t>
  </si>
  <si>
    <t>10937</t>
  </si>
  <si>
    <t>10940</t>
  </si>
  <si>
    <t>10955</t>
  </si>
  <si>
    <t>10978</t>
  </si>
  <si>
    <t>10988</t>
  </si>
  <si>
    <t>10991</t>
  </si>
  <si>
    <t>10992</t>
  </si>
  <si>
    <t>10997</t>
  </si>
  <si>
    <t>11004</t>
  </si>
  <si>
    <t>11006</t>
  </si>
  <si>
    <t>11009</t>
  </si>
  <si>
    <t>11010</t>
  </si>
  <si>
    <t>11018</t>
  </si>
  <si>
    <t>11019</t>
  </si>
  <si>
    <t>11029</t>
  </si>
  <si>
    <t>11054</t>
  </si>
  <si>
    <t>11055</t>
  </si>
  <si>
    <t>11064</t>
  </si>
  <si>
    <t>11066</t>
  </si>
  <si>
    <t>11068</t>
  </si>
  <si>
    <t>11075</t>
  </si>
  <si>
    <t>11081</t>
  </si>
  <si>
    <t>11114</t>
  </si>
  <si>
    <t>11137</t>
  </si>
  <si>
    <t>11156</t>
  </si>
  <si>
    <t>11165</t>
  </si>
  <si>
    <t>11171</t>
  </si>
  <si>
    <t>11174</t>
  </si>
  <si>
    <t>11181</t>
  </si>
  <si>
    <t>11190</t>
  </si>
  <si>
    <t>11193</t>
  </si>
  <si>
    <t>11199</t>
  </si>
  <si>
    <t>11200</t>
  </si>
  <si>
    <t>11201</t>
  </si>
  <si>
    <t>11203</t>
  </si>
  <si>
    <t>11209</t>
  </si>
  <si>
    <t>11215</t>
  </si>
  <si>
    <t>11216</t>
  </si>
  <si>
    <t>11258</t>
  </si>
  <si>
    <t>11263</t>
  </si>
  <si>
    <t>11271</t>
  </si>
  <si>
    <t>11284</t>
  </si>
  <si>
    <t>11293</t>
  </si>
  <si>
    <t>11313</t>
  </si>
  <si>
    <t>11317</t>
  </si>
  <si>
    <t>11323</t>
  </si>
  <si>
    <t>11326</t>
  </si>
  <si>
    <t>11328</t>
  </si>
  <si>
    <t>11330</t>
  </si>
  <si>
    <t>11333</t>
  </si>
  <si>
    <t>11339</t>
  </si>
  <si>
    <t>11344</t>
  </si>
  <si>
    <t>11345</t>
  </si>
  <si>
    <t>11348</t>
  </si>
  <si>
    <t>11356</t>
  </si>
  <si>
    <t>11362</t>
  </si>
  <si>
    <t>11366</t>
  </si>
  <si>
    <t>11368</t>
  </si>
  <si>
    <t>11405</t>
  </si>
  <si>
    <t>11416</t>
  </si>
  <si>
    <t>11417</t>
  </si>
  <si>
    <t>11423</t>
  </si>
  <si>
    <t>11434</t>
  </si>
  <si>
    <t>11438</t>
  </si>
  <si>
    <t>11439</t>
  </si>
  <si>
    <t>11443</t>
  </si>
  <si>
    <t>11444</t>
  </si>
  <si>
    <t>11447</t>
  </si>
  <si>
    <t>11456</t>
  </si>
  <si>
    <t>11465</t>
  </si>
  <si>
    <t>11501</t>
  </si>
  <si>
    <t>11519</t>
  </si>
  <si>
    <t>11525</t>
  </si>
  <si>
    <t>11526</t>
  </si>
  <si>
    <t>11535</t>
  </si>
  <si>
    <t>11539</t>
  </si>
  <si>
    <t>11549</t>
  </si>
  <si>
    <t>11613</t>
  </si>
  <si>
    <t>11618</t>
  </si>
  <si>
    <t>11626</t>
  </si>
  <si>
    <t>11629</t>
  </si>
  <si>
    <t>11631</t>
  </si>
  <si>
    <t>11632</t>
  </si>
  <si>
    <t>11634</t>
  </si>
  <si>
    <t>11635</t>
  </si>
  <si>
    <t>11639</t>
  </si>
  <si>
    <t>11644</t>
  </si>
  <si>
    <t>11650</t>
  </si>
  <si>
    <t>11652</t>
  </si>
  <si>
    <t>11654</t>
  </si>
  <si>
    <t>11655</t>
  </si>
  <si>
    <t>11657</t>
  </si>
  <si>
    <t>11659</t>
  </si>
  <si>
    <t>11660</t>
  </si>
  <si>
    <t>11665</t>
  </si>
  <si>
    <t>11666</t>
  </si>
  <si>
    <t>11696</t>
  </si>
  <si>
    <t>11697</t>
  </si>
  <si>
    <t>11702</t>
  </si>
  <si>
    <t>11703</t>
  </si>
  <si>
    <t>11709</t>
  </si>
  <si>
    <t>11713</t>
  </si>
  <si>
    <t>11715</t>
  </si>
  <si>
    <t>11719</t>
  </si>
  <si>
    <t>11725</t>
  </si>
  <si>
    <t>11729</t>
  </si>
  <si>
    <t>11733</t>
  </si>
  <si>
    <t>11736</t>
  </si>
  <si>
    <t>11753</t>
  </si>
  <si>
    <t>11759</t>
  </si>
  <si>
    <t>11764</t>
  </si>
  <si>
    <t>11771</t>
  </si>
  <si>
    <t>11775</t>
  </si>
  <si>
    <t>11785</t>
  </si>
  <si>
    <t>11787</t>
  </si>
  <si>
    <t>11789</t>
  </si>
  <si>
    <t>11793</t>
  </si>
  <si>
    <t>11798</t>
  </si>
  <si>
    <t>11807</t>
  </si>
  <si>
    <t>11810</t>
  </si>
  <si>
    <t>11812</t>
  </si>
  <si>
    <t>11814</t>
  </si>
  <si>
    <t>11818</t>
  </si>
  <si>
    <t>11828</t>
  </si>
  <si>
    <t>11855</t>
  </si>
  <si>
    <t>11863</t>
  </si>
  <si>
    <t>11867</t>
  </si>
  <si>
    <t>11868</t>
  </si>
  <si>
    <t>11871</t>
  </si>
  <si>
    <t>11874</t>
  </si>
  <si>
    <t>11877</t>
  </si>
  <si>
    <t>11878</t>
  </si>
  <si>
    <t>11881</t>
  </si>
  <si>
    <t>11882</t>
  </si>
  <si>
    <t>11885</t>
  </si>
  <si>
    <t>11886</t>
  </si>
  <si>
    <t>11889</t>
  </si>
  <si>
    <t>11890</t>
  </si>
  <si>
    <t>11896</t>
  </si>
  <si>
    <t>11923</t>
  </si>
  <si>
    <t>11936</t>
  </si>
  <si>
    <t>11946</t>
  </si>
  <si>
    <t>11948</t>
  </si>
  <si>
    <t>11950</t>
  </si>
  <si>
    <t>11955</t>
  </si>
  <si>
    <t>11960</t>
  </si>
  <si>
    <t>11969</t>
  </si>
  <si>
    <t>11970</t>
  </si>
  <si>
    <t>11974</t>
  </si>
  <si>
    <t>11977</t>
  </si>
  <si>
    <t>12006</t>
  </si>
  <si>
    <t>12030</t>
  </si>
  <si>
    <t>12040</t>
  </si>
  <si>
    <t>12041</t>
  </si>
  <si>
    <t>12046</t>
  </si>
  <si>
    <t>12049</t>
  </si>
  <si>
    <t>12052</t>
  </si>
  <si>
    <t>12057</t>
  </si>
  <si>
    <t>12059</t>
  </si>
  <si>
    <t>12067</t>
  </si>
  <si>
    <t>12069</t>
  </si>
  <si>
    <t>12072</t>
  </si>
  <si>
    <t>12075</t>
  </si>
  <si>
    <t>12119</t>
  </si>
  <si>
    <t>12126</t>
  </si>
  <si>
    <t>12127</t>
  </si>
  <si>
    <t>12130</t>
  </si>
  <si>
    <t>12134</t>
  </si>
  <si>
    <t>12135</t>
  </si>
  <si>
    <t>12136</t>
  </si>
  <si>
    <t>12144</t>
  </si>
  <si>
    <t>12151</t>
  </si>
  <si>
    <t>12154</t>
  </si>
  <si>
    <t>12157</t>
  </si>
  <si>
    <t>12182</t>
  </si>
  <si>
    <t>12190</t>
  </si>
  <si>
    <t>12204</t>
  </si>
  <si>
    <t>12209</t>
  </si>
  <si>
    <t>12220</t>
  </si>
  <si>
    <t>12248</t>
  </si>
  <si>
    <t>12254</t>
  </si>
  <si>
    <t>12256</t>
  </si>
  <si>
    <t>12273</t>
  </si>
  <si>
    <t>12294</t>
  </si>
  <si>
    <t>12307</t>
  </si>
  <si>
    <t>12311</t>
  </si>
  <si>
    <t>12318</t>
  </si>
  <si>
    <t>12319</t>
  </si>
  <si>
    <t>12341</t>
  </si>
  <si>
    <t>12346</t>
  </si>
  <si>
    <t>12349</t>
  </si>
  <si>
    <t>12355</t>
  </si>
  <si>
    <t>12378</t>
  </si>
  <si>
    <t>12390</t>
  </si>
  <si>
    <t>12399</t>
  </si>
  <si>
    <t>12401</t>
  </si>
  <si>
    <t>12408</t>
  </si>
  <si>
    <t>12418</t>
  </si>
  <si>
    <t>12419</t>
  </si>
  <si>
    <t>12422</t>
  </si>
  <si>
    <t>12424</t>
  </si>
  <si>
    <t>12425</t>
  </si>
  <si>
    <t>12427</t>
  </si>
  <si>
    <t>12436</t>
  </si>
  <si>
    <t>12507</t>
  </si>
  <si>
    <t>12514</t>
  </si>
  <si>
    <t>12520</t>
  </si>
  <si>
    <t>12528</t>
  </si>
  <si>
    <t>12533</t>
  </si>
  <si>
    <t>12538</t>
  </si>
  <si>
    <t>12540</t>
  </si>
  <si>
    <t>12543</t>
  </si>
  <si>
    <t>12550</t>
  </si>
  <si>
    <t>12553</t>
  </si>
  <si>
    <t>12559</t>
  </si>
  <si>
    <t>12617</t>
  </si>
  <si>
    <t>12624</t>
  </si>
  <si>
    <t>12634</t>
  </si>
  <si>
    <t>12638</t>
  </si>
  <si>
    <t>12641</t>
  </si>
  <si>
    <t>12643</t>
  </si>
  <si>
    <t>12645</t>
  </si>
  <si>
    <t>12653</t>
  </si>
  <si>
    <t>12662</t>
  </si>
  <si>
    <t>12693</t>
  </si>
  <si>
    <t>12694</t>
  </si>
  <si>
    <t>12705</t>
  </si>
  <si>
    <t>12720</t>
  </si>
  <si>
    <t>12721</t>
  </si>
  <si>
    <t>12758</t>
  </si>
  <si>
    <t>12763</t>
  </si>
  <si>
    <t>12765</t>
  </si>
  <si>
    <t>12768</t>
  </si>
  <si>
    <t>12772</t>
  </si>
  <si>
    <t>12780</t>
  </si>
  <si>
    <t>12790</t>
  </si>
  <si>
    <t>12792</t>
  </si>
  <si>
    <t>12794</t>
  </si>
  <si>
    <t>12833</t>
  </si>
  <si>
    <t>12835</t>
  </si>
  <si>
    <t>12841</t>
  </si>
  <si>
    <t>12853</t>
  </si>
  <si>
    <t>12856</t>
  </si>
  <si>
    <t>12875</t>
  </si>
  <si>
    <t>12908</t>
  </si>
  <si>
    <t>12910</t>
  </si>
  <si>
    <t>12913</t>
  </si>
  <si>
    <t>12923</t>
  </si>
  <si>
    <t>12924</t>
  </si>
  <si>
    <t>12926</t>
  </si>
  <si>
    <t>12932</t>
  </si>
  <si>
    <t>12968</t>
  </si>
  <si>
    <t>12981</t>
  </si>
  <si>
    <t>12992</t>
  </si>
  <si>
    <t>12993</t>
  </si>
  <si>
    <t>12995</t>
  </si>
  <si>
    <t>12999</t>
  </si>
  <si>
    <t>13000</t>
  </si>
  <si>
    <t>13004</t>
  </si>
  <si>
    <t>13005</t>
  </si>
  <si>
    <t>13009</t>
  </si>
  <si>
    <t>13025</t>
  </si>
  <si>
    <t>13030</t>
  </si>
  <si>
    <t>13031</t>
  </si>
  <si>
    <t>13034</t>
  </si>
  <si>
    <t>13036</t>
  </si>
  <si>
    <t>13037</t>
  </si>
  <si>
    <t>13090</t>
  </si>
  <si>
    <t>13094</t>
  </si>
  <si>
    <t>13095</t>
  </si>
  <si>
    <t>13103</t>
  </si>
  <si>
    <t>13107</t>
  </si>
  <si>
    <t>13111</t>
  </si>
  <si>
    <t>13119</t>
  </si>
  <si>
    <t>13120</t>
  </si>
  <si>
    <t>13125</t>
  </si>
  <si>
    <t>13126</t>
  </si>
  <si>
    <t>13133</t>
  </si>
  <si>
    <t>13134</t>
  </si>
  <si>
    <t>13138</t>
  </si>
  <si>
    <t>13139</t>
  </si>
  <si>
    <t>13204</t>
  </si>
  <si>
    <t>13207</t>
  </si>
  <si>
    <t>13212</t>
  </si>
  <si>
    <t>13214</t>
  </si>
  <si>
    <t>13217</t>
  </si>
  <si>
    <t>13220</t>
  </si>
  <si>
    <t>13224</t>
  </si>
  <si>
    <t>13226</t>
  </si>
  <si>
    <t>13227</t>
  </si>
  <si>
    <t>13229</t>
  </si>
  <si>
    <t>13230</t>
  </si>
  <si>
    <t>13232</t>
  </si>
  <si>
    <t>13236</t>
  </si>
  <si>
    <t>13238</t>
  </si>
  <si>
    <t>13239</t>
  </si>
  <si>
    <t>13265</t>
  </si>
  <si>
    <t>13268</t>
  </si>
  <si>
    <t>13269</t>
  </si>
  <si>
    <t>13272</t>
  </si>
  <si>
    <t>13274</t>
  </si>
  <si>
    <t>13284</t>
  </si>
  <si>
    <t>13293</t>
  </si>
  <si>
    <t>13297</t>
  </si>
  <si>
    <t>13304</t>
  </si>
  <si>
    <t>13306</t>
  </si>
  <si>
    <t>13314</t>
  </si>
  <si>
    <t>13367</t>
  </si>
  <si>
    <t>13373</t>
  </si>
  <si>
    <t>13380</t>
  </si>
  <si>
    <t>13386</t>
  </si>
  <si>
    <t>13401</t>
  </si>
  <si>
    <t>13406</t>
  </si>
  <si>
    <t>13413</t>
  </si>
  <si>
    <t>13415</t>
  </si>
  <si>
    <t>13456</t>
  </si>
  <si>
    <t>13464</t>
  </si>
  <si>
    <t>13474</t>
  </si>
  <si>
    <t>13476</t>
  </si>
  <si>
    <t>13479</t>
  </si>
  <si>
    <t>13482</t>
  </si>
  <si>
    <t>13483</t>
  </si>
  <si>
    <t>13488</t>
  </si>
  <si>
    <t>13490</t>
  </si>
  <si>
    <t>13493</t>
  </si>
  <si>
    <t>13499</t>
  </si>
  <si>
    <t>13505</t>
  </si>
  <si>
    <t>13510</t>
  </si>
  <si>
    <t>13512</t>
  </si>
  <si>
    <t>13515</t>
  </si>
  <si>
    <t>13517</t>
  </si>
  <si>
    <t>13523</t>
  </si>
  <si>
    <t>13560</t>
  </si>
  <si>
    <t>13564</t>
  </si>
  <si>
    <t>13570</t>
  </si>
  <si>
    <t>13572</t>
  </si>
  <si>
    <t>13576</t>
  </si>
  <si>
    <t>13578</t>
  </si>
  <si>
    <t>13621</t>
  </si>
  <si>
    <t>13634</t>
  </si>
  <si>
    <t>13636</t>
  </si>
  <si>
    <t>13638</t>
  </si>
  <si>
    <t>13639</t>
  </si>
  <si>
    <t>13640</t>
  </si>
  <si>
    <t>13645</t>
  </si>
  <si>
    <t>13647</t>
  </si>
  <si>
    <t>13659</t>
  </si>
  <si>
    <t>13660</t>
  </si>
  <si>
    <t>13661</t>
  </si>
  <si>
    <t>13665</t>
  </si>
  <si>
    <t>13666</t>
  </si>
  <si>
    <t>13700</t>
  </si>
  <si>
    <t>13713</t>
  </si>
  <si>
    <t>13724</t>
  </si>
  <si>
    <t>13728</t>
  </si>
  <si>
    <t>13733</t>
  </si>
  <si>
    <t>13736</t>
  </si>
  <si>
    <t>13746</t>
  </si>
  <si>
    <t>13753</t>
  </si>
  <si>
    <t>13755</t>
  </si>
  <si>
    <t>13757</t>
  </si>
  <si>
    <t>13759</t>
  </si>
  <si>
    <t>13763</t>
  </si>
  <si>
    <t>13823</t>
  </si>
  <si>
    <t>13827</t>
  </si>
  <si>
    <t>13835</t>
  </si>
  <si>
    <t>13841</t>
  </si>
  <si>
    <t>13844</t>
  </si>
  <si>
    <t>13846</t>
  </si>
  <si>
    <t>13848</t>
  </si>
  <si>
    <t>13850</t>
  </si>
  <si>
    <t>13851</t>
  </si>
  <si>
    <t>13883</t>
  </si>
  <si>
    <t>13886</t>
  </si>
  <si>
    <t>13894</t>
  </si>
  <si>
    <t>13908</t>
  </si>
  <si>
    <t>13912</t>
  </si>
  <si>
    <t>13914</t>
  </si>
  <si>
    <t>13917</t>
  </si>
  <si>
    <t>13927</t>
  </si>
  <si>
    <t>13935</t>
  </si>
  <si>
    <t>13938</t>
  </si>
  <si>
    <t>13940</t>
  </si>
  <si>
    <t>13941</t>
  </si>
  <si>
    <t>13942</t>
  </si>
  <si>
    <t>13947</t>
  </si>
  <si>
    <t>13951</t>
  </si>
  <si>
    <t>13963</t>
  </si>
  <si>
    <t>13970</t>
  </si>
  <si>
    <t>13975</t>
  </si>
  <si>
    <t>13976</t>
  </si>
  <si>
    <t>13984</t>
  </si>
  <si>
    <t>13993</t>
  </si>
  <si>
    <t>13997</t>
  </si>
  <si>
    <t>13999</t>
  </si>
  <si>
    <t>14005</t>
  </si>
  <si>
    <t>14012</t>
  </si>
  <si>
    <t>14013</t>
  </si>
  <si>
    <t>14020</t>
  </si>
  <si>
    <t>14022</t>
  </si>
  <si>
    <t>14034</t>
  </si>
  <si>
    <t>14059</t>
  </si>
  <si>
    <t>14061</t>
  </si>
  <si>
    <t>14062</t>
  </si>
  <si>
    <t>14071</t>
  </si>
  <si>
    <t>14073</t>
  </si>
  <si>
    <t>14079</t>
  </si>
  <si>
    <t>14080</t>
  </si>
  <si>
    <t>14083</t>
  </si>
  <si>
    <t>14085</t>
  </si>
  <si>
    <t>14086</t>
  </si>
  <si>
    <t>14097</t>
  </si>
  <si>
    <t>14102</t>
  </si>
  <si>
    <t>14107</t>
  </si>
  <si>
    <t>14116</t>
  </si>
  <si>
    <t>14119</t>
  </si>
  <si>
    <t>14121</t>
  </si>
  <si>
    <t>14135</t>
  </si>
  <si>
    <t>14139</t>
  </si>
  <si>
    <t>14141</t>
  </si>
  <si>
    <t>14143</t>
  </si>
  <si>
    <t>14165</t>
  </si>
  <si>
    <t>14166</t>
  </si>
  <si>
    <t>14167</t>
  </si>
  <si>
    <t>14175</t>
  </si>
  <si>
    <t>14182</t>
  </si>
  <si>
    <t>14198</t>
  </si>
  <si>
    <t>14208</t>
  </si>
  <si>
    <t>14209</t>
  </si>
  <si>
    <t>14214</t>
  </si>
  <si>
    <t>14229</t>
  </si>
  <si>
    <t>14235</t>
  </si>
  <si>
    <t>14240</t>
  </si>
  <si>
    <t>14252</t>
  </si>
  <si>
    <t>14253</t>
  </si>
  <si>
    <t>14255</t>
  </si>
  <si>
    <t>14267</t>
  </si>
  <si>
    <t>14277</t>
  </si>
  <si>
    <t>14279</t>
  </si>
  <si>
    <t>14286</t>
  </si>
  <si>
    <t>14296</t>
  </si>
  <si>
    <t>14308</t>
  </si>
  <si>
    <t>14309</t>
  </si>
  <si>
    <t>14312</t>
  </si>
  <si>
    <t>14315</t>
  </si>
  <si>
    <t>14331</t>
  </si>
  <si>
    <t>14335</t>
  </si>
  <si>
    <t>14383</t>
  </si>
  <si>
    <t>14427</t>
  </si>
  <si>
    <t>14430</t>
  </si>
  <si>
    <t>14447</t>
  </si>
  <si>
    <t>14454</t>
  </si>
  <si>
    <t>14455</t>
  </si>
  <si>
    <t>14464</t>
  </si>
  <si>
    <t>14474</t>
  </si>
  <si>
    <t>14479</t>
  </si>
  <si>
    <t>14490</t>
  </si>
  <si>
    <t>14497</t>
  </si>
  <si>
    <t>14498</t>
  </si>
  <si>
    <t>14499</t>
  </si>
  <si>
    <t>14502</t>
  </si>
  <si>
    <t>14528</t>
  </si>
  <si>
    <t>14529</t>
  </si>
  <si>
    <t>14531</t>
  </si>
  <si>
    <t>14532</t>
  </si>
  <si>
    <t>14536</t>
  </si>
  <si>
    <t>14537</t>
  </si>
  <si>
    <t>14538</t>
  </si>
  <si>
    <t>14546</t>
  </si>
  <si>
    <t>14554</t>
  </si>
  <si>
    <t>14570</t>
  </si>
  <si>
    <t>14571</t>
  </si>
  <si>
    <t>14572</t>
  </si>
  <si>
    <t>14576</t>
  </si>
  <si>
    <t>14577</t>
  </si>
  <si>
    <t>14578</t>
  </si>
  <si>
    <t>14581</t>
  </si>
  <si>
    <t>14583</t>
  </si>
  <si>
    <t>14595</t>
  </si>
  <si>
    <t>14613</t>
  </si>
  <si>
    <t>14642</t>
  </si>
  <si>
    <t>14673</t>
  </si>
  <si>
    <t>14675</t>
  </si>
  <si>
    <t>14680</t>
  </si>
  <si>
    <t>14689</t>
  </si>
  <si>
    <t>14690</t>
  </si>
  <si>
    <t>14705</t>
  </si>
  <si>
    <t>14707</t>
  </si>
  <si>
    <t>14722</t>
  </si>
  <si>
    <t>14731</t>
  </si>
  <si>
    <t>14733</t>
  </si>
  <si>
    <t>14737</t>
  </si>
  <si>
    <t>14739</t>
  </si>
  <si>
    <t>14756</t>
  </si>
  <si>
    <t>14765</t>
  </si>
  <si>
    <t>14770</t>
  </si>
  <si>
    <t>14782</t>
  </si>
  <si>
    <t>14795</t>
  </si>
  <si>
    <t>14815</t>
  </si>
  <si>
    <t>14822</t>
  </si>
  <si>
    <t>14831</t>
  </si>
  <si>
    <t>14834</t>
  </si>
  <si>
    <t>14839</t>
  </si>
  <si>
    <t>14849</t>
  </si>
  <si>
    <t>14858</t>
  </si>
  <si>
    <t>14870</t>
  </si>
  <si>
    <t>14878</t>
  </si>
  <si>
    <t>14888</t>
  </si>
  <si>
    <t>14898</t>
  </si>
  <si>
    <t>14916</t>
  </si>
  <si>
    <t>14925</t>
  </si>
  <si>
    <t>14951</t>
  </si>
  <si>
    <t>14954</t>
  </si>
  <si>
    <t>14956</t>
  </si>
  <si>
    <t>14961</t>
  </si>
  <si>
    <t>14963</t>
  </si>
  <si>
    <t>14967</t>
  </si>
  <si>
    <t>15012</t>
  </si>
  <si>
    <t>15014</t>
  </si>
  <si>
    <t>15027</t>
  </si>
  <si>
    <t>15034</t>
  </si>
  <si>
    <t>15047</t>
  </si>
  <si>
    <t>15068</t>
  </si>
  <si>
    <t>15113</t>
  </si>
  <si>
    <t>15118</t>
  </si>
  <si>
    <t>15143</t>
  </si>
  <si>
    <t>15165</t>
  </si>
  <si>
    <t>15191</t>
  </si>
  <si>
    <t>15229</t>
  </si>
  <si>
    <t>15254</t>
  </si>
  <si>
    <t>15302</t>
  </si>
  <si>
    <t>15308</t>
  </si>
  <si>
    <t>15320</t>
  </si>
  <si>
    <t>15349</t>
  </si>
  <si>
    <t>15350</t>
  </si>
  <si>
    <t>15406</t>
  </si>
  <si>
    <t>15420</t>
  </si>
  <si>
    <t>15448</t>
  </si>
  <si>
    <t>15523</t>
  </si>
  <si>
    <t>15536</t>
  </si>
  <si>
    <t>15611</t>
  </si>
  <si>
    <t>15618</t>
  </si>
  <si>
    <t>15624</t>
  </si>
  <si>
    <t>15628</t>
  </si>
  <si>
    <t>15636</t>
  </si>
  <si>
    <t>15638</t>
  </si>
  <si>
    <t>15645</t>
  </si>
  <si>
    <t>15652</t>
  </si>
  <si>
    <t>15670</t>
  </si>
  <si>
    <t>15678</t>
  </si>
  <si>
    <t>15719</t>
  </si>
  <si>
    <t>15742</t>
  </si>
  <si>
    <t>15765</t>
  </si>
  <si>
    <t>15769</t>
  </si>
  <si>
    <t>15770</t>
  </si>
  <si>
    <t>15774</t>
  </si>
  <si>
    <t>15775</t>
  </si>
  <si>
    <t>15776</t>
  </si>
  <si>
    <t>15780</t>
  </si>
  <si>
    <t>15788</t>
  </si>
  <si>
    <t>15790</t>
  </si>
  <si>
    <t>15792</t>
  </si>
  <si>
    <t>15811</t>
  </si>
  <si>
    <t>15817</t>
  </si>
  <si>
    <t>15819</t>
  </si>
  <si>
    <t>15836</t>
  </si>
  <si>
    <t>15845</t>
  </si>
  <si>
    <t>15848</t>
  </si>
  <si>
    <t>15851</t>
  </si>
  <si>
    <t>15853</t>
  </si>
  <si>
    <t>15854</t>
  </si>
  <si>
    <t>15866</t>
  </si>
  <si>
    <t>15873</t>
  </si>
  <si>
    <t>15874</t>
  </si>
  <si>
    <t>15875</t>
  </si>
  <si>
    <t>15884</t>
  </si>
  <si>
    <t>15885</t>
  </si>
  <si>
    <t>15890</t>
  </si>
  <si>
    <t>15912</t>
  </si>
  <si>
    <t>15913</t>
  </si>
  <si>
    <t>15914</t>
  </si>
  <si>
    <t>15920</t>
  </si>
  <si>
    <t>15928</t>
  </si>
  <si>
    <t>15935</t>
  </si>
  <si>
    <t>15938</t>
  </si>
  <si>
    <t>15939</t>
  </si>
  <si>
    <t>15948</t>
  </si>
  <si>
    <t>15951</t>
  </si>
  <si>
    <t>15953</t>
  </si>
  <si>
    <t>15955</t>
  </si>
  <si>
    <t>15957</t>
  </si>
  <si>
    <t>15961</t>
  </si>
  <si>
    <t>15969</t>
  </si>
  <si>
    <t>15973</t>
  </si>
  <si>
    <t>15974</t>
  </si>
  <si>
    <t>15984</t>
  </si>
  <si>
    <t>15986</t>
  </si>
  <si>
    <t>15989</t>
  </si>
  <si>
    <t>15994</t>
  </si>
  <si>
    <t>16006</t>
  </si>
  <si>
    <t>16011</t>
  </si>
  <si>
    <t>16014</t>
  </si>
  <si>
    <t>16026</t>
  </si>
  <si>
    <t>16027</t>
  </si>
  <si>
    <t>16030</t>
  </si>
  <si>
    <t>16032</t>
  </si>
  <si>
    <t>16035</t>
  </si>
  <si>
    <t>16041</t>
  </si>
  <si>
    <t>16054</t>
  </si>
  <si>
    <t>16066</t>
  </si>
  <si>
    <t>16068</t>
  </si>
  <si>
    <t>16069</t>
  </si>
  <si>
    <t>16075</t>
  </si>
  <si>
    <t>16078</t>
  </si>
  <si>
    <t>16081</t>
  </si>
  <si>
    <t>16083</t>
  </si>
  <si>
    <t>16089</t>
  </si>
  <si>
    <t>16092</t>
  </si>
  <si>
    <t>16095</t>
  </si>
  <si>
    <t>16100</t>
  </si>
  <si>
    <t>16102</t>
  </si>
  <si>
    <t>16104</t>
  </si>
  <si>
    <t>16106</t>
  </si>
  <si>
    <t>16109</t>
  </si>
  <si>
    <t>16120</t>
  </si>
  <si>
    <t>16123</t>
  </si>
  <si>
    <t>16136</t>
  </si>
  <si>
    <t>16137</t>
  </si>
  <si>
    <t>16139</t>
  </si>
  <si>
    <t>16141</t>
  </si>
  <si>
    <t>16142</t>
  </si>
  <si>
    <t>16143</t>
  </si>
  <si>
    <t>16145</t>
  </si>
  <si>
    <t>16152</t>
  </si>
  <si>
    <t>16156</t>
  </si>
  <si>
    <t>16162</t>
  </si>
  <si>
    <t>16167</t>
  </si>
  <si>
    <t>16170</t>
  </si>
  <si>
    <t>16172</t>
  </si>
  <si>
    <t>16208</t>
  </si>
  <si>
    <t>16214</t>
  </si>
  <si>
    <t>16226</t>
  </si>
  <si>
    <t>16234</t>
  </si>
  <si>
    <t>16238</t>
  </si>
  <si>
    <t>16257</t>
  </si>
  <si>
    <t>16261</t>
  </si>
  <si>
    <t>16264</t>
  </si>
  <si>
    <t>16265</t>
  </si>
  <si>
    <t>16310</t>
  </si>
  <si>
    <t>16312</t>
  </si>
  <si>
    <t>16337</t>
  </si>
  <si>
    <t>16345</t>
  </si>
  <si>
    <t>16382</t>
  </si>
  <si>
    <t>16391</t>
  </si>
  <si>
    <t>16400</t>
  </si>
  <si>
    <t>16410</t>
  </si>
  <si>
    <t>16439</t>
  </si>
  <si>
    <t>16443</t>
  </si>
  <si>
    <t>16445</t>
  </si>
  <si>
    <t>16517</t>
  </si>
  <si>
    <t>16538</t>
  </si>
  <si>
    <t>16582</t>
  </si>
  <si>
    <t>16608</t>
  </si>
  <si>
    <t>16628</t>
  </si>
  <si>
    <t>16633</t>
  </si>
  <si>
    <t>16667</t>
  </si>
  <si>
    <t>16669</t>
  </si>
  <si>
    <t>16693</t>
  </si>
  <si>
    <t>16700</t>
  </si>
  <si>
    <t>16730</t>
  </si>
  <si>
    <t>16732</t>
  </si>
  <si>
    <t>16736</t>
  </si>
  <si>
    <t>16781</t>
  </si>
  <si>
    <t>16793</t>
  </si>
  <si>
    <t>16826</t>
  </si>
  <si>
    <t>16833</t>
  </si>
  <si>
    <t>16886</t>
  </si>
  <si>
    <t>16891</t>
  </si>
  <si>
    <t>16897</t>
  </si>
  <si>
    <t>16905</t>
  </si>
  <si>
    <t>16933</t>
  </si>
  <si>
    <t>16943</t>
  </si>
  <si>
    <t>17002</t>
  </si>
  <si>
    <t>17031</t>
  </si>
  <si>
    <t>17127</t>
  </si>
  <si>
    <t>17130</t>
  </si>
  <si>
    <t>17160</t>
  </si>
  <si>
    <t>17163</t>
  </si>
  <si>
    <t>17166</t>
  </si>
  <si>
    <t>17176</t>
  </si>
  <si>
    <t>17193</t>
  </si>
  <si>
    <t>17245</t>
  </si>
  <si>
    <t>17255</t>
  </si>
  <si>
    <t>17277</t>
  </si>
  <si>
    <t>17289</t>
  </si>
  <si>
    <t>17290</t>
  </si>
  <si>
    <t>17301</t>
  </si>
  <si>
    <t>17307</t>
  </si>
  <si>
    <t>17309</t>
  </si>
  <si>
    <t>17311</t>
  </si>
  <si>
    <t>17316</t>
  </si>
  <si>
    <t>17317</t>
  </si>
  <si>
    <t>17319</t>
  </si>
  <si>
    <t>17326</t>
  </si>
  <si>
    <t>17330</t>
  </si>
  <si>
    <t>17334</t>
  </si>
  <si>
    <t>17336</t>
  </si>
  <si>
    <t>17338</t>
  </si>
  <si>
    <t>17344</t>
  </si>
  <si>
    <t>17346</t>
  </si>
  <si>
    <t>17347</t>
  </si>
  <si>
    <t>17356</t>
  </si>
  <si>
    <t>17359</t>
  </si>
  <si>
    <t>17360</t>
  </si>
  <si>
    <t>17364</t>
  </si>
  <si>
    <t>17366</t>
  </si>
  <si>
    <t>17367</t>
  </si>
  <si>
    <t>17368</t>
  </si>
  <si>
    <t>17375</t>
  </si>
  <si>
    <t>17380</t>
  </si>
  <si>
    <t>17386</t>
  </si>
  <si>
    <t>17387</t>
  </si>
  <si>
    <t>17398</t>
  </si>
  <si>
    <t>17402</t>
  </si>
  <si>
    <t>17407</t>
  </si>
  <si>
    <t>17412</t>
  </si>
  <si>
    <t>17415</t>
  </si>
  <si>
    <t>17419</t>
  </si>
  <si>
    <t>17420</t>
  </si>
  <si>
    <t>17423</t>
  </si>
  <si>
    <t>17426</t>
  </si>
  <si>
    <t>17438</t>
  </si>
  <si>
    <t>17444</t>
  </si>
  <si>
    <t>17449</t>
  </si>
  <si>
    <t>17451</t>
  </si>
  <si>
    <t>17467</t>
  </si>
  <si>
    <t>17473</t>
  </si>
  <si>
    <t>17481</t>
  </si>
  <si>
    <t>17485</t>
  </si>
  <si>
    <t>17491</t>
  </si>
  <si>
    <t>17495</t>
  </si>
  <si>
    <t>17507</t>
  </si>
  <si>
    <t>17509</t>
  </si>
  <si>
    <t>17515</t>
  </si>
  <si>
    <t>17517</t>
  </si>
  <si>
    <t>17518</t>
  </si>
  <si>
    <t>17519</t>
  </si>
  <si>
    <t>17524</t>
  </si>
  <si>
    <t>17525</t>
  </si>
  <si>
    <t>17537</t>
  </si>
  <si>
    <t>17544</t>
  </si>
  <si>
    <t>17550</t>
  </si>
  <si>
    <t>17555</t>
  </si>
  <si>
    <t>17558</t>
  </si>
  <si>
    <t>17562</t>
  </si>
  <si>
    <t>17580</t>
  </si>
  <si>
    <t>17583</t>
  </si>
  <si>
    <t>17595</t>
  </si>
  <si>
    <t>17615</t>
  </si>
  <si>
    <t>17618</t>
  </si>
  <si>
    <t>17620</t>
  </si>
  <si>
    <t>17621</t>
  </si>
  <si>
    <t>17627</t>
  </si>
  <si>
    <t>17655</t>
  </si>
  <si>
    <t>17657</t>
  </si>
  <si>
    <t>17688</t>
  </si>
  <si>
    <t>17695</t>
  </si>
  <si>
    <t>17702</t>
  </si>
  <si>
    <t>17736</t>
  </si>
  <si>
    <t>17742</t>
  </si>
  <si>
    <t>17746</t>
  </si>
  <si>
    <t>17748</t>
  </si>
  <si>
    <t>17771</t>
  </si>
  <si>
    <t>17851</t>
  </si>
  <si>
    <t>17855</t>
  </si>
  <si>
    <t>17881</t>
  </si>
  <si>
    <t>17882</t>
  </si>
  <si>
    <t>17884</t>
  </si>
  <si>
    <t>17901</t>
  </si>
  <si>
    <t>17950</t>
  </si>
  <si>
    <t>17979</t>
  </si>
  <si>
    <t>17988</t>
  </si>
  <si>
    <t>18021</t>
  </si>
  <si>
    <t>18033</t>
  </si>
  <si>
    <t>18035</t>
  </si>
  <si>
    <t>18040</t>
  </si>
  <si>
    <t>18058</t>
  </si>
  <si>
    <t>18066</t>
  </si>
  <si>
    <t>18078</t>
  </si>
  <si>
    <t>18123</t>
  </si>
  <si>
    <t>18231</t>
  </si>
  <si>
    <t>18262</t>
  </si>
  <si>
    <t>18296</t>
  </si>
  <si>
    <t>18322</t>
  </si>
  <si>
    <t>18343</t>
  </si>
  <si>
    <t>18407</t>
  </si>
  <si>
    <t>18421</t>
  </si>
  <si>
    <t>18448</t>
  </si>
  <si>
    <t>18460</t>
  </si>
  <si>
    <t>18464</t>
  </si>
  <si>
    <t>18506</t>
  </si>
  <si>
    <t>18517</t>
  </si>
  <si>
    <t>18526</t>
  </si>
  <si>
    <t>18548</t>
  </si>
  <si>
    <t>18550</t>
  </si>
  <si>
    <t>18561</t>
  </si>
  <si>
    <t>18573</t>
  </si>
  <si>
    <t>18591</t>
  </si>
  <si>
    <t>18608</t>
  </si>
  <si>
    <t>18710</t>
  </si>
  <si>
    <t>18729</t>
  </si>
  <si>
    <t>18731</t>
  </si>
  <si>
    <t>18747</t>
  </si>
  <si>
    <t>18752</t>
  </si>
  <si>
    <t>18781</t>
  </si>
  <si>
    <t>18783</t>
  </si>
  <si>
    <t>18800</t>
  </si>
  <si>
    <t>18843</t>
  </si>
  <si>
    <t>18846</t>
  </si>
  <si>
    <t>18847</t>
  </si>
  <si>
    <t>18848</t>
  </si>
  <si>
    <t>18862</t>
  </si>
  <si>
    <t>18878</t>
  </si>
  <si>
    <t>18884</t>
  </si>
  <si>
    <t>18888</t>
  </si>
  <si>
    <t>18891</t>
  </si>
  <si>
    <t>18894</t>
  </si>
  <si>
    <t>18897</t>
  </si>
  <si>
    <t>18900</t>
  </si>
  <si>
    <t>18901</t>
  </si>
  <si>
    <t>18907</t>
  </si>
  <si>
    <t>18923</t>
  </si>
  <si>
    <t>18931</t>
  </si>
  <si>
    <t>18934</t>
  </si>
  <si>
    <t>18944</t>
  </si>
  <si>
    <t>18952</t>
  </si>
  <si>
    <t>18953</t>
  </si>
  <si>
    <t>18958</t>
  </si>
  <si>
    <t>18966</t>
  </si>
  <si>
    <t>18969</t>
  </si>
  <si>
    <t>18973</t>
  </si>
  <si>
    <t>18975</t>
  </si>
  <si>
    <t>18999</t>
  </si>
  <si>
    <t>19006</t>
  </si>
  <si>
    <t>19009</t>
  </si>
  <si>
    <t>19010</t>
  </si>
  <si>
    <t>19011</t>
  </si>
  <si>
    <t>19017</t>
  </si>
  <si>
    <t>19023</t>
  </si>
  <si>
    <t>19033</t>
  </si>
  <si>
    <t>19038</t>
  </si>
  <si>
    <t>19039</t>
  </si>
  <si>
    <t>19051</t>
  </si>
  <si>
    <t>19052</t>
  </si>
  <si>
    <t>19100</t>
  </si>
  <si>
    <t>19152</t>
  </si>
  <si>
    <t>19156</t>
  </si>
  <si>
    <t>19169</t>
  </si>
  <si>
    <t>19231</t>
  </si>
  <si>
    <t>19316</t>
  </si>
  <si>
    <t>19360</t>
  </si>
  <si>
    <t>19390</t>
  </si>
  <si>
    <t>19484</t>
  </si>
  <si>
    <t>19486</t>
  </si>
  <si>
    <t>19504</t>
  </si>
  <si>
    <t>19559</t>
  </si>
  <si>
    <t>19574</t>
  </si>
  <si>
    <t>19611</t>
  </si>
  <si>
    <t>19631</t>
  </si>
  <si>
    <t>19651</t>
  </si>
  <si>
    <t>19692</t>
  </si>
  <si>
    <t>19727</t>
  </si>
  <si>
    <t>19803</t>
  </si>
  <si>
    <t>19811</t>
  </si>
  <si>
    <t>19818</t>
  </si>
  <si>
    <t>19821</t>
  </si>
  <si>
    <t>19824</t>
  </si>
  <si>
    <t>19827</t>
  </si>
  <si>
    <t>19839</t>
  </si>
  <si>
    <t>19890</t>
  </si>
  <si>
    <t>19906</t>
  </si>
  <si>
    <t>19910</t>
  </si>
  <si>
    <t>19936</t>
  </si>
  <si>
    <t>19947</t>
  </si>
  <si>
    <t>19973</t>
  </si>
  <si>
    <t>19987</t>
  </si>
  <si>
    <t>19989</t>
  </si>
  <si>
    <t>19990</t>
  </si>
  <si>
    <t>19991</t>
  </si>
  <si>
    <t>19994</t>
  </si>
  <si>
    <t>20002</t>
  </si>
  <si>
    <t>20037</t>
  </si>
  <si>
    <t>20041</t>
  </si>
  <si>
    <t>20079</t>
  </si>
  <si>
    <t>20086</t>
  </si>
  <si>
    <t>20099</t>
  </si>
  <si>
    <t>20153</t>
  </si>
  <si>
    <t>20180</t>
  </si>
  <si>
    <t>20189</t>
  </si>
  <si>
    <t>20223</t>
  </si>
  <si>
    <t>20226</t>
  </si>
  <si>
    <t>20228</t>
  </si>
  <si>
    <t>20280</t>
  </si>
  <si>
    <t>20297</t>
  </si>
  <si>
    <t>20300</t>
  </si>
  <si>
    <t>20318</t>
  </si>
  <si>
    <t>20330</t>
  </si>
  <si>
    <t>20335</t>
  </si>
  <si>
    <t>20337</t>
  </si>
  <si>
    <t>20342</t>
  </si>
  <si>
    <t>20343</t>
  </si>
  <si>
    <t>20364</t>
  </si>
  <si>
    <t>20367</t>
  </si>
  <si>
    <t>20374</t>
  </si>
  <si>
    <t>20392</t>
  </si>
  <si>
    <t>20397</t>
  </si>
  <si>
    <t>20411</t>
  </si>
  <si>
    <t>20416</t>
  </si>
  <si>
    <t>20417</t>
  </si>
  <si>
    <t>20435</t>
  </si>
  <si>
    <t>20446</t>
  </si>
  <si>
    <t>20459</t>
  </si>
  <si>
    <t>20486</t>
  </si>
  <si>
    <t>20496</t>
  </si>
  <si>
    <t>20500</t>
  </si>
  <si>
    <t>20525</t>
  </si>
  <si>
    <t>20526</t>
  </si>
  <si>
    <t>20528</t>
  </si>
  <si>
    <t>20539</t>
  </si>
  <si>
    <t>20544</t>
  </si>
  <si>
    <t>20584</t>
  </si>
  <si>
    <t>20590</t>
  </si>
  <si>
    <t>20599</t>
  </si>
  <si>
    <t>20600</t>
  </si>
  <si>
    <t>20621</t>
  </si>
  <si>
    <t>20633</t>
  </si>
  <si>
    <t>20634</t>
  </si>
  <si>
    <t>20639</t>
  </si>
  <si>
    <t>20644</t>
  </si>
  <si>
    <t>20647</t>
  </si>
  <si>
    <t>20649</t>
  </si>
  <si>
    <t>20650</t>
  </si>
  <si>
    <t>20654</t>
  </si>
  <si>
    <t>20655</t>
  </si>
  <si>
    <t>20670</t>
  </si>
  <si>
    <t>20685</t>
  </si>
  <si>
    <t>20693</t>
  </si>
  <si>
    <t>20702</t>
  </si>
  <si>
    <t>20716</t>
  </si>
  <si>
    <t>20717</t>
  </si>
  <si>
    <t>20722</t>
  </si>
  <si>
    <t>20727</t>
  </si>
  <si>
    <t>20752</t>
  </si>
  <si>
    <t>20753</t>
  </si>
  <si>
    <t>20762</t>
  </si>
  <si>
    <t>20763</t>
  </si>
  <si>
    <t>20765</t>
  </si>
  <si>
    <t>20766</t>
  </si>
  <si>
    <t>20767</t>
  </si>
  <si>
    <t>20768</t>
  </si>
  <si>
    <t>20769</t>
  </si>
  <si>
    <t>20775</t>
  </si>
  <si>
    <t>20780</t>
  </si>
  <si>
    <t>20781</t>
  </si>
  <si>
    <t>20782</t>
  </si>
  <si>
    <t>20783</t>
  </si>
  <si>
    <t>20789</t>
  </si>
  <si>
    <t>20792</t>
  </si>
  <si>
    <t>20794</t>
  </si>
  <si>
    <t>20797</t>
  </si>
  <si>
    <t>20808</t>
  </si>
  <si>
    <t>20812</t>
  </si>
  <si>
    <t>20821</t>
  </si>
  <si>
    <t>20831</t>
  </si>
  <si>
    <t>20847</t>
  </si>
  <si>
    <t>20849</t>
  </si>
  <si>
    <t>20870</t>
  </si>
  <si>
    <t>20871</t>
  </si>
  <si>
    <t>20872</t>
  </si>
  <si>
    <t>20873</t>
  </si>
  <si>
    <t>20884</t>
  </si>
  <si>
    <t>20887</t>
  </si>
  <si>
    <t>20888</t>
  </si>
  <si>
    <t>20890</t>
  </si>
  <si>
    <t>20892</t>
  </si>
  <si>
    <t>20893</t>
  </si>
  <si>
    <t>20897</t>
  </si>
  <si>
    <t>20905</t>
  </si>
  <si>
    <t>20907</t>
  </si>
  <si>
    <t>20910</t>
  </si>
  <si>
    <t>20914</t>
  </si>
  <si>
    <t>20921</t>
  </si>
  <si>
    <t>20933</t>
  </si>
  <si>
    <t>20936</t>
  </si>
  <si>
    <t>20939</t>
  </si>
  <si>
    <t>20941</t>
  </si>
  <si>
    <t>20944</t>
  </si>
  <si>
    <t>20945</t>
  </si>
  <si>
    <t>20946</t>
  </si>
  <si>
    <t>20949</t>
  </si>
  <si>
    <t>20950</t>
  </si>
  <si>
    <t>20954</t>
  </si>
  <si>
    <t>20968</t>
  </si>
  <si>
    <t>20974</t>
  </si>
  <si>
    <t>20990</t>
  </si>
  <si>
    <t>20991</t>
  </si>
  <si>
    <t>20993</t>
  </si>
  <si>
    <t>21002</t>
  </si>
  <si>
    <t>21004</t>
  </si>
  <si>
    <t>21006</t>
  </si>
  <si>
    <t>21007</t>
  </si>
  <si>
    <t>21008</t>
  </si>
  <si>
    <t>21014</t>
  </si>
  <si>
    <t>21016</t>
  </si>
  <si>
    <t>21019</t>
  </si>
  <si>
    <t>21021</t>
  </si>
  <si>
    <t>21024</t>
  </si>
  <si>
    <t>21029</t>
  </si>
  <si>
    <t>21035</t>
  </si>
  <si>
    <t>21038</t>
  </si>
  <si>
    <t>21093</t>
  </si>
  <si>
    <t>21096</t>
  </si>
  <si>
    <t>21098</t>
  </si>
  <si>
    <t>21126</t>
  </si>
  <si>
    <t>21151</t>
  </si>
  <si>
    <t>21201</t>
  </si>
  <si>
    <t>21217</t>
  </si>
  <si>
    <t>21235</t>
  </si>
  <si>
    <t>21237</t>
  </si>
  <si>
    <t>21269</t>
  </si>
  <si>
    <t>21291</t>
  </si>
  <si>
    <t>21326</t>
  </si>
  <si>
    <t>21341</t>
  </si>
  <si>
    <t>21355</t>
  </si>
  <si>
    <t>21360</t>
  </si>
  <si>
    <t>21369</t>
  </si>
  <si>
    <t>21374</t>
  </si>
  <si>
    <t>21410</t>
  </si>
  <si>
    <t>21412</t>
  </si>
  <si>
    <t>21423</t>
  </si>
  <si>
    <t>21433</t>
  </si>
  <si>
    <t>21437</t>
  </si>
  <si>
    <t>21443</t>
  </si>
  <si>
    <t>21461</t>
  </si>
  <si>
    <t>21526</t>
  </si>
  <si>
    <t>21536</t>
  </si>
  <si>
    <t>21555</t>
  </si>
  <si>
    <t>21575</t>
  </si>
  <si>
    <t>21613</t>
  </si>
  <si>
    <t>21617</t>
  </si>
  <si>
    <t>21645</t>
  </si>
  <si>
    <t>21652</t>
  </si>
  <si>
    <t>21656</t>
  </si>
  <si>
    <t>21664</t>
  </si>
  <si>
    <t>21665</t>
  </si>
  <si>
    <t>21670</t>
  </si>
  <si>
    <t>21679</t>
  </si>
  <si>
    <t>21757</t>
  </si>
  <si>
    <t>21762</t>
  </si>
  <si>
    <t>21769</t>
  </si>
  <si>
    <t>21830</t>
  </si>
  <si>
    <t>21842</t>
  </si>
  <si>
    <t>21862</t>
  </si>
  <si>
    <t>21890</t>
  </si>
  <si>
    <t>21891</t>
  </si>
  <si>
    <t>21896</t>
  </si>
  <si>
    <t>21897</t>
  </si>
  <si>
    <t>21900</t>
  </si>
  <si>
    <t>21901</t>
  </si>
  <si>
    <t>21902</t>
  </si>
  <si>
    <t>21908</t>
  </si>
  <si>
    <t>21911</t>
  </si>
  <si>
    <t>21914</t>
  </si>
  <si>
    <t>21915</t>
  </si>
  <si>
    <t>21924</t>
  </si>
  <si>
    <t>21925</t>
  </si>
  <si>
    <t>21927</t>
  </si>
  <si>
    <t>21936</t>
  </si>
  <si>
    <t>21938</t>
  </si>
  <si>
    <t>21940</t>
  </si>
  <si>
    <t>21944</t>
  </si>
  <si>
    <t>21947</t>
  </si>
  <si>
    <t>21953</t>
  </si>
  <si>
    <t>21954</t>
  </si>
  <si>
    <t>21955</t>
  </si>
  <si>
    <t>21959</t>
  </si>
  <si>
    <t>21960</t>
  </si>
  <si>
    <t>21961</t>
  </si>
  <si>
    <t>21969</t>
  </si>
  <si>
    <t>21971</t>
  </si>
  <si>
    <t>21977</t>
  </si>
  <si>
    <t>21981</t>
  </si>
  <si>
    <t>21985</t>
  </si>
  <si>
    <t>21986</t>
  </si>
  <si>
    <t>21987</t>
  </si>
  <si>
    <t>21990</t>
  </si>
  <si>
    <t>22000</t>
  </si>
  <si>
    <t>22004</t>
  </si>
  <si>
    <t>22010</t>
  </si>
  <si>
    <t>22017</t>
  </si>
  <si>
    <t>22018</t>
  </si>
  <si>
    <t>22022</t>
  </si>
  <si>
    <t>22031</t>
  </si>
  <si>
    <t>22034</t>
  </si>
  <si>
    <t>22038</t>
  </si>
  <si>
    <t>22039</t>
  </si>
  <si>
    <t>22042</t>
  </si>
  <si>
    <t>22043</t>
  </si>
  <si>
    <t>22045</t>
  </si>
  <si>
    <t>22047</t>
  </si>
  <si>
    <t>22048</t>
  </si>
  <si>
    <t>22049</t>
  </si>
  <si>
    <t>22050</t>
  </si>
  <si>
    <t>22055</t>
  </si>
  <si>
    <t>22056</t>
  </si>
  <si>
    <t>22057</t>
  </si>
  <si>
    <t>22058</t>
  </si>
  <si>
    <t>22059</t>
  </si>
  <si>
    <t>22061</t>
  </si>
  <si>
    <t>22063</t>
  </si>
  <si>
    <t>22067</t>
  </si>
  <si>
    <t>22069</t>
  </si>
  <si>
    <t>22070</t>
  </si>
  <si>
    <t>22071</t>
  </si>
  <si>
    <t>22074</t>
  </si>
  <si>
    <t>22079</t>
  </si>
  <si>
    <t>22080</t>
  </si>
  <si>
    <t>22081</t>
  </si>
  <si>
    <t>22082</t>
  </si>
  <si>
    <t>22087</t>
  </si>
  <si>
    <t>22088</t>
  </si>
  <si>
    <t>22090</t>
  </si>
  <si>
    <t>22093</t>
  </si>
  <si>
    <t>22094</t>
  </si>
  <si>
    <t>22096</t>
  </si>
  <si>
    <t>22097</t>
  </si>
  <si>
    <t>22100</t>
  </si>
  <si>
    <t>22101</t>
  </si>
  <si>
    <t>22104</t>
  </si>
  <si>
    <t>22106</t>
  </si>
  <si>
    <t>22107</t>
  </si>
  <si>
    <t>22110</t>
  </si>
  <si>
    <t>22111</t>
  </si>
  <si>
    <t>22115</t>
  </si>
  <si>
    <t>22123</t>
  </si>
  <si>
    <t>22130</t>
  </si>
  <si>
    <t>22134</t>
  </si>
  <si>
    <t>22140</t>
  </si>
  <si>
    <t>22193</t>
  </si>
  <si>
    <t>22217</t>
  </si>
  <si>
    <t>22225</t>
  </si>
  <si>
    <t>22227</t>
  </si>
  <si>
    <t>22251</t>
  </si>
  <si>
    <t>22254</t>
  </si>
  <si>
    <t>22271</t>
  </si>
  <si>
    <t>22273</t>
  </si>
  <si>
    <t>22301</t>
  </si>
  <si>
    <t>22328</t>
  </si>
  <si>
    <t>22340</t>
  </si>
  <si>
    <t>22343</t>
  </si>
  <si>
    <t>22390</t>
  </si>
  <si>
    <t>22405</t>
  </si>
  <si>
    <t>22468</t>
  </si>
  <si>
    <t>22487</t>
  </si>
  <si>
    <t>22506</t>
  </si>
  <si>
    <t>22507</t>
  </si>
  <si>
    <t>22536</t>
  </si>
  <si>
    <t>22559</t>
  </si>
  <si>
    <t>22562</t>
  </si>
  <si>
    <t>22577</t>
  </si>
  <si>
    <t>22598</t>
  </si>
  <si>
    <t>22690</t>
  </si>
  <si>
    <t>22718</t>
  </si>
  <si>
    <t>22746</t>
  </si>
  <si>
    <t>22748</t>
  </si>
  <si>
    <t>22775</t>
  </si>
  <si>
    <t>22794</t>
  </si>
  <si>
    <t>22805</t>
  </si>
  <si>
    <t>22841</t>
  </si>
  <si>
    <t>22843</t>
  </si>
  <si>
    <t>22870</t>
  </si>
  <si>
    <t>22874</t>
  </si>
  <si>
    <t>22877</t>
  </si>
  <si>
    <t>22908</t>
  </si>
  <si>
    <t>22911</t>
  </si>
  <si>
    <t>22915</t>
  </si>
  <si>
    <t>22933</t>
  </si>
  <si>
    <t>22935</t>
  </si>
  <si>
    <t>22941</t>
  </si>
  <si>
    <t>22945</t>
  </si>
  <si>
    <t>22950</t>
  </si>
  <si>
    <t>22951</t>
  </si>
  <si>
    <t>22956</t>
  </si>
  <si>
    <t>22959</t>
  </si>
  <si>
    <t>22963</t>
  </si>
  <si>
    <t>22965</t>
  </si>
  <si>
    <t>22967</t>
  </si>
  <si>
    <t>22971</t>
  </si>
  <si>
    <t>22977</t>
  </si>
  <si>
    <t>22978</t>
  </si>
  <si>
    <t>22980</t>
  </si>
  <si>
    <t>22982</t>
  </si>
  <si>
    <t>22983</t>
  </si>
  <si>
    <t>22985</t>
  </si>
  <si>
    <t>22986</t>
  </si>
  <si>
    <t>22988</t>
  </si>
  <si>
    <t>22991</t>
  </si>
  <si>
    <t>22992</t>
  </si>
  <si>
    <t>22999</t>
  </si>
  <si>
    <t>23003</t>
  </si>
  <si>
    <t>23004</t>
  </si>
  <si>
    <t>23007</t>
  </si>
  <si>
    <t>23010</t>
  </si>
  <si>
    <t>23017</t>
  </si>
  <si>
    <t>23018</t>
  </si>
  <si>
    <t>23020</t>
  </si>
  <si>
    <t>23021</t>
  </si>
  <si>
    <t>23022</t>
  </si>
  <si>
    <t>23024</t>
  </si>
  <si>
    <t>23026</t>
  </si>
  <si>
    <t>23029</t>
  </si>
  <si>
    <t>23034</t>
  </si>
  <si>
    <t>23037</t>
  </si>
  <si>
    <t>23040</t>
  </si>
  <si>
    <t>23060</t>
  </si>
  <si>
    <t>23061</t>
  </si>
  <si>
    <t>23063</t>
  </si>
  <si>
    <t>23064</t>
  </si>
  <si>
    <t>23066</t>
  </si>
  <si>
    <t>23072</t>
  </si>
  <si>
    <t>23075</t>
  </si>
  <si>
    <t>23077</t>
  </si>
  <si>
    <t>23080</t>
  </si>
  <si>
    <t>23085</t>
  </si>
  <si>
    <t>23086</t>
  </si>
  <si>
    <t>23111</t>
  </si>
  <si>
    <t>23113</t>
  </si>
  <si>
    <t>23124</t>
  </si>
  <si>
    <t>23131</t>
  </si>
  <si>
    <t>23135</t>
  </si>
  <si>
    <t>23144</t>
  </si>
  <si>
    <t>23147</t>
  </si>
  <si>
    <t>23148</t>
  </si>
  <si>
    <t>23156</t>
  </si>
  <si>
    <t>23179</t>
  </si>
  <si>
    <t>23186</t>
  </si>
  <si>
    <t>23199</t>
  </si>
  <si>
    <t>23217</t>
  </si>
  <si>
    <t>23247</t>
  </si>
  <si>
    <t>23276</t>
  </si>
  <si>
    <t>23358</t>
  </si>
  <si>
    <t>23365</t>
  </si>
  <si>
    <t>23429</t>
  </si>
  <si>
    <t>23467</t>
  </si>
  <si>
    <t>23470</t>
  </si>
  <si>
    <t>23478</t>
  </si>
  <si>
    <t>23484</t>
  </si>
  <si>
    <t>23504</t>
  </si>
  <si>
    <t>23523</t>
  </si>
  <si>
    <t>23529</t>
  </si>
  <si>
    <t>23532</t>
  </si>
  <si>
    <t>23560</t>
  </si>
  <si>
    <t>23583</t>
  </si>
  <si>
    <t>23584</t>
  </si>
  <si>
    <t>23687</t>
  </si>
  <si>
    <t>23699</t>
  </si>
  <si>
    <t>23708</t>
  </si>
  <si>
    <t>23725</t>
  </si>
  <si>
    <t>23729</t>
  </si>
  <si>
    <t>23731</t>
  </si>
  <si>
    <t>23747</t>
  </si>
  <si>
    <t>23750</t>
  </si>
  <si>
    <t>23758</t>
  </si>
  <si>
    <t>23799</t>
  </si>
  <si>
    <t>23800</t>
  </si>
  <si>
    <t>23807</t>
  </si>
  <si>
    <t>23813</t>
  </si>
  <si>
    <t>23818</t>
  </si>
  <si>
    <t>23834</t>
  </si>
  <si>
    <t>23837</t>
  </si>
  <si>
    <t>23857</t>
  </si>
  <si>
    <t>23867</t>
  </si>
  <si>
    <t>23869</t>
  </si>
  <si>
    <t>23871</t>
  </si>
  <si>
    <t>23873</t>
  </si>
  <si>
    <t>23879</t>
  </si>
  <si>
    <t>23881</t>
  </si>
  <si>
    <t>23888</t>
  </si>
  <si>
    <t>23894</t>
  </si>
  <si>
    <t>23902</t>
  </si>
  <si>
    <t>23904</t>
  </si>
  <si>
    <t>23922</t>
  </si>
  <si>
    <t>23924</t>
  </si>
  <si>
    <t>23926</t>
  </si>
  <si>
    <t>23932</t>
  </si>
  <si>
    <t>23937</t>
  </si>
  <si>
    <t>23950</t>
  </si>
  <si>
    <t>23953</t>
  </si>
  <si>
    <t>23954</t>
  </si>
  <si>
    <t>23958</t>
  </si>
  <si>
    <t>23962</t>
  </si>
  <si>
    <t>23967</t>
  </si>
  <si>
    <t>23970</t>
  </si>
  <si>
    <t>23971</t>
  </si>
  <si>
    <t>23973</t>
  </si>
  <si>
    <t>23980</t>
  </si>
  <si>
    <t>23988</t>
  </si>
  <si>
    <t>23989</t>
  </si>
  <si>
    <t>23992</t>
  </si>
  <si>
    <t>24000</t>
  </si>
  <si>
    <t>24002</t>
  </si>
  <si>
    <t>24005</t>
  </si>
  <si>
    <t>24007</t>
  </si>
  <si>
    <t>24008</t>
  </si>
  <si>
    <t>24011</t>
  </si>
  <si>
    <t>24020</t>
  </si>
  <si>
    <t>24023</t>
  </si>
  <si>
    <t>24024</t>
  </si>
  <si>
    <t>24027</t>
  </si>
  <si>
    <t>24030</t>
  </si>
  <si>
    <t>24031</t>
  </si>
  <si>
    <t>24032</t>
  </si>
  <si>
    <t>24033</t>
  </si>
  <si>
    <t>24040</t>
  </si>
  <si>
    <t>24041</t>
  </si>
  <si>
    <t>24046</t>
  </si>
  <si>
    <t>24055</t>
  </si>
  <si>
    <t>24056</t>
  </si>
  <si>
    <t>24076</t>
  </si>
  <si>
    <t>24077</t>
  </si>
  <si>
    <t>24079</t>
  </si>
  <si>
    <t>24080</t>
  </si>
  <si>
    <t>24087</t>
  </si>
  <si>
    <t>24095</t>
  </si>
  <si>
    <t>24103</t>
  </si>
  <si>
    <t>24114</t>
  </si>
  <si>
    <t>24118</t>
  </si>
  <si>
    <t>24124</t>
  </si>
  <si>
    <t>24127</t>
  </si>
  <si>
    <t>24130</t>
  </si>
  <si>
    <t>24133</t>
  </si>
  <si>
    <t>24136</t>
  </si>
  <si>
    <t>24137</t>
  </si>
  <si>
    <t>24139</t>
  </si>
  <si>
    <t>24151</t>
  </si>
  <si>
    <t>24156</t>
  </si>
  <si>
    <t>24171</t>
  </si>
  <si>
    <t>24187</t>
  </si>
  <si>
    <t>24207</t>
  </si>
  <si>
    <t>24214</t>
  </si>
  <si>
    <t>24224</t>
  </si>
  <si>
    <t>24228</t>
  </si>
  <si>
    <t>24238</t>
  </si>
  <si>
    <t>24289</t>
  </si>
  <si>
    <t>24290</t>
  </si>
  <si>
    <t>24295</t>
  </si>
  <si>
    <t>24359</t>
  </si>
  <si>
    <t>24363</t>
  </si>
  <si>
    <t>24383</t>
  </si>
  <si>
    <t>24401</t>
  </si>
  <si>
    <t>24430</t>
  </si>
  <si>
    <t>24448</t>
  </si>
  <si>
    <t>24454</t>
  </si>
  <si>
    <t>24459</t>
  </si>
  <si>
    <t>24461</t>
  </si>
  <si>
    <t>24486</t>
  </si>
  <si>
    <t>24488</t>
  </si>
  <si>
    <t>24494</t>
  </si>
  <si>
    <t>24505</t>
  </si>
  <si>
    <t>24521</t>
  </si>
  <si>
    <t>24529</t>
  </si>
  <si>
    <t>24554</t>
  </si>
  <si>
    <t>24577</t>
  </si>
  <si>
    <t>24609</t>
  </si>
  <si>
    <t>24695</t>
  </si>
  <si>
    <t>24712</t>
  </si>
  <si>
    <t>24717</t>
  </si>
  <si>
    <t>24719</t>
  </si>
  <si>
    <t>24729</t>
  </si>
  <si>
    <t>24792</t>
  </si>
  <si>
    <t>24794</t>
  </si>
  <si>
    <t>24805</t>
  </si>
  <si>
    <t>24809</t>
  </si>
  <si>
    <t>24813</t>
  </si>
  <si>
    <t>24814</t>
  </si>
  <si>
    <t>24815</t>
  </si>
  <si>
    <t>24816</t>
  </si>
  <si>
    <t>24827</t>
  </si>
  <si>
    <t>24829</t>
  </si>
  <si>
    <t>24831</t>
  </si>
  <si>
    <t>24832</t>
  </si>
  <si>
    <t>24834</t>
  </si>
  <si>
    <t>24835</t>
  </si>
  <si>
    <t>24836</t>
  </si>
  <si>
    <t>24840</t>
  </si>
  <si>
    <t>24845</t>
  </si>
  <si>
    <t>24846</t>
  </si>
  <si>
    <t>24849</t>
  </si>
  <si>
    <t>24852</t>
  </si>
  <si>
    <t>24856</t>
  </si>
  <si>
    <t>24857</t>
  </si>
  <si>
    <t>24858</t>
  </si>
  <si>
    <t>24860</t>
  </si>
  <si>
    <t>24863</t>
  </si>
  <si>
    <t>24865</t>
  </si>
  <si>
    <t>24867</t>
  </si>
  <si>
    <t>24869</t>
  </si>
  <si>
    <t>24879</t>
  </si>
  <si>
    <t>24885</t>
  </si>
  <si>
    <t>24894</t>
  </si>
  <si>
    <t>24895</t>
  </si>
  <si>
    <t>24899</t>
  </si>
  <si>
    <t>24907</t>
  </si>
  <si>
    <t>24909</t>
  </si>
  <si>
    <t>24913</t>
  </si>
  <si>
    <t>24927</t>
  </si>
  <si>
    <t>24938</t>
  </si>
  <si>
    <t>24939</t>
  </si>
  <si>
    <t>24941</t>
  </si>
  <si>
    <t>24943</t>
  </si>
  <si>
    <t>24948</t>
  </si>
  <si>
    <t>24950</t>
  </si>
  <si>
    <t>24951</t>
  </si>
  <si>
    <t>24958</t>
  </si>
  <si>
    <t>24961</t>
  </si>
  <si>
    <t>24965</t>
  </si>
  <si>
    <t>24979</t>
  </si>
  <si>
    <t>24982</t>
  </si>
  <si>
    <t>24983</t>
  </si>
  <si>
    <t>24986</t>
  </si>
  <si>
    <t>24987</t>
  </si>
  <si>
    <t>24994</t>
  </si>
  <si>
    <t>24998</t>
  </si>
  <si>
    <t>25002</t>
  </si>
  <si>
    <t>25003</t>
  </si>
  <si>
    <t>25010</t>
  </si>
  <si>
    <t>25016</t>
  </si>
  <si>
    <t>25017</t>
  </si>
  <si>
    <t>25036</t>
  </si>
  <si>
    <t>25080</t>
  </si>
  <si>
    <t>25094</t>
  </si>
  <si>
    <t>25177</t>
  </si>
  <si>
    <t>25178</t>
  </si>
  <si>
    <t>25203</t>
  </si>
  <si>
    <t>25215</t>
  </si>
  <si>
    <t>25259</t>
  </si>
  <si>
    <t>25312</t>
  </si>
  <si>
    <t>25363</t>
  </si>
  <si>
    <t>25405</t>
  </si>
  <si>
    <t>25433</t>
  </si>
  <si>
    <t>25456</t>
  </si>
  <si>
    <t>25458</t>
  </si>
  <si>
    <t>25469</t>
  </si>
  <si>
    <t>25485</t>
  </si>
  <si>
    <t>25518</t>
  </si>
  <si>
    <t>25543</t>
  </si>
  <si>
    <t>25550</t>
  </si>
  <si>
    <t>25555</t>
  </si>
  <si>
    <t>25597</t>
  </si>
  <si>
    <t>25598</t>
  </si>
  <si>
    <t>25603</t>
  </si>
  <si>
    <t>25604</t>
  </si>
  <si>
    <t>25614</t>
  </si>
  <si>
    <t>25615</t>
  </si>
  <si>
    <t>25618</t>
  </si>
  <si>
    <t>25619</t>
  </si>
  <si>
    <t>25620</t>
  </si>
  <si>
    <t>25623</t>
  </si>
  <si>
    <t>25666</t>
  </si>
  <si>
    <t>25669</t>
  </si>
  <si>
    <t>25670</t>
  </si>
  <si>
    <t>25690</t>
  </si>
  <si>
    <t>25696</t>
  </si>
  <si>
    <t>25702</t>
  </si>
  <si>
    <t>25704</t>
  </si>
  <si>
    <t>25705</t>
  </si>
  <si>
    <t>25706</t>
  </si>
  <si>
    <t>25711</t>
  </si>
  <si>
    <t>25713</t>
  </si>
  <si>
    <t>25717</t>
  </si>
  <si>
    <t>25723</t>
  </si>
  <si>
    <t>25728</t>
  </si>
  <si>
    <t>25731</t>
  </si>
  <si>
    <t>25737</t>
  </si>
  <si>
    <t>25740</t>
  </si>
  <si>
    <t>25755</t>
  </si>
  <si>
    <t>25758</t>
  </si>
  <si>
    <t>25907</t>
  </si>
  <si>
    <t>25966</t>
  </si>
  <si>
    <t>25971</t>
  </si>
  <si>
    <t>26016</t>
  </si>
  <si>
    <t>26027</t>
  </si>
  <si>
    <t>26066</t>
  </si>
  <si>
    <t>26082</t>
  </si>
  <si>
    <t>26093</t>
  </si>
  <si>
    <t>26094</t>
  </si>
  <si>
    <t>26142</t>
  </si>
  <si>
    <t>26144</t>
  </si>
  <si>
    <t>26145</t>
  </si>
  <si>
    <t>26146</t>
  </si>
  <si>
    <t>26159</t>
  </si>
  <si>
    <t>26176</t>
  </si>
  <si>
    <t>26178</t>
  </si>
  <si>
    <t>26210</t>
  </si>
  <si>
    <t>26215</t>
  </si>
  <si>
    <t>26237</t>
  </si>
  <si>
    <t>26251</t>
  </si>
  <si>
    <t>26256</t>
  </si>
  <si>
    <t>26304</t>
  </si>
  <si>
    <t>26306</t>
  </si>
  <si>
    <t>26308</t>
  </si>
  <si>
    <t>26344</t>
  </si>
  <si>
    <t>26357</t>
  </si>
  <si>
    <t>26371</t>
  </si>
  <si>
    <t>26396</t>
  </si>
  <si>
    <t>26405</t>
  </si>
  <si>
    <t>26433</t>
  </si>
  <si>
    <t>26450</t>
  </si>
  <si>
    <t>26479</t>
  </si>
  <si>
    <t>26489</t>
  </si>
  <si>
    <t>26524</t>
  </si>
  <si>
    <t>26626</t>
  </si>
  <si>
    <t>26648</t>
  </si>
  <si>
    <t>26650</t>
  </si>
  <si>
    <t>26651</t>
  </si>
  <si>
    <t>26652</t>
  </si>
  <si>
    <t>26653</t>
  </si>
  <si>
    <t>26656</t>
  </si>
  <si>
    <t>26659</t>
  </si>
  <si>
    <t>26664</t>
  </si>
  <si>
    <t>26667</t>
  </si>
  <si>
    <t>26668</t>
  </si>
  <si>
    <t>26669</t>
  </si>
  <si>
    <t>26670</t>
  </si>
  <si>
    <t>26675</t>
  </si>
  <si>
    <t>26676</t>
  </si>
  <si>
    <t>26677</t>
  </si>
  <si>
    <t>26679</t>
  </si>
  <si>
    <t>26680</t>
  </si>
  <si>
    <t>26686</t>
  </si>
  <si>
    <t>26687</t>
  </si>
  <si>
    <t>26690</t>
  </si>
  <si>
    <t>26702</t>
  </si>
  <si>
    <t>26714</t>
  </si>
  <si>
    <t>26717</t>
  </si>
  <si>
    <t>26721</t>
  </si>
  <si>
    <t>26724</t>
  </si>
  <si>
    <t>26727</t>
  </si>
  <si>
    <t>26728</t>
  </si>
  <si>
    <t>26733</t>
  </si>
  <si>
    <t>26734</t>
  </si>
  <si>
    <t>26735</t>
  </si>
  <si>
    <t>26736</t>
  </si>
  <si>
    <t>26738</t>
  </si>
  <si>
    <t>26739</t>
  </si>
  <si>
    <t>26740</t>
  </si>
  <si>
    <t>26744</t>
  </si>
  <si>
    <t>26772</t>
  </si>
  <si>
    <t>26803</t>
  </si>
  <si>
    <t>26824</t>
  </si>
  <si>
    <t>26851</t>
  </si>
  <si>
    <t>26858</t>
  </si>
  <si>
    <t>26868</t>
  </si>
  <si>
    <t>26870</t>
  </si>
  <si>
    <t>26904</t>
  </si>
  <si>
    <t>26916</t>
  </si>
  <si>
    <t>26956</t>
  </si>
  <si>
    <t>26972</t>
  </si>
  <si>
    <t>26973</t>
  </si>
  <si>
    <t>26987</t>
  </si>
  <si>
    <t>27000</t>
  </si>
  <si>
    <t>27007</t>
  </si>
  <si>
    <t>27029</t>
  </si>
  <si>
    <t>27048</t>
  </si>
  <si>
    <t>27109</t>
  </si>
  <si>
    <t>27119</t>
  </si>
  <si>
    <t>27123</t>
  </si>
  <si>
    <t>27171</t>
  </si>
  <si>
    <t>27213</t>
  </si>
  <si>
    <t>27215</t>
  </si>
  <si>
    <t>27239</t>
  </si>
  <si>
    <t>27250</t>
  </si>
  <si>
    <t>27251</t>
  </si>
  <si>
    <t>27252</t>
  </si>
  <si>
    <t>27253</t>
  </si>
  <si>
    <t>27254</t>
  </si>
  <si>
    <t>27255</t>
  </si>
  <si>
    <t>27256</t>
  </si>
  <si>
    <t>27257</t>
  </si>
  <si>
    <t>27258</t>
  </si>
  <si>
    <t>27260</t>
  </si>
  <si>
    <t>27261</t>
  </si>
  <si>
    <t>27262</t>
  </si>
  <si>
    <t>27265</t>
  </si>
  <si>
    <t>27275</t>
  </si>
  <si>
    <t>27276</t>
  </si>
  <si>
    <t>27277</t>
  </si>
  <si>
    <t>27283</t>
  </si>
  <si>
    <t>27284</t>
  </si>
  <si>
    <t>27285</t>
  </si>
  <si>
    <t>27287</t>
  </si>
  <si>
    <t>27288</t>
  </si>
  <si>
    <t>27289</t>
  </si>
  <si>
    <t>27291</t>
  </si>
  <si>
    <t>27292</t>
  </si>
  <si>
    <t>27293</t>
  </si>
  <si>
    <t>27294</t>
  </si>
  <si>
    <t>27301</t>
  </si>
  <si>
    <t>27303</t>
  </si>
  <si>
    <t>27304</t>
  </si>
  <si>
    <t>27305</t>
  </si>
  <si>
    <t>27306</t>
  </si>
  <si>
    <t>27307</t>
  </si>
  <si>
    <t>27314</t>
  </si>
  <si>
    <t>27315</t>
  </si>
  <si>
    <t>27319</t>
  </si>
  <si>
    <t>27321</t>
  </si>
  <si>
    <t>27322</t>
  </si>
  <si>
    <t>27323</t>
  </si>
  <si>
    <t>27325</t>
  </si>
  <si>
    <t>27333</t>
  </si>
  <si>
    <t>27334</t>
  </si>
  <si>
    <t>27338</t>
  </si>
  <si>
    <t>27340</t>
  </si>
  <si>
    <t>27341</t>
  </si>
  <si>
    <t>27342</t>
  </si>
  <si>
    <t>27344</t>
  </si>
  <si>
    <t>27345</t>
  </si>
  <si>
    <t>27346</t>
  </si>
  <si>
    <t>27348</t>
  </si>
  <si>
    <t>27352</t>
  </si>
  <si>
    <t>27354</t>
  </si>
  <si>
    <t>27355</t>
  </si>
  <si>
    <t>27356</t>
  </si>
  <si>
    <t>27360</t>
  </si>
  <si>
    <t>27361</t>
  </si>
  <si>
    <t>27362</t>
  </si>
  <si>
    <t>27363</t>
  </si>
  <si>
    <t>27364</t>
  </si>
  <si>
    <t>27373</t>
  </si>
  <si>
    <t>27377</t>
  </si>
  <si>
    <t>27378</t>
  </si>
  <si>
    <t>27379</t>
  </si>
  <si>
    <t>27380</t>
  </si>
  <si>
    <t>27384</t>
  </si>
  <si>
    <t>27385</t>
  </si>
  <si>
    <t>27391</t>
  </si>
  <si>
    <t>27392</t>
  </si>
  <si>
    <t>27400</t>
  </si>
  <si>
    <t>27401</t>
  </si>
  <si>
    <t>27405</t>
  </si>
  <si>
    <t>27407</t>
  </si>
  <si>
    <t>27409</t>
  </si>
  <si>
    <t>27410</t>
  </si>
  <si>
    <t>27413</t>
  </si>
  <si>
    <t>27414</t>
  </si>
  <si>
    <t>27417</t>
  </si>
  <si>
    <t>27422</t>
  </si>
  <si>
    <t>27429</t>
  </si>
  <si>
    <t>27451</t>
  </si>
  <si>
    <t>27452</t>
  </si>
  <si>
    <t>27504</t>
  </si>
  <si>
    <t>27505</t>
  </si>
  <si>
    <t>27542</t>
  </si>
  <si>
    <t>27550</t>
  </si>
  <si>
    <t>27587</t>
  </si>
  <si>
    <t>27622</t>
  </si>
  <si>
    <t>27630</t>
  </si>
  <si>
    <t>27641</t>
  </si>
  <si>
    <t>27642</t>
  </si>
  <si>
    <t>27644</t>
  </si>
  <si>
    <t>27675</t>
  </si>
  <si>
    <t>27679</t>
  </si>
  <si>
    <t>27682</t>
  </si>
  <si>
    <t>27684</t>
  </si>
  <si>
    <t>27687</t>
  </si>
  <si>
    <t>27716</t>
  </si>
  <si>
    <t>27729</t>
  </si>
  <si>
    <t>27815</t>
  </si>
  <si>
    <t>40015</t>
  </si>
  <si>
    <t>40020</t>
  </si>
  <si>
    <t>40045</t>
  </si>
  <si>
    <t>41074</t>
  </si>
  <si>
    <t>41076</t>
  </si>
  <si>
    <t>41087</t>
  </si>
  <si>
    <t>41114</t>
  </si>
  <si>
    <t>41115</t>
  </si>
  <si>
    <t>41117</t>
  </si>
  <si>
    <t>41122</t>
  </si>
  <si>
    <t>41123</t>
  </si>
  <si>
    <t>41124</t>
  </si>
  <si>
    <t>41125</t>
  </si>
  <si>
    <t>41129</t>
  </si>
  <si>
    <t>41132</t>
  </si>
  <si>
    <t>41133</t>
  </si>
  <si>
    <t>41134</t>
  </si>
  <si>
    <t>41135</t>
  </si>
  <si>
    <t>41136</t>
  </si>
  <si>
    <t>41137</t>
  </si>
  <si>
    <t>41138</t>
  </si>
  <si>
    <t>41152</t>
  </si>
  <si>
    <t>41154</t>
  </si>
  <si>
    <t>41160</t>
  </si>
  <si>
    <t>41171</t>
  </si>
  <si>
    <t>41172</t>
  </si>
  <si>
    <t>41175</t>
  </si>
  <si>
    <t>41176</t>
  </si>
  <si>
    <t>41184</t>
  </si>
  <si>
    <t>41187</t>
  </si>
  <si>
    <t>41192</t>
  </si>
  <si>
    <t>41194</t>
  </si>
  <si>
    <t>41195</t>
  </si>
  <si>
    <t>41199</t>
  </si>
  <si>
    <t>41200</t>
  </si>
  <si>
    <t>41203</t>
  </si>
  <si>
    <t>41208</t>
  </si>
  <si>
    <t>41214</t>
  </si>
  <si>
    <t>41215</t>
  </si>
  <si>
    <t>41216</t>
  </si>
  <si>
    <t>41218</t>
  </si>
  <si>
    <t>41220</t>
  </si>
  <si>
    <t>41224</t>
  </si>
  <si>
    <t>41228</t>
  </si>
  <si>
    <t>41229</t>
  </si>
  <si>
    <t>41231</t>
  </si>
  <si>
    <t>41232</t>
  </si>
  <si>
    <t>41233</t>
  </si>
  <si>
    <t>41234</t>
  </si>
  <si>
    <t>41236</t>
  </si>
  <si>
    <t>41237</t>
  </si>
  <si>
    <t>41238</t>
  </si>
  <si>
    <t>41239</t>
  </si>
  <si>
    <t>41242</t>
  </si>
  <si>
    <t>41243</t>
  </si>
  <si>
    <t>41245</t>
  </si>
  <si>
    <t>41246</t>
  </si>
  <si>
    <t>41249</t>
  </si>
  <si>
    <t>41251</t>
  </si>
  <si>
    <t>41255</t>
  </si>
  <si>
    <t>41256</t>
  </si>
  <si>
    <t>41258</t>
  </si>
  <si>
    <t>41261</t>
  </si>
  <si>
    <t>41269</t>
  </si>
  <si>
    <t>41273</t>
  </si>
  <si>
    <t>41274</t>
  </si>
  <si>
    <t>41277</t>
  </si>
  <si>
    <t>41278</t>
  </si>
  <si>
    <t>41282</t>
  </si>
  <si>
    <t>41284</t>
  </si>
  <si>
    <t>41285</t>
  </si>
  <si>
    <t>41286</t>
  </si>
  <si>
    <t>41287</t>
  </si>
  <si>
    <t>41292</t>
  </si>
  <si>
    <t>41294</t>
  </si>
  <si>
    <t>41297</t>
  </si>
  <si>
    <t>41301</t>
  </si>
  <si>
    <t>41303</t>
  </si>
  <si>
    <t>41310</t>
  </si>
  <si>
    <t>41312</t>
  </si>
  <si>
    <t>41320</t>
  </si>
  <si>
    <t>41321</t>
  </si>
  <si>
    <t>41332</t>
  </si>
  <si>
    <t>41333</t>
  </si>
  <si>
    <t>41334</t>
  </si>
  <si>
    <t>41335</t>
  </si>
  <si>
    <t>41369</t>
  </si>
  <si>
    <t>41374</t>
  </si>
  <si>
    <t>41381</t>
  </si>
  <si>
    <t>41385</t>
  </si>
  <si>
    <t>41386</t>
  </si>
  <si>
    <t>41388</t>
  </si>
  <si>
    <t>41389</t>
  </si>
  <si>
    <t>41392</t>
  </si>
  <si>
    <t>41397</t>
  </si>
  <si>
    <t>41398</t>
  </si>
  <si>
    <t>41400</t>
  </si>
  <si>
    <t>41401</t>
  </si>
  <si>
    <t>41403</t>
  </si>
  <si>
    <t>41406</t>
  </si>
  <si>
    <t>41407</t>
  </si>
  <si>
    <t>41408</t>
  </si>
  <si>
    <t>41415</t>
  </si>
  <si>
    <t>41422</t>
  </si>
  <si>
    <t>41428</t>
  </si>
  <si>
    <t>41429</t>
  </si>
  <si>
    <t>41434</t>
  </si>
  <si>
    <t>41435</t>
  </si>
  <si>
    <t>41436</t>
  </si>
  <si>
    <t>41458</t>
  </si>
  <si>
    <t>41460</t>
  </si>
  <si>
    <t>41485</t>
  </si>
  <si>
    <t>41513</t>
  </si>
  <si>
    <t>41591</t>
  </si>
  <si>
    <t>41640</t>
  </si>
  <si>
    <t>41642</t>
  </si>
  <si>
    <t>41797</t>
  </si>
  <si>
    <t>41836</t>
  </si>
  <si>
    <t>41852</t>
  </si>
  <si>
    <t>18802</t>
  </si>
  <si>
    <t>41765</t>
  </si>
  <si>
    <t>41770</t>
  </si>
  <si>
    <t>41327</t>
  </si>
  <si>
    <t>41968</t>
  </si>
  <si>
    <t>Position Descr</t>
  </si>
  <si>
    <t>Dept Descr</t>
  </si>
  <si>
    <t>41989</t>
  </si>
  <si>
    <t>14813</t>
  </si>
  <si>
    <t>14830</t>
  </si>
  <si>
    <t>14948</t>
  </si>
  <si>
    <t>15977</t>
  </si>
  <si>
    <t>22414</t>
  </si>
  <si>
    <t>22672</t>
  </si>
  <si>
    <t>22778</t>
  </si>
  <si>
    <t>23227</t>
  </si>
  <si>
    <t>23401</t>
  </si>
  <si>
    <t>23503</t>
  </si>
  <si>
    <t>23600</t>
  </si>
  <si>
    <t>24225</t>
  </si>
  <si>
    <t>24696</t>
  </si>
  <si>
    <t>25404</t>
  </si>
  <si>
    <t>25427</t>
  </si>
  <si>
    <t>25919</t>
  </si>
  <si>
    <t>26183</t>
  </si>
  <si>
    <t>26230</t>
  </si>
  <si>
    <t>26289</t>
  </si>
  <si>
    <t>26400</t>
  </si>
  <si>
    <t>26722</t>
  </si>
  <si>
    <t>27078</t>
  </si>
  <si>
    <t>27089</t>
  </si>
  <si>
    <t>27179</t>
  </si>
  <si>
    <t>27184</t>
  </si>
  <si>
    <t>27207</t>
  </si>
  <si>
    <t>27446</t>
  </si>
  <si>
    <t>27448</t>
  </si>
  <si>
    <t>27613</t>
  </si>
  <si>
    <t>27692</t>
  </si>
  <si>
    <t>27806</t>
  </si>
  <si>
    <t>41350</t>
  </si>
  <si>
    <t>41373</t>
  </si>
  <si>
    <t>41421</t>
  </si>
  <si>
    <t>41531</t>
  </si>
  <si>
    <t>41652</t>
  </si>
  <si>
    <t>41715</t>
  </si>
  <si>
    <t>41799</t>
  </si>
  <si>
    <t>42021</t>
  </si>
  <si>
    <t>42023</t>
  </si>
  <si>
    <t>42037</t>
  </si>
  <si>
    <t>42050</t>
  </si>
  <si>
    <t>42071</t>
  </si>
  <si>
    <t>42080</t>
  </si>
  <si>
    <t>42081</t>
  </si>
  <si>
    <t>42082</t>
  </si>
  <si>
    <t>42083</t>
  </si>
  <si>
    <t>42084</t>
  </si>
  <si>
    <t>42086</t>
  </si>
  <si>
    <t>42107</t>
  </si>
  <si>
    <t>42108</t>
  </si>
  <si>
    <t>42109</t>
  </si>
  <si>
    <t>42110</t>
  </si>
  <si>
    <t>42118</t>
  </si>
  <si>
    <t>42119</t>
  </si>
  <si>
    <t>42121</t>
  </si>
  <si>
    <t>42122</t>
  </si>
  <si>
    <t>42123</t>
  </si>
  <si>
    <t>42124</t>
  </si>
  <si>
    <t>42125</t>
  </si>
  <si>
    <t>42126</t>
  </si>
  <si>
    <t>42129</t>
  </si>
  <si>
    <t>42130</t>
  </si>
  <si>
    <t>42131</t>
  </si>
  <si>
    <t>42137</t>
  </si>
  <si>
    <t>42139</t>
  </si>
  <si>
    <t>42140</t>
  </si>
  <si>
    <t>42141</t>
  </si>
  <si>
    <t>42143</t>
  </si>
  <si>
    <t>42150</t>
  </si>
  <si>
    <t>42153</t>
  </si>
  <si>
    <t>42154</t>
  </si>
  <si>
    <t>42155</t>
  </si>
  <si>
    <t>42156</t>
  </si>
  <si>
    <t>42157</t>
  </si>
  <si>
    <t>42158</t>
  </si>
  <si>
    <t>42160</t>
  </si>
  <si>
    <t>42167</t>
  </si>
  <si>
    <t>42168</t>
  </si>
  <si>
    <t>42170</t>
  </si>
  <si>
    <t>42171</t>
  </si>
  <si>
    <t>42173</t>
  </si>
  <si>
    <t>42174</t>
  </si>
  <si>
    <t>42175</t>
  </si>
  <si>
    <t>42176</t>
  </si>
  <si>
    <t>42179</t>
  </si>
  <si>
    <t>42181</t>
  </si>
  <si>
    <t>42182</t>
  </si>
  <si>
    <t>42183</t>
  </si>
  <si>
    <t>42184</t>
  </si>
  <si>
    <t>42185</t>
  </si>
  <si>
    <t>42186</t>
  </si>
  <si>
    <t>42187</t>
  </si>
  <si>
    <t>42191</t>
  </si>
  <si>
    <t>42192</t>
  </si>
  <si>
    <t>42194</t>
  </si>
  <si>
    <t>42199</t>
  </si>
  <si>
    <t>42200</t>
  </si>
  <si>
    <t>42204</t>
  </si>
  <si>
    <t>42205</t>
  </si>
  <si>
    <t>42207</t>
  </si>
  <si>
    <t>42209</t>
  </si>
  <si>
    <t>42210</t>
  </si>
  <si>
    <t>42213</t>
  </si>
  <si>
    <t>42215</t>
  </si>
  <si>
    <t>42225</t>
  </si>
  <si>
    <t>42226</t>
  </si>
  <si>
    <t>42227</t>
  </si>
  <si>
    <t>42233</t>
  </si>
  <si>
    <t>42234</t>
  </si>
  <si>
    <t>42235</t>
  </si>
  <si>
    <t>42236</t>
  </si>
  <si>
    <t>42239</t>
  </si>
  <si>
    <t>42241</t>
  </si>
  <si>
    <t>42243</t>
  </si>
  <si>
    <t>42249</t>
  </si>
  <si>
    <t>42256</t>
  </si>
  <si>
    <t>42258</t>
  </si>
  <si>
    <t>42268</t>
  </si>
  <si>
    <t>42287</t>
  </si>
  <si>
    <t>42288</t>
  </si>
  <si>
    <t>42290</t>
  </si>
  <si>
    <t>42291</t>
  </si>
  <si>
    <t>42294</t>
  </si>
  <si>
    <t>42299</t>
  </si>
  <si>
    <t>42300</t>
  </si>
  <si>
    <t>42301</t>
  </si>
  <si>
    <t>42302</t>
  </si>
  <si>
    <t>42311</t>
  </si>
  <si>
    <t>42321</t>
  </si>
  <si>
    <t>42323</t>
  </si>
  <si>
    <t>42324</t>
  </si>
  <si>
    <t>42325</t>
  </si>
  <si>
    <t>42326</t>
  </si>
  <si>
    <t>42329</t>
  </si>
  <si>
    <t>42330</t>
  </si>
  <si>
    <t>42332</t>
  </si>
  <si>
    <t>42333</t>
  </si>
  <si>
    <t>42334</t>
  </si>
  <si>
    <t>42335</t>
  </si>
  <si>
    <t>42339</t>
  </si>
  <si>
    <t>42358</t>
  </si>
  <si>
    <t>42420</t>
  </si>
  <si>
    <t>42421</t>
  </si>
  <si>
    <t>42540</t>
  </si>
  <si>
    <t>42602</t>
  </si>
  <si>
    <t>42716</t>
  </si>
  <si>
    <t>O'NEAL</t>
  </si>
  <si>
    <t>HNVER CNTRYSD</t>
  </si>
  <si>
    <t>SCI OFFICE-PLANETARIUM</t>
  </si>
  <si>
    <t>25192</t>
  </si>
  <si>
    <t>E EDUC STATION</t>
  </si>
  <si>
    <t>E EDUC EXPANSION (JS)</t>
  </si>
  <si>
    <t>E035</t>
  </si>
  <si>
    <t>E033</t>
  </si>
  <si>
    <t>Ltr Loc</t>
  </si>
  <si>
    <t>CENTER HOUSE</t>
  </si>
  <si>
    <t>C708</t>
  </si>
  <si>
    <t>A</t>
  </si>
  <si>
    <t>BARTLETT</t>
  </si>
  <si>
    <t>L</t>
  </si>
  <si>
    <t>TCHR KINDERGARTEN</t>
  </si>
  <si>
    <t>44827</t>
  </si>
  <si>
    <t>TCHR ELEM GRADE 1</t>
  </si>
  <si>
    <t>44809</t>
  </si>
  <si>
    <t>TCHR HS WORLD LANG</t>
  </si>
  <si>
    <t>44806</t>
  </si>
  <si>
    <t>SOCIAL WORKER</t>
  </si>
  <si>
    <t>44805</t>
  </si>
  <si>
    <t>TCHR ELEM GRADE 2</t>
  </si>
  <si>
    <t>44792</t>
  </si>
  <si>
    <t>TCHR HS HEALTH ED</t>
  </si>
  <si>
    <t>44787</t>
  </si>
  <si>
    <t>TCHR HS MTSS LEAD</t>
  </si>
  <si>
    <t>44762</t>
  </si>
  <si>
    <t>TCHR CNA-STDNT SUPVR</t>
  </si>
  <si>
    <t>44760</t>
  </si>
  <si>
    <t>TCHR DL 1 WAY KDG</t>
  </si>
  <si>
    <t>44755</t>
  </si>
  <si>
    <t>TCHR DL 1 WAY GR 1/2</t>
  </si>
  <si>
    <t>44754</t>
  </si>
  <si>
    <t>TCHR HLTH OCCUPATION</t>
  </si>
  <si>
    <t>44682</t>
  </si>
  <si>
    <t>TCHR DL 2 WAY KDG</t>
  </si>
  <si>
    <t>44672</t>
  </si>
  <si>
    <t>LIBRARIAN - MS</t>
  </si>
  <si>
    <t>44661</t>
  </si>
  <si>
    <t>44654</t>
  </si>
  <si>
    <t>TCHR EC SPEC ED</t>
  </si>
  <si>
    <t>44652</t>
  </si>
  <si>
    <t>TCHR HS TECH EDUCATN</t>
  </si>
  <si>
    <t>44651</t>
  </si>
  <si>
    <t>TCHR MS WORLD LANG</t>
  </si>
  <si>
    <t>44649</t>
  </si>
  <si>
    <t>44644</t>
  </si>
  <si>
    <t>TCHR DL 1 WAY GR 6</t>
  </si>
  <si>
    <t>44635</t>
  </si>
  <si>
    <t>44634</t>
  </si>
  <si>
    <t>TCHR DL 1 WAY GR 3/4</t>
  </si>
  <si>
    <t>44633</t>
  </si>
  <si>
    <t>44632</t>
  </si>
  <si>
    <t>TCHR ELEM GRADE 4</t>
  </si>
  <si>
    <t>44631</t>
  </si>
  <si>
    <t>TCHR HS SOCIAL SCI</t>
  </si>
  <si>
    <t>44629</t>
  </si>
  <si>
    <t>44628</t>
  </si>
  <si>
    <t>TCHR HS SCIENCE</t>
  </si>
  <si>
    <t>44627</t>
  </si>
  <si>
    <t>TCHR CROSS CAT-SECON</t>
  </si>
  <si>
    <t>44626</t>
  </si>
  <si>
    <t>44625</t>
  </si>
  <si>
    <t>TCHR HEAR IMP ELM-IN</t>
  </si>
  <si>
    <t>44624</t>
  </si>
  <si>
    <t>TCHR HS MATH</t>
  </si>
  <si>
    <t>44623</t>
  </si>
  <si>
    <t>TCHR MS SOCIAL SCI</t>
  </si>
  <si>
    <t>44622</t>
  </si>
  <si>
    <t>44621</t>
  </si>
  <si>
    <t>TCHR ELEM MUSIC-BAND</t>
  </si>
  <si>
    <t>44620</t>
  </si>
  <si>
    <t>44618</t>
  </si>
  <si>
    <t>44617</t>
  </si>
  <si>
    <t>TCHR CROSS CAT-RSRCE</t>
  </si>
  <si>
    <t>44612</t>
  </si>
  <si>
    <t>TCHR DL 1 WAY GR 5</t>
  </si>
  <si>
    <t>44611</t>
  </si>
  <si>
    <t>TCHR ELL-SECONDARY</t>
  </si>
  <si>
    <t>44610</t>
  </si>
  <si>
    <t>TCHR HS BUSINESS</t>
  </si>
  <si>
    <t>44609</t>
  </si>
  <si>
    <t>TCHR MS SCIENCE</t>
  </si>
  <si>
    <t>44608</t>
  </si>
  <si>
    <t>TCHR HS ENGLISH</t>
  </si>
  <si>
    <t>44607</t>
  </si>
  <si>
    <t>44606</t>
  </si>
  <si>
    <t>44605</t>
  </si>
  <si>
    <t>TCHR DL 1 WAY GR 4</t>
  </si>
  <si>
    <t>44604</t>
  </si>
  <si>
    <t>44603</t>
  </si>
  <si>
    <t>TCHR DL 2 WAY GR 3</t>
  </si>
  <si>
    <t>44594</t>
  </si>
  <si>
    <t>TCHR MS MUSIC-BAND</t>
  </si>
  <si>
    <t>44593</t>
  </si>
  <si>
    <t>44592</t>
  </si>
  <si>
    <t>44591</t>
  </si>
  <si>
    <t>44581</t>
  </si>
  <si>
    <t>44580</t>
  </si>
  <si>
    <t>44579</t>
  </si>
  <si>
    <t>44578</t>
  </si>
  <si>
    <t>44577</t>
  </si>
  <si>
    <t>44573</t>
  </si>
  <si>
    <t>44570</t>
  </si>
  <si>
    <t>PSYCHOLOGIST</t>
  </si>
  <si>
    <t>44569</t>
  </si>
  <si>
    <t>44568</t>
  </si>
  <si>
    <t>44567</t>
  </si>
  <si>
    <t>44565</t>
  </si>
  <si>
    <t>THERAPIST-SPEECH</t>
  </si>
  <si>
    <t>44564</t>
  </si>
  <si>
    <t>TCHR ELEM MUSIC</t>
  </si>
  <si>
    <t>44563</t>
  </si>
  <si>
    <t>TCHR BIL CC-SEC</t>
  </si>
  <si>
    <t>44562</t>
  </si>
  <si>
    <t>44561</t>
  </si>
  <si>
    <t>44558</t>
  </si>
  <si>
    <t>TCHR MS ENGLISH</t>
  </si>
  <si>
    <t>44557</t>
  </si>
  <si>
    <t>TCHR ELEM PHYS ED</t>
  </si>
  <si>
    <t>44556</t>
  </si>
  <si>
    <t>44555</t>
  </si>
  <si>
    <t>44554</t>
  </si>
  <si>
    <t>TCHR ELEM GIFTED-GR5</t>
  </si>
  <si>
    <t>44553</t>
  </si>
  <si>
    <t>44544</t>
  </si>
  <si>
    <t>44542</t>
  </si>
  <si>
    <t>TCHR HS PHYS ED</t>
  </si>
  <si>
    <t>44541</t>
  </si>
  <si>
    <t>TCHR EC BLENDED</t>
  </si>
  <si>
    <t>44539</t>
  </si>
  <si>
    <t>TCHR BIL MLP-ELM PRM</t>
  </si>
  <si>
    <t>44538</t>
  </si>
  <si>
    <t>TCHR DL 1 WAY GR 3</t>
  </si>
  <si>
    <t>44537</t>
  </si>
  <si>
    <t>TCHR HS FAM/CONS SCI</t>
  </si>
  <si>
    <t>44533</t>
  </si>
  <si>
    <t>44527</t>
  </si>
  <si>
    <t>TCHR MS MATH</t>
  </si>
  <si>
    <t>44525</t>
  </si>
  <si>
    <t>SYCAMORE</t>
  </si>
  <si>
    <t>44523</t>
  </si>
  <si>
    <t>TCHR MS MTSS LEAD</t>
  </si>
  <si>
    <t>44520</t>
  </si>
  <si>
    <t>44519</t>
  </si>
  <si>
    <t>44518</t>
  </si>
  <si>
    <t>44515</t>
  </si>
  <si>
    <t>TCHR MS DREAM-ROE</t>
  </si>
  <si>
    <t>44513</t>
  </si>
  <si>
    <t>44512</t>
  </si>
  <si>
    <t>44511</t>
  </si>
  <si>
    <t>TCHR DL 2 WAY GR 1</t>
  </si>
  <si>
    <t>44510</t>
  </si>
  <si>
    <t>TCHR DL 2 WAY GR 3/4</t>
  </si>
  <si>
    <t>44507</t>
  </si>
  <si>
    <t>44506</t>
  </si>
  <si>
    <t>44505</t>
  </si>
  <si>
    <t>TCHR HS ART</t>
  </si>
  <si>
    <t>44504</t>
  </si>
  <si>
    <t>44503</t>
  </si>
  <si>
    <t>TCHR EN TRANSITION</t>
  </si>
  <si>
    <t>44501</t>
  </si>
  <si>
    <t>TCHR ELEM GRADE 3/4</t>
  </si>
  <si>
    <t>44500</t>
  </si>
  <si>
    <t>44499</t>
  </si>
  <si>
    <t>44498</t>
  </si>
  <si>
    <t>TCHR DL 1 WAY GR 6TG</t>
  </si>
  <si>
    <t>44497</t>
  </si>
  <si>
    <t>44496</t>
  </si>
  <si>
    <t>44495</t>
  </si>
  <si>
    <t>TCHR ELEM MUSIC-ORCH</t>
  </si>
  <si>
    <t>44494</t>
  </si>
  <si>
    <t>44493</t>
  </si>
  <si>
    <t>44492</t>
  </si>
  <si>
    <t>44491</t>
  </si>
  <si>
    <t>44490</t>
  </si>
  <si>
    <t>44487</t>
  </si>
  <si>
    <t>44486</t>
  </si>
  <si>
    <t>44485</t>
  </si>
  <si>
    <t>44484</t>
  </si>
  <si>
    <t>44483</t>
  </si>
  <si>
    <t>TCHR ELEM ART</t>
  </si>
  <si>
    <t>44482</t>
  </si>
  <si>
    <t>44481</t>
  </si>
  <si>
    <t>44479</t>
  </si>
  <si>
    <t>44478</t>
  </si>
  <si>
    <t>44477</t>
  </si>
  <si>
    <t>44476</t>
  </si>
  <si>
    <t>44475</t>
  </si>
  <si>
    <t>TCHR HS AVID</t>
  </si>
  <si>
    <t>44473</t>
  </si>
  <si>
    <t>TCHR SWEP</t>
  </si>
  <si>
    <t>44469</t>
  </si>
  <si>
    <t>CSN-NURSE-CERT</t>
  </si>
  <si>
    <t>44468</t>
  </si>
  <si>
    <t>44467</t>
  </si>
  <si>
    <t>TCHR ED ELEM-INTRMDT</t>
  </si>
  <si>
    <t>44465</t>
  </si>
  <si>
    <t>44463</t>
  </si>
  <si>
    <t>TCHR ED-SECONDARY</t>
  </si>
  <si>
    <t>44459</t>
  </si>
  <si>
    <t>44457</t>
  </si>
  <si>
    <t>44454</t>
  </si>
  <si>
    <t>44453</t>
  </si>
  <si>
    <t>44452</t>
  </si>
  <si>
    <t>44451</t>
  </si>
  <si>
    <t>44450</t>
  </si>
  <si>
    <t>SOCIAL WORKER-INTV</t>
  </si>
  <si>
    <t>44445</t>
  </si>
  <si>
    <t>44443</t>
  </si>
  <si>
    <t>44442</t>
  </si>
  <si>
    <t>44441</t>
  </si>
  <si>
    <t>44440</t>
  </si>
  <si>
    <t>44434</t>
  </si>
  <si>
    <t>44426</t>
  </si>
  <si>
    <t>TCHR HS MUSIC-VOCAL</t>
  </si>
  <si>
    <t>44420</t>
  </si>
  <si>
    <t>44416</t>
  </si>
  <si>
    <t>44414</t>
  </si>
  <si>
    <t>44410</t>
  </si>
  <si>
    <t>44409</t>
  </si>
  <si>
    <t>44408</t>
  </si>
  <si>
    <t>TCHR DL 1 WAY GR 5/6</t>
  </si>
  <si>
    <t>44405</t>
  </si>
  <si>
    <t>44404</t>
  </si>
  <si>
    <t>TCHR DL 2 WAY GR 6</t>
  </si>
  <si>
    <t>44403</t>
  </si>
  <si>
    <t>TCHR PHYS ED-ADAPTVE</t>
  </si>
  <si>
    <t>44402</t>
  </si>
  <si>
    <t>44400</t>
  </si>
  <si>
    <t>TCHR DL 1 WAY GR 1</t>
  </si>
  <si>
    <t>44399</t>
  </si>
  <si>
    <t>44398</t>
  </si>
  <si>
    <t>44397</t>
  </si>
  <si>
    <t>44396</t>
  </si>
  <si>
    <t>44395</t>
  </si>
  <si>
    <t>GUIDANCE COUNSELOR</t>
  </si>
  <si>
    <t>44394</t>
  </si>
  <si>
    <t>44393</t>
  </si>
  <si>
    <t>44392</t>
  </si>
  <si>
    <t>44391</t>
  </si>
  <si>
    <t>44390</t>
  </si>
  <si>
    <t>TCHR HS CTE</t>
  </si>
  <si>
    <t>44389</t>
  </si>
  <si>
    <t>44388</t>
  </si>
  <si>
    <t>44387</t>
  </si>
  <si>
    <t>44386</t>
  </si>
  <si>
    <t>44385</t>
  </si>
  <si>
    <t>44384</t>
  </si>
  <si>
    <t>44383</t>
  </si>
  <si>
    <t>TCHR ENI ELEM-INTRMD</t>
  </si>
  <si>
    <t>44382</t>
  </si>
  <si>
    <t>44380</t>
  </si>
  <si>
    <t>44379</t>
  </si>
  <si>
    <t>44378</t>
  </si>
  <si>
    <t>TCHR ILP ELEM-INTRMD</t>
  </si>
  <si>
    <t>44372</t>
  </si>
  <si>
    <t>44371</t>
  </si>
  <si>
    <t>44370</t>
  </si>
  <si>
    <t>44369</t>
  </si>
  <si>
    <t>44367</t>
  </si>
  <si>
    <t>44364</t>
  </si>
  <si>
    <t>44363</t>
  </si>
  <si>
    <t>TCHR MS HEALTH ED</t>
  </si>
  <si>
    <t>44362</t>
  </si>
  <si>
    <t>44357</t>
  </si>
  <si>
    <t>44356</t>
  </si>
  <si>
    <t>44355</t>
  </si>
  <si>
    <t>44354</t>
  </si>
  <si>
    <t>44353</t>
  </si>
  <si>
    <t>44352</t>
  </si>
  <si>
    <t>44351</t>
  </si>
  <si>
    <t>44350</t>
  </si>
  <si>
    <t>44334</t>
  </si>
  <si>
    <t>44331</t>
  </si>
  <si>
    <t>44328</t>
  </si>
  <si>
    <t>44327</t>
  </si>
  <si>
    <t>44308</t>
  </si>
  <si>
    <t>TCHR HEARING IMP-SEC</t>
  </si>
  <si>
    <t>44306</t>
  </si>
  <si>
    <t>44277</t>
  </si>
  <si>
    <t>44228</t>
  </si>
  <si>
    <t>44192</t>
  </si>
  <si>
    <t>43687</t>
  </si>
  <si>
    <t>43680</t>
  </si>
  <si>
    <t>43675</t>
  </si>
  <si>
    <t>43674</t>
  </si>
  <si>
    <t>43673</t>
  </si>
  <si>
    <t>TCHR MS ROE</t>
  </si>
  <si>
    <t>43666</t>
  </si>
  <si>
    <t>TCHR EC ELL BLENDED</t>
  </si>
  <si>
    <t>43657</t>
  </si>
  <si>
    <t>TCHR ELEM GRADE 5/6</t>
  </si>
  <si>
    <t>43653</t>
  </si>
  <si>
    <t>43626</t>
  </si>
  <si>
    <t>43591</t>
  </si>
  <si>
    <t>43560</t>
  </si>
  <si>
    <t>TCHR MS PHYS ED</t>
  </si>
  <si>
    <t>43532</t>
  </si>
  <si>
    <t>T1-SOCIAL WORKER</t>
  </si>
  <si>
    <t>43505</t>
  </si>
  <si>
    <t>43466</t>
  </si>
  <si>
    <t>43412</t>
  </si>
  <si>
    <t>TCHR ILP-SECONDARY</t>
  </si>
  <si>
    <t>43403</t>
  </si>
  <si>
    <t>TCHR DL 2 WAY GR 6TG</t>
  </si>
  <si>
    <t>43402</t>
  </si>
  <si>
    <t>43386</t>
  </si>
  <si>
    <t>TCHR DL 1 WAY GR 2</t>
  </si>
  <si>
    <t>43385</t>
  </si>
  <si>
    <t>43371</t>
  </si>
  <si>
    <t>43360</t>
  </si>
  <si>
    <t>43359</t>
  </si>
  <si>
    <t>43356</t>
  </si>
  <si>
    <t>43350</t>
  </si>
  <si>
    <t>43343</t>
  </si>
  <si>
    <t>43339</t>
  </si>
  <si>
    <t>43326</t>
  </si>
  <si>
    <t>43321</t>
  </si>
  <si>
    <t>43318</t>
  </si>
  <si>
    <t>43316</t>
  </si>
  <si>
    <t>43308</t>
  </si>
  <si>
    <t>43305</t>
  </si>
  <si>
    <t>43304</t>
  </si>
  <si>
    <t>43298</t>
  </si>
  <si>
    <t>MATH</t>
  </si>
  <si>
    <t>TCHR GIFTED SPCLST</t>
  </si>
  <si>
    <t>GIFTED</t>
  </si>
  <si>
    <t>43291</t>
  </si>
  <si>
    <t>43290</t>
  </si>
  <si>
    <t>43288</t>
  </si>
  <si>
    <t>43284</t>
  </si>
  <si>
    <t>TCHR ELEM GRADE 3</t>
  </si>
  <si>
    <t>43283</t>
  </si>
  <si>
    <t>43278</t>
  </si>
  <si>
    <t>43277</t>
  </si>
  <si>
    <t>43276</t>
  </si>
  <si>
    <t>43272</t>
  </si>
  <si>
    <t>43268</t>
  </si>
  <si>
    <t>TCHR ELL LAO</t>
  </si>
  <si>
    <t>43262</t>
  </si>
  <si>
    <t>43261</t>
  </si>
  <si>
    <t>43260</t>
  </si>
  <si>
    <t>43259</t>
  </si>
  <si>
    <t>TCHR ELEM GRADE 6</t>
  </si>
  <si>
    <t>43258</t>
  </si>
  <si>
    <t>43255</t>
  </si>
  <si>
    <t>43254</t>
  </si>
  <si>
    <t>43251</t>
  </si>
  <si>
    <t>43250</t>
  </si>
  <si>
    <t>43249</t>
  </si>
  <si>
    <t>43248</t>
  </si>
  <si>
    <t>43247</t>
  </si>
  <si>
    <t>43244</t>
  </si>
  <si>
    <t>43243</t>
  </si>
  <si>
    <t>43218</t>
  </si>
  <si>
    <t>43217</t>
  </si>
  <si>
    <t>43215</t>
  </si>
  <si>
    <t>43201</t>
  </si>
  <si>
    <t>43198</t>
  </si>
  <si>
    <t>43197</t>
  </si>
  <si>
    <t>TCHR HEAR IMP-RESRCE</t>
  </si>
  <si>
    <t>43195</t>
  </si>
  <si>
    <t>43186</t>
  </si>
  <si>
    <t>43185</t>
  </si>
  <si>
    <t>43184</t>
  </si>
  <si>
    <t>TCHR EC HEAR IMP</t>
  </si>
  <si>
    <t>43182</t>
  </si>
  <si>
    <t>43181</t>
  </si>
  <si>
    <t>43178</t>
  </si>
  <si>
    <t>43177</t>
  </si>
  <si>
    <t>43176</t>
  </si>
  <si>
    <t>43175</t>
  </si>
  <si>
    <t>43174</t>
  </si>
  <si>
    <t>43173</t>
  </si>
  <si>
    <t>43172</t>
  </si>
  <si>
    <t>43165</t>
  </si>
  <si>
    <t>43157</t>
  </si>
  <si>
    <t>43154</t>
  </si>
  <si>
    <t>TCHR DL 2 WAY GR 5TE</t>
  </si>
  <si>
    <t>43152</t>
  </si>
  <si>
    <t>43151</t>
  </si>
  <si>
    <t>43150</t>
  </si>
  <si>
    <t>43149</t>
  </si>
  <si>
    <t>43148</t>
  </si>
  <si>
    <t>43146</t>
  </si>
  <si>
    <t>43143</t>
  </si>
  <si>
    <t>43142</t>
  </si>
  <si>
    <t>43141</t>
  </si>
  <si>
    <t>TCHR BIL ILP-ELM PRM</t>
  </si>
  <si>
    <t>43140</t>
  </si>
  <si>
    <t>43139</t>
  </si>
  <si>
    <t>LIBRARIAN - HS</t>
  </si>
  <si>
    <t>43137</t>
  </si>
  <si>
    <t>43135</t>
  </si>
  <si>
    <t>43127</t>
  </si>
  <si>
    <t>43123</t>
  </si>
  <si>
    <t>43118</t>
  </si>
  <si>
    <t>43117</t>
  </si>
  <si>
    <t>43115</t>
  </si>
  <si>
    <t>43099</t>
  </si>
  <si>
    <t>43093</t>
  </si>
  <si>
    <t>43092</t>
  </si>
  <si>
    <t>43091</t>
  </si>
  <si>
    <t>43090</t>
  </si>
  <si>
    <t>43089</t>
  </si>
  <si>
    <t>43088</t>
  </si>
  <si>
    <t>43087</t>
  </si>
  <si>
    <t>43077</t>
  </si>
  <si>
    <t>43075</t>
  </si>
  <si>
    <t>43074</t>
  </si>
  <si>
    <t>43072</t>
  </si>
  <si>
    <t>43071</t>
  </si>
  <si>
    <t>43062</t>
  </si>
  <si>
    <t>43061</t>
  </si>
  <si>
    <t>43059</t>
  </si>
  <si>
    <t>TCHR MS FAM/CONS SCI</t>
  </si>
  <si>
    <t>43058</t>
  </si>
  <si>
    <t>TCHR ED ELEM-PRIMARY</t>
  </si>
  <si>
    <t>43057</t>
  </si>
  <si>
    <t>43053</t>
  </si>
  <si>
    <t>43051</t>
  </si>
  <si>
    <t>43048</t>
  </si>
  <si>
    <t>TCHR EC BIL SPEC ED</t>
  </si>
  <si>
    <t>43047</t>
  </si>
  <si>
    <t>43043</t>
  </si>
  <si>
    <t>43041</t>
  </si>
  <si>
    <t>TCHR DL 2 WAY GR 2</t>
  </si>
  <si>
    <t>43036</t>
  </si>
  <si>
    <t>43030</t>
  </si>
  <si>
    <t>TCHR ILP ELEM-PRMARY</t>
  </si>
  <si>
    <t>43022</t>
  </si>
  <si>
    <t>43021</t>
  </si>
  <si>
    <t>42997</t>
  </si>
  <si>
    <t>42990</t>
  </si>
  <si>
    <t>TCHR ELEM GRADE 5</t>
  </si>
  <si>
    <t>42971</t>
  </si>
  <si>
    <t>42936</t>
  </si>
  <si>
    <t>42796</t>
  </si>
  <si>
    <t>42722</t>
  </si>
  <si>
    <t>BIL SPEECH THERAPIST</t>
  </si>
  <si>
    <t>TCHR DL 2 WAY GR 5</t>
  </si>
  <si>
    <t>42704</t>
  </si>
  <si>
    <t>42684</t>
  </si>
  <si>
    <t>42678</t>
  </si>
  <si>
    <t>42635</t>
  </si>
  <si>
    <t>42606</t>
  </si>
  <si>
    <t>TCHR MLP-SECONDARY</t>
  </si>
  <si>
    <t>42600</t>
  </si>
  <si>
    <t>42571</t>
  </si>
  <si>
    <t>42537</t>
  </si>
  <si>
    <t>DISTRICT</t>
  </si>
  <si>
    <t>42514</t>
  </si>
  <si>
    <t>TCHR IN-SCH SUSPENSN</t>
  </si>
  <si>
    <t>42504</t>
  </si>
  <si>
    <t>TCHR ELEM GRADE 1/2</t>
  </si>
  <si>
    <t>42481</t>
  </si>
  <si>
    <t>42453</t>
  </si>
  <si>
    <t>42348</t>
  </si>
  <si>
    <t>TCHR DL 2 WAY GR 5TG</t>
  </si>
  <si>
    <t>TCHR DL 1 WAY GR 5TG</t>
  </si>
  <si>
    <t>TCHR MS ART</t>
  </si>
  <si>
    <t>42328</t>
  </si>
  <si>
    <t>TCHR HS ROE</t>
  </si>
  <si>
    <t>TCHR ENII ELEM-PRMRY</t>
  </si>
  <si>
    <t>42307</t>
  </si>
  <si>
    <t>TCHR T1-MTSS COACH</t>
  </si>
  <si>
    <t>TCHR DL 2 WAY GR 4</t>
  </si>
  <si>
    <t>TCHR HS PLTW-ACAD</t>
  </si>
  <si>
    <t>TCHR MS READING</t>
  </si>
  <si>
    <t>TCHR HS TECH ED-ACAD</t>
  </si>
  <si>
    <t>TCHR T1-COMM LIAISON</t>
  </si>
  <si>
    <t>TCHR STEP/VOC</t>
  </si>
  <si>
    <t>TCHR DL 1 WAY GR 4TE</t>
  </si>
  <si>
    <t>TCHR HS SOC SCI-ACAD</t>
  </si>
  <si>
    <t>TCHR HS MUSIC-BAND</t>
  </si>
  <si>
    <t>42055</t>
  </si>
  <si>
    <t>42045</t>
  </si>
  <si>
    <t>TCHR BIL CC-ITINERNT</t>
  </si>
  <si>
    <t>41949</t>
  </si>
  <si>
    <t>41948</t>
  </si>
  <si>
    <t>41934</t>
  </si>
  <si>
    <t>41875</t>
  </si>
  <si>
    <t>TCHR MATH COACH</t>
  </si>
  <si>
    <t>TCHR DL 1 WAY GR 6TE</t>
  </si>
  <si>
    <t>41810</t>
  </si>
  <si>
    <t>TCHR BIL CC-ELEM PRM</t>
  </si>
  <si>
    <t>41787</t>
  </si>
  <si>
    <t>41736</t>
  </si>
  <si>
    <t>41672</t>
  </si>
  <si>
    <t>TCHR MS PLTW</t>
  </si>
  <si>
    <t>TCHR HS APEX</t>
  </si>
  <si>
    <t>TCHR MS AVID</t>
  </si>
  <si>
    <t>41529</t>
  </si>
  <si>
    <t>41510</t>
  </si>
  <si>
    <t>41508</t>
  </si>
  <si>
    <t>41484</t>
  </si>
  <si>
    <t>41442</t>
  </si>
  <si>
    <t>TCHR ENII-SECONDARY</t>
  </si>
  <si>
    <t>TCHR MLP ELEM-INTRMD</t>
  </si>
  <si>
    <t>TCHR LEADER-GROWTH</t>
  </si>
  <si>
    <t>41424</t>
  </si>
  <si>
    <t>TCHR ELEM GR4-GIFTED</t>
  </si>
  <si>
    <t>TCHR BIL MLP-SEC</t>
  </si>
  <si>
    <t>TCHR ELEM GRADE 2/3</t>
  </si>
  <si>
    <t>41344</t>
  </si>
  <si>
    <t>41326</t>
  </si>
  <si>
    <t>TCHR T1-INTERVNTNIST</t>
  </si>
  <si>
    <t>TCHR ENI ELEM-PRMARY</t>
  </si>
  <si>
    <t>TCHR HS READING</t>
  </si>
  <si>
    <t>TCHR ELL-ESL GR 1</t>
  </si>
  <si>
    <t>TCHR ELL-ESL GR 4</t>
  </si>
  <si>
    <t>27748</t>
  </si>
  <si>
    <t>27735</t>
  </si>
  <si>
    <t>27703</t>
  </si>
  <si>
    <t>TCHR ELL-ESL KDG</t>
  </si>
  <si>
    <t>TCHR BIL CC-ELEM INT</t>
  </si>
  <si>
    <t>27677</t>
  </si>
  <si>
    <t>27643</t>
  </si>
  <si>
    <t>27615</t>
  </si>
  <si>
    <t>PSYCHOLOGIST-BIL</t>
  </si>
  <si>
    <t>27444</t>
  </si>
  <si>
    <t>TCHR BEACON-ACAD</t>
  </si>
  <si>
    <t>TCHR HS DRAMA</t>
  </si>
  <si>
    <t>TCHR HS SCIENCE-ACAD</t>
  </si>
  <si>
    <t>TCHR HS PLTW</t>
  </si>
  <si>
    <t>TCHR HOH COUNSELOR</t>
  </si>
  <si>
    <t>27290</t>
  </si>
  <si>
    <t>TCHR MENTOR SPCLST</t>
  </si>
  <si>
    <t>27259</t>
  </si>
  <si>
    <t>27151</t>
  </si>
  <si>
    <t>TCHR VISUALLY IMP</t>
  </si>
  <si>
    <t>HANOVER</t>
  </si>
  <si>
    <t>TCHR APEX/RISK COORD</t>
  </si>
  <si>
    <t>TCHR EC-ESL</t>
  </si>
  <si>
    <t>TCHR ELL GUJARATI</t>
  </si>
  <si>
    <t>TCHR ELL-ESL GR 2</t>
  </si>
  <si>
    <t>26710</t>
  </si>
  <si>
    <t>26708</t>
  </si>
  <si>
    <t>TCHR HS APEX-ROE</t>
  </si>
  <si>
    <t>26611</t>
  </si>
  <si>
    <t>26586</t>
  </si>
  <si>
    <t>26564</t>
  </si>
  <si>
    <t>26506</t>
  </si>
  <si>
    <t>26411</t>
  </si>
  <si>
    <t>TCHR MS ENGL-SPCH/DB</t>
  </si>
  <si>
    <t>TCHR DL 1 WAY GR 4TG</t>
  </si>
  <si>
    <t>GUIDANCE COUNSLR-BIL</t>
  </si>
  <si>
    <t>TCHR COMPUTR ED/TECH</t>
  </si>
  <si>
    <t>26254</t>
  </si>
  <si>
    <t>GUIDANCE COUNSLR-ROE</t>
  </si>
  <si>
    <t>26116</t>
  </si>
  <si>
    <t>TCHR HS PBIS</t>
  </si>
  <si>
    <t>25982</t>
  </si>
  <si>
    <t>25925</t>
  </si>
  <si>
    <t>TCHR MS/HS SPEC ED</t>
  </si>
  <si>
    <t>25644</t>
  </si>
  <si>
    <t>25589</t>
  </si>
  <si>
    <t>25560</t>
  </si>
  <si>
    <t>TCHR HOME/HOSPITAL</t>
  </si>
  <si>
    <t>25381</t>
  </si>
  <si>
    <t>25332</t>
  </si>
  <si>
    <t>25301</t>
  </si>
  <si>
    <t>TCHR PEER CONSULTANT</t>
  </si>
  <si>
    <t>TCHR ELEM GR5-GIFTED</t>
  </si>
  <si>
    <t>TCHR DL 1 WAY GR 5TE</t>
  </si>
  <si>
    <t>24889</t>
  </si>
  <si>
    <t>TCHR HS DRIVERS ED</t>
  </si>
  <si>
    <t>TCHR MTSS COACH-KDG</t>
  </si>
  <si>
    <t>TCHR ELL-ESL GR 3</t>
  </si>
  <si>
    <t>SOCIAL WORKER-BIL</t>
  </si>
  <si>
    <t>24396</t>
  </si>
  <si>
    <t>TCHR BIL ENI-ELM PRM</t>
  </si>
  <si>
    <t>23981</t>
  </si>
  <si>
    <t>TCHR ELL-ESL GR 5/6</t>
  </si>
  <si>
    <t>TCHR ENI-SECONDARY</t>
  </si>
  <si>
    <t>TCHR ELEM GRADE 4/5</t>
  </si>
  <si>
    <t>TCHR LEADER-TAP/PAR</t>
  </si>
  <si>
    <t>TCHR HS INTV SPCLST</t>
  </si>
  <si>
    <t>TCHR ELL PARNT EDCTR</t>
  </si>
  <si>
    <t>23682</t>
  </si>
  <si>
    <t>23490</t>
  </si>
  <si>
    <t>TCHR ELL POLISH</t>
  </si>
  <si>
    <t>23187</t>
  </si>
  <si>
    <t>TCHR DL 2 WAY GR 6TE</t>
  </si>
  <si>
    <t>TCHR MS MUSIC-ORCH</t>
  </si>
  <si>
    <t>GUIDANCE COUNSELR-LD</t>
  </si>
  <si>
    <t>22884</t>
  </si>
  <si>
    <t>TCHR ENII ELEM-INTRM</t>
  </si>
  <si>
    <t>TCHR ELL URDU</t>
  </si>
  <si>
    <t>TCHR HS WRLD LNG-ACD</t>
  </si>
  <si>
    <t>TCHR T1-INSTR COACH</t>
  </si>
  <si>
    <t>TCHR ELEM GR6-GIFTED</t>
  </si>
  <si>
    <t>TCHR EC HEAD START</t>
  </si>
  <si>
    <t>TCHR MS/HS PHYS ED</t>
  </si>
  <si>
    <t>TCHR T1-HLTH COORD</t>
  </si>
  <si>
    <t>TCHR MLP ELEM-PRMARY</t>
  </si>
  <si>
    <t>20838</t>
  </si>
  <si>
    <t>TCHR HS MATH-ACAD</t>
  </si>
  <si>
    <t>20424</t>
  </si>
  <si>
    <t>20419</t>
  </si>
  <si>
    <t>20262</t>
  </si>
  <si>
    <t>TCHR HEAR IMP ELM-PR</t>
  </si>
  <si>
    <t>20174</t>
  </si>
  <si>
    <t>19983</t>
  </si>
  <si>
    <t>19766</t>
  </si>
  <si>
    <t>TCHR ELL INSTR COACH</t>
  </si>
  <si>
    <t>PRESIDENT - ETA</t>
  </si>
  <si>
    <t>TCHR ELL-LEAD</t>
  </si>
  <si>
    <t>TCHR PHYS HANDICAPPD</t>
  </si>
  <si>
    <t>18046</t>
  </si>
  <si>
    <t>BIL SPCH THERAPST-LD</t>
  </si>
  <si>
    <t>TCHR MS ENGL-GIFTED</t>
  </si>
  <si>
    <t>16613</t>
  </si>
  <si>
    <t>TCHR MS SS-GIFTED</t>
  </si>
  <si>
    <t>16085</t>
  </si>
  <si>
    <t>TCHR MS SCI-GIFTED</t>
  </si>
  <si>
    <t>15936</t>
  </si>
  <si>
    <t>15693</t>
  </si>
  <si>
    <t>TCHR HS ENGLISH-ACAD</t>
  </si>
  <si>
    <t>TCHR LOA-LONG TERM</t>
  </si>
  <si>
    <t>15171</t>
  </si>
  <si>
    <t>15170</t>
  </si>
  <si>
    <t>15164</t>
  </si>
  <si>
    <t>14990</t>
  </si>
  <si>
    <t>TCHR EC FACILITATOR</t>
  </si>
  <si>
    <t>TCHR MLP-RESOURCE</t>
  </si>
  <si>
    <t>TCHR BIL MLP-ELM INT</t>
  </si>
  <si>
    <t>TCHR CURRICULM COACH</t>
  </si>
  <si>
    <t>14547</t>
  </si>
  <si>
    <t>TCHR HS DRAMA-ACAD</t>
  </si>
  <si>
    <t>TCHR ELEM GIFTED-GR6</t>
  </si>
  <si>
    <t>14254</t>
  </si>
  <si>
    <t>13986</t>
  </si>
  <si>
    <t>TCHR ASTRONOMY</t>
  </si>
  <si>
    <t>13974</t>
  </si>
  <si>
    <t>13652</t>
  </si>
  <si>
    <t>TCHR LEADER</t>
  </si>
  <si>
    <t>13365</t>
  </si>
  <si>
    <t>TCHR MS MUSIC-VOCAL</t>
  </si>
  <si>
    <t>12776</t>
  </si>
  <si>
    <t>12723</t>
  </si>
  <si>
    <t>TCHR LEADER FOR TMP</t>
  </si>
  <si>
    <t>SOCIAL WORKER-LEAD</t>
  </si>
  <si>
    <t>TCHR HS MUSIC-ORCH</t>
  </si>
  <si>
    <t>11507</t>
  </si>
  <si>
    <t>TCHR ELEM INTERVENTN</t>
  </si>
  <si>
    <t>TCHR EC ASSESSMENT</t>
  </si>
  <si>
    <t>TCHR ELL-ASSMNT/PLCE</t>
  </si>
  <si>
    <t>RON ONEAL</t>
  </si>
  <si>
    <t>CENTRY OAK</t>
  </si>
  <si>
    <t>AST SUP EL</t>
  </si>
  <si>
    <t>SPRING TRA</t>
  </si>
  <si>
    <t>HAWK HOLOW</t>
  </si>
  <si>
    <t>OAK HILL</t>
  </si>
  <si>
    <t>SPED</t>
  </si>
  <si>
    <t>ERLY LRNS</t>
  </si>
  <si>
    <t>FAMILY WEL</t>
  </si>
  <si>
    <t>PE * STU W</t>
  </si>
  <si>
    <t>CUR &amp; INST</t>
  </si>
  <si>
    <t>TCHR T1-FAM LIAISON</t>
  </si>
  <si>
    <t>STUD SERV</t>
  </si>
  <si>
    <t>TCHR STUDY HALL/SUPV</t>
  </si>
  <si>
    <t>PLANETARIM</t>
  </si>
  <si>
    <t>TCHR ELEM HLTH-ROE</t>
  </si>
  <si>
    <t>TCHR HS ART-ACAD</t>
  </si>
  <si>
    <t>TCHR HS ENGL-DEBATE</t>
  </si>
  <si>
    <t>TCHR T1 PBIS SPCLST</t>
  </si>
  <si>
    <t>TCHR HS VOCAL-ACAD</t>
  </si>
  <si>
    <t>TCHR HS PSAE</t>
  </si>
  <si>
    <t>TCHR HS ENGL-SPEECH</t>
  </si>
  <si>
    <t>TCHR HS LEAD-ACAD</t>
  </si>
  <si>
    <t>TCHR HS BUSINESS-CWT</t>
  </si>
  <si>
    <t>TCHR HS BAND-ACAD</t>
  </si>
  <si>
    <t>TCHR MS INTV-CURR</t>
  </si>
  <si>
    <t>TCHR HS ORCH-ACAD</t>
  </si>
  <si>
    <t>Name</t>
  </si>
  <si>
    <t>Loc Descr</t>
  </si>
  <si>
    <t xml:space="preserve">RIVERA AROCHO,ANDRES </t>
  </si>
  <si>
    <t>GONZALEZ MELENDEZ,NAVI E</t>
  </si>
  <si>
    <t xml:space="preserve">LASOTA,RYAN </t>
  </si>
  <si>
    <t xml:space="preserve">WAICHUNAS,JILL </t>
  </si>
  <si>
    <t xml:space="preserve">KALUSA,MICHAEL </t>
  </si>
  <si>
    <t xml:space="preserve">PORTER,AMY </t>
  </si>
  <si>
    <t>HERNANDEZ,NOEMI Y</t>
  </si>
  <si>
    <t xml:space="preserve">DILLON,SHEILA </t>
  </si>
  <si>
    <t>GARRITY,COURTNEY M</t>
  </si>
  <si>
    <t xml:space="preserve">KOUTSI DAVIS,IRMI </t>
  </si>
  <si>
    <t>PIERCE,PENNY S</t>
  </si>
  <si>
    <t xml:space="preserve">FRAGOSO MEDINA,DAGMAR </t>
  </si>
  <si>
    <t>SANDERS,JAMES M</t>
  </si>
  <si>
    <t xml:space="preserve">ALVARADO,LORENA </t>
  </si>
  <si>
    <t xml:space="preserve">CARBERY,BRANDY </t>
  </si>
  <si>
    <t>BOHLIN,SUSAN M</t>
  </si>
  <si>
    <t>QUILES,LAURA G</t>
  </si>
  <si>
    <t>NOWAKOWSKI,TAWNIA M</t>
  </si>
  <si>
    <t>ALEXANDER,KRISTIN M</t>
  </si>
  <si>
    <t xml:space="preserve">BRYANT,ERIN </t>
  </si>
  <si>
    <t>SIPES,NAYADETH A</t>
  </si>
  <si>
    <t>VIVERITO,RUTH E</t>
  </si>
  <si>
    <t>JONES,TIMOTHY C</t>
  </si>
  <si>
    <t>GRIMES,KELSEY E</t>
  </si>
  <si>
    <t>TOVAR,JOSE M</t>
  </si>
  <si>
    <t>DAVIS,MATTHEW L</t>
  </si>
  <si>
    <t xml:space="preserve">TORRES,ROCIO </t>
  </si>
  <si>
    <t>DOMINGUEZ,SOFIA E</t>
  </si>
  <si>
    <t xml:space="preserve">ERAZO,JAIME </t>
  </si>
  <si>
    <t xml:space="preserve">CARRERA,MARIA JOSE </t>
  </si>
  <si>
    <t xml:space="preserve">NOVELO,ILCIA </t>
  </si>
  <si>
    <t xml:space="preserve">MEDINA-FAVELA,LAURA </t>
  </si>
  <si>
    <t xml:space="preserve">PAGE,EMMA </t>
  </si>
  <si>
    <t xml:space="preserve">NEVAREZ,CARMINA </t>
  </si>
  <si>
    <t>CORMIER,MARIA J</t>
  </si>
  <si>
    <t xml:space="preserve">BRUMMEL,KATHY </t>
  </si>
  <si>
    <t xml:space="preserve">HAWLEY,LISA </t>
  </si>
  <si>
    <t>LONDON,KIA D</t>
  </si>
  <si>
    <t>CORNETT,KELLI A</t>
  </si>
  <si>
    <t>MARTINEZ,MANUEL C</t>
  </si>
  <si>
    <t>ALIMI,JOHN N</t>
  </si>
  <si>
    <t xml:space="preserve">ALBA,JAQUELINE </t>
  </si>
  <si>
    <t>MURO,LAURA E</t>
  </si>
  <si>
    <t>JOHNSON,SHELLEY L</t>
  </si>
  <si>
    <t xml:space="preserve">SACHANSKI,FILIBERTA </t>
  </si>
  <si>
    <t xml:space="preserve">PEREZ,MARITZA </t>
  </si>
  <si>
    <t xml:space="preserve">CHRISTERSON,KATHLEEN </t>
  </si>
  <si>
    <t xml:space="preserve">RIVERA,JUDY </t>
  </si>
  <si>
    <t xml:space="preserve">RIOS,ARACELYS </t>
  </si>
  <si>
    <t>ALLTON,JODIE A</t>
  </si>
  <si>
    <t>STRASSER,JENNIFER L</t>
  </si>
  <si>
    <t>ROSS,LINDSAY A</t>
  </si>
  <si>
    <t xml:space="preserve">ROCHA,MARISOL </t>
  </si>
  <si>
    <t xml:space="preserve">MOUNT,ALEXA </t>
  </si>
  <si>
    <t>BRHEL,KAREN M</t>
  </si>
  <si>
    <t xml:space="preserve">THOMAS,BARBARA </t>
  </si>
  <si>
    <t>MISERENDINO,MICHAEL J</t>
  </si>
  <si>
    <t>GELLER,ZACHARY H</t>
  </si>
  <si>
    <t>HOLLAWAY,ERIC R</t>
  </si>
  <si>
    <t xml:space="preserve">HAIN,DAVID </t>
  </si>
  <si>
    <t>HERNANDEZ,HECTOR J</t>
  </si>
  <si>
    <t>VAILLANCOURT,JESSICA M</t>
  </si>
  <si>
    <t>DOBBECK,BRENDYN J</t>
  </si>
  <si>
    <t>WRIGHT,STACY M</t>
  </si>
  <si>
    <t xml:space="preserve">PROCTOR,DANIEL </t>
  </si>
  <si>
    <t xml:space="preserve">WEYLAND,THOMAS </t>
  </si>
  <si>
    <t xml:space="preserve">REES,TERRI </t>
  </si>
  <si>
    <t xml:space="preserve">DOBBECK,KURT </t>
  </si>
  <si>
    <t>FOERSTER,KARI L</t>
  </si>
  <si>
    <t xml:space="preserve">ZIEGLER,GREGORY </t>
  </si>
  <si>
    <t xml:space="preserve">RODGERS,CAROLYN </t>
  </si>
  <si>
    <t xml:space="preserve">PHAM,THUY </t>
  </si>
  <si>
    <t>BALZER,MEAGEN M</t>
  </si>
  <si>
    <t>STERNAL,KATHRYN I</t>
  </si>
  <si>
    <t>HAYES,AMANDA C</t>
  </si>
  <si>
    <t>SMITH,JESSICA N</t>
  </si>
  <si>
    <t>SANCHEZ,ROBERT J</t>
  </si>
  <si>
    <t>KINIKIN,M S</t>
  </si>
  <si>
    <t>SMITH,LISA M</t>
  </si>
  <si>
    <t>MARINUCCI,ROCCO G</t>
  </si>
  <si>
    <t xml:space="preserve">WROTEN,KELLY </t>
  </si>
  <si>
    <t xml:space="preserve">BARTZ,EMILY </t>
  </si>
  <si>
    <t xml:space="preserve">GUIDI,MELANIE </t>
  </si>
  <si>
    <t xml:space="preserve">LARUE,CHRISTINE </t>
  </si>
  <si>
    <t xml:space="preserve">SALETTA,KIMBERLY ANN </t>
  </si>
  <si>
    <t>DAVIS,CHRISTINE L</t>
  </si>
  <si>
    <t xml:space="preserve">GONTAREK,JENNIFER </t>
  </si>
  <si>
    <t xml:space="preserve">HANLEY,PATRICK </t>
  </si>
  <si>
    <t xml:space="preserve">BARTHOLOMEW,JAY </t>
  </si>
  <si>
    <t xml:space="preserve">JOHNSON,MARK </t>
  </si>
  <si>
    <t xml:space="preserve">GAC,KRISTEN </t>
  </si>
  <si>
    <t xml:space="preserve">BAKER,DAVID </t>
  </si>
  <si>
    <t xml:space="preserve">ADDAMS,JAMIE </t>
  </si>
  <si>
    <t xml:space="preserve">WINTCZAK,BARBARA </t>
  </si>
  <si>
    <t xml:space="preserve">TOWRY,RICHARD </t>
  </si>
  <si>
    <t xml:space="preserve">SIMONS,NATALIE </t>
  </si>
  <si>
    <t>BAKER,MARTIN D</t>
  </si>
  <si>
    <t xml:space="preserve">CORCORAN,MARGARET </t>
  </si>
  <si>
    <t xml:space="preserve">JORDT,MARY ELLEN </t>
  </si>
  <si>
    <t xml:space="preserve">MCCARTHY,PATRICK </t>
  </si>
  <si>
    <t xml:space="preserve">THORPE,LAURA </t>
  </si>
  <si>
    <t xml:space="preserve">SILVERMAN,AMY </t>
  </si>
  <si>
    <t>BOWEN,CHRISTINE R</t>
  </si>
  <si>
    <t>ANDREN,REDDY R</t>
  </si>
  <si>
    <t xml:space="preserve">KELLEY,SARA </t>
  </si>
  <si>
    <t xml:space="preserve">HERNANDEZ,EDUARDO </t>
  </si>
  <si>
    <t>HEINZ,HEATHER K</t>
  </si>
  <si>
    <t>ROSE,MELANIE J</t>
  </si>
  <si>
    <t>WRIGHT,ISABELLE K</t>
  </si>
  <si>
    <t xml:space="preserve">BARTOS,MICHAEL </t>
  </si>
  <si>
    <t xml:space="preserve">MCCANN,VALERIE </t>
  </si>
  <si>
    <t xml:space="preserve">VENEGAS,SUSAN </t>
  </si>
  <si>
    <t xml:space="preserve">COOK,HELEN </t>
  </si>
  <si>
    <t xml:space="preserve">FLANAGAN,JILL </t>
  </si>
  <si>
    <t>BYER,COURTNEY A</t>
  </si>
  <si>
    <t>CAMPAGNA,MARY E</t>
  </si>
  <si>
    <t xml:space="preserve">SITTER,MICHAEL </t>
  </si>
  <si>
    <t>TURCAN,KARI M</t>
  </si>
  <si>
    <t xml:space="preserve">GUIHAN,MARTHA </t>
  </si>
  <si>
    <t xml:space="preserve">BOES,SHEILA </t>
  </si>
  <si>
    <t xml:space="preserve">MAMMOSER,CAROL </t>
  </si>
  <si>
    <t>FERNSTROM,NICOLE M</t>
  </si>
  <si>
    <t xml:space="preserve">GANSER,LORI </t>
  </si>
  <si>
    <t>KALOUSEK JR,GEORGE L</t>
  </si>
  <si>
    <t xml:space="preserve">LINDENBERG,JOHN </t>
  </si>
  <si>
    <t xml:space="preserve">MILLER,CATHERINE </t>
  </si>
  <si>
    <t>CREIGHTON,MELISA R</t>
  </si>
  <si>
    <t xml:space="preserve">GORMAN,STEPHANIE </t>
  </si>
  <si>
    <t>BOTKIN,KARI M</t>
  </si>
  <si>
    <t>GARCIA,SARAH M</t>
  </si>
  <si>
    <t>HASAN,ANA R</t>
  </si>
  <si>
    <t>PORTO,JENNIFER T</t>
  </si>
  <si>
    <t>BOURGOIN,DENISE I</t>
  </si>
  <si>
    <t>ZOUBEK,ANTHONY D</t>
  </si>
  <si>
    <t xml:space="preserve">MURRAY,LISA </t>
  </si>
  <si>
    <t>BALCER,RACHEL M</t>
  </si>
  <si>
    <t>BENNETT,TAMMY L</t>
  </si>
  <si>
    <t>VANBOOVEN,THOMAS W</t>
  </si>
  <si>
    <t>HUMANN,KENDRA L</t>
  </si>
  <si>
    <t>MARKEY,MICHAEL A</t>
  </si>
  <si>
    <t>HENEGHAN,JULIE A</t>
  </si>
  <si>
    <t>BEAN,ERIN M</t>
  </si>
  <si>
    <t xml:space="preserve">KHAN,SAMIA </t>
  </si>
  <si>
    <t>SHAW,IAN M</t>
  </si>
  <si>
    <t>SELUSNIK,DONALD J</t>
  </si>
  <si>
    <t>GRAFF,AUDREY J</t>
  </si>
  <si>
    <t xml:space="preserve">LESON,MARY </t>
  </si>
  <si>
    <t>RATTANA,SONEPHETH J</t>
  </si>
  <si>
    <t>SZUKALA,JEFFREY S</t>
  </si>
  <si>
    <t>KAPPES,AARON J</t>
  </si>
  <si>
    <t>YARGER,DINAZIA D</t>
  </si>
  <si>
    <t>LONG,AMANDA R</t>
  </si>
  <si>
    <t>SPENCER,HEATHER M</t>
  </si>
  <si>
    <t>ALLANSON,KRISTEN N</t>
  </si>
  <si>
    <t>DE SWARDT,KATHERINE L</t>
  </si>
  <si>
    <t>VASSALLO,JOSEPH M</t>
  </si>
  <si>
    <t xml:space="preserve">RICHARDS,KELLY </t>
  </si>
  <si>
    <t>CRUMP,TUSHEBRA M</t>
  </si>
  <si>
    <t>MIRZA,AMTULSALAM R</t>
  </si>
  <si>
    <t>OSOLIN,NICOLE A</t>
  </si>
  <si>
    <t>LENNON,SALLY J</t>
  </si>
  <si>
    <t>MONREAL-BERNER,AURORA B</t>
  </si>
  <si>
    <t>ADCOCK,MELISSA M</t>
  </si>
  <si>
    <t>MCLAUGHLIN,MARIE N</t>
  </si>
  <si>
    <t>SULLIVAN,JAMIE B</t>
  </si>
  <si>
    <t>CAMMACK,MEGAN A</t>
  </si>
  <si>
    <t>VENTERS,SCOTT T</t>
  </si>
  <si>
    <t>MENDEZ,MICHELLE R</t>
  </si>
  <si>
    <t>ALOISIO,DANIEL A</t>
  </si>
  <si>
    <t>GONIO,BRITTANY D</t>
  </si>
  <si>
    <t>WARCZYNSKI,NICOLLETTE M</t>
  </si>
  <si>
    <t>WITT,TIFFANY E</t>
  </si>
  <si>
    <t>ENGSTROM,SARAH A</t>
  </si>
  <si>
    <t>LANGEROCK,MICHELLE K</t>
  </si>
  <si>
    <t>BARNAS,JESSICA M</t>
  </si>
  <si>
    <t>PEREZ-FOLLMAN,ALISIA D</t>
  </si>
  <si>
    <t>KLECZEWSKI,CASSANDRA L</t>
  </si>
  <si>
    <t xml:space="preserve">SHEARN,JAIMEE </t>
  </si>
  <si>
    <t>MINOR,MARY E</t>
  </si>
  <si>
    <t>TOTH,MAUREEN L</t>
  </si>
  <si>
    <t>HAGARTY,RITA K</t>
  </si>
  <si>
    <t>EATON,KYLIE E</t>
  </si>
  <si>
    <t>RICHARD,STEPHANIE A</t>
  </si>
  <si>
    <t xml:space="preserve">LANG,SARA </t>
  </si>
  <si>
    <t xml:space="preserve">KANE,MAUREEN </t>
  </si>
  <si>
    <t xml:space="preserve">OLSON,GINGER </t>
  </si>
  <si>
    <t>BURHANS,KIMBERLEE A</t>
  </si>
  <si>
    <t>HORN,WILLIAM S</t>
  </si>
  <si>
    <t xml:space="preserve">LEMVIG,SHAINE </t>
  </si>
  <si>
    <t>HOCH,MARY K</t>
  </si>
  <si>
    <t xml:space="preserve">MICKA,LISA </t>
  </si>
  <si>
    <t>WOODS,MICHELLE M</t>
  </si>
  <si>
    <t xml:space="preserve">WARTINBEE,CRAIG </t>
  </si>
  <si>
    <t>PALEWSKI,DAVID W</t>
  </si>
  <si>
    <t xml:space="preserve">HOFFMAN,JOYCE </t>
  </si>
  <si>
    <t>TAMBURELLO,DIANA M</t>
  </si>
  <si>
    <t>MACHUT,LINDA D</t>
  </si>
  <si>
    <t>KING,TRACY L</t>
  </si>
  <si>
    <t>WEATHERS,SHEILA K</t>
  </si>
  <si>
    <t>BURNELL,LISA A</t>
  </si>
  <si>
    <t xml:space="preserve">PIEPENBRINK,KAYCE </t>
  </si>
  <si>
    <t xml:space="preserve">OLSEN,SARA </t>
  </si>
  <si>
    <t>SHANAHAN,ERIN M</t>
  </si>
  <si>
    <t>MAPES,BARKLEY E</t>
  </si>
  <si>
    <t xml:space="preserve">CORONADO,LUPE </t>
  </si>
  <si>
    <t xml:space="preserve">PRENDERGAST,TIMOTHY </t>
  </si>
  <si>
    <t xml:space="preserve">WISE,ROBERT </t>
  </si>
  <si>
    <t xml:space="preserve">ZALKE,SCOTT </t>
  </si>
  <si>
    <t xml:space="preserve">CARLSON,LESLIE </t>
  </si>
  <si>
    <t xml:space="preserve">MELLO,DAVID </t>
  </si>
  <si>
    <t xml:space="preserve">GEHRIG,MATTHEW </t>
  </si>
  <si>
    <t>METZKE,CARL W</t>
  </si>
  <si>
    <t xml:space="preserve">MONTGOMERY,ANDREW </t>
  </si>
  <si>
    <t>ROBINSON,AMY E</t>
  </si>
  <si>
    <t>KRAMER,ERIC M</t>
  </si>
  <si>
    <t>SCIANNA,MICHAEL J</t>
  </si>
  <si>
    <t>LEGOFF,ANDREW W</t>
  </si>
  <si>
    <t>WOZNIAK,ROBERT D</t>
  </si>
  <si>
    <t>GLORIOSO,JOHN P</t>
  </si>
  <si>
    <t>KATZENBERGER,STEPHANIE M</t>
  </si>
  <si>
    <t>ANDREWS,KURT R</t>
  </si>
  <si>
    <t xml:space="preserve">FLEMING,GEOFFREY </t>
  </si>
  <si>
    <t xml:space="preserve">GRANADILLO,NELSON </t>
  </si>
  <si>
    <t xml:space="preserve">VELAZQUEZ,NOE </t>
  </si>
  <si>
    <t xml:space="preserve">ROJAS,MARGARITA </t>
  </si>
  <si>
    <t xml:space="preserve">PEREZ,ARMANDO </t>
  </si>
  <si>
    <t xml:space="preserve">BEZ,JOEL </t>
  </si>
  <si>
    <t>SMITH,ROBERT J</t>
  </si>
  <si>
    <t xml:space="preserve">BUTLER,LYNN </t>
  </si>
  <si>
    <t>CHURCH,PHILIP A</t>
  </si>
  <si>
    <t>REAM,JENNIFER L</t>
  </si>
  <si>
    <t>MIRANDA,NORMA S</t>
  </si>
  <si>
    <t xml:space="preserve">ELLETT,DOUGLAS </t>
  </si>
  <si>
    <t xml:space="preserve">STANLEY,MEGHAN </t>
  </si>
  <si>
    <t xml:space="preserve">OZOG,ALLISON </t>
  </si>
  <si>
    <t xml:space="preserve">YOUNG,MARGARET </t>
  </si>
  <si>
    <t xml:space="preserve">ZIEGLER,DEANNE </t>
  </si>
  <si>
    <t xml:space="preserve">MOSCHINI,MARY </t>
  </si>
  <si>
    <t>HOCH,SUSAN L</t>
  </si>
  <si>
    <t xml:space="preserve">ANDERSON,MARY </t>
  </si>
  <si>
    <t xml:space="preserve">LEISSE,KIMBERLY </t>
  </si>
  <si>
    <t xml:space="preserve">BRANDNER,COLLEEN </t>
  </si>
  <si>
    <t xml:space="preserve">MEANEY,THOMAS </t>
  </si>
  <si>
    <t>SILVA DE TORRES,MARTHA A</t>
  </si>
  <si>
    <t xml:space="preserve">BROWN,GORDON </t>
  </si>
  <si>
    <t xml:space="preserve">VAZQUEZ,SAUL </t>
  </si>
  <si>
    <t xml:space="preserve">KALOUSEK,KIMBERLEY </t>
  </si>
  <si>
    <t xml:space="preserve">COTIE,GARY </t>
  </si>
  <si>
    <t xml:space="preserve">HENKELS,BETH </t>
  </si>
  <si>
    <t xml:space="preserve">EADLER,JUSTIN </t>
  </si>
  <si>
    <t xml:space="preserve">BURAU,THOMAS </t>
  </si>
  <si>
    <t xml:space="preserve">MEJDRICH,DANIEL </t>
  </si>
  <si>
    <t xml:space="preserve">SCHERTZ,STEVEN </t>
  </si>
  <si>
    <t>ERBACH,MATTHEW J</t>
  </si>
  <si>
    <t xml:space="preserve">PALMER,SARA </t>
  </si>
  <si>
    <t xml:space="preserve">CHRISOS,AMANDA </t>
  </si>
  <si>
    <t>SLAWINSKI,ANGEL K</t>
  </si>
  <si>
    <t xml:space="preserve">SALVADOR,TRACEY </t>
  </si>
  <si>
    <t>PARK,SCOTT D</t>
  </si>
  <si>
    <t>SMITH,ROY E</t>
  </si>
  <si>
    <t>ROCEN,HEATHER K</t>
  </si>
  <si>
    <t>HILL,MORGAN A</t>
  </si>
  <si>
    <t>MAJOR,JANET L</t>
  </si>
  <si>
    <t xml:space="preserve">MILLER,AMY KELLY </t>
  </si>
  <si>
    <t>KRAMBEER,JAMES C</t>
  </si>
  <si>
    <t xml:space="preserve">WOLOSEK,CHAD </t>
  </si>
  <si>
    <t>MILLER,LISA D</t>
  </si>
  <si>
    <t xml:space="preserve">MARQUEZ,CESAR </t>
  </si>
  <si>
    <t>HARTLEY,MELISSA S</t>
  </si>
  <si>
    <t>CESARONI,PHILLIP A</t>
  </si>
  <si>
    <t>BARRIO,GERARDO F</t>
  </si>
  <si>
    <t>OSMANSKI,WILLIAM T</t>
  </si>
  <si>
    <t xml:space="preserve">CHADWICK,JULIANNE </t>
  </si>
  <si>
    <t xml:space="preserve">FLICK,HEATHER </t>
  </si>
  <si>
    <t xml:space="preserve">CAVANAUGH,RUTH ANN </t>
  </si>
  <si>
    <t>LUCCHESI,SAMANTHA A</t>
  </si>
  <si>
    <t xml:space="preserve">SKRZYPCHAK,NICOLE </t>
  </si>
  <si>
    <t xml:space="preserve">MONACO,ANTHONY </t>
  </si>
  <si>
    <t>GRAFER,BONNIE M</t>
  </si>
  <si>
    <t>WALTER,PENNY J</t>
  </si>
  <si>
    <t>PETERSON,KAREN A</t>
  </si>
  <si>
    <t xml:space="preserve">HENNINGER,ELIZABETH </t>
  </si>
  <si>
    <t xml:space="preserve">NOYOLA,MARGARITA </t>
  </si>
  <si>
    <t xml:space="preserve">MAEGDLIN,MARK </t>
  </si>
  <si>
    <t xml:space="preserve">RUSIANA,JOSEFINA </t>
  </si>
  <si>
    <t xml:space="preserve">FORSBERG,LINDA </t>
  </si>
  <si>
    <t>BELLOCK,CHRISTA J</t>
  </si>
  <si>
    <t xml:space="preserve">BECKER,JOHN </t>
  </si>
  <si>
    <t>KOPACZ,RENAE M</t>
  </si>
  <si>
    <t>BYRNE,MANDY E</t>
  </si>
  <si>
    <t xml:space="preserve">KUROPAS,PATRICIA </t>
  </si>
  <si>
    <t xml:space="preserve">HALTERMAN,KELLY </t>
  </si>
  <si>
    <t xml:space="preserve">SEYMOUR,MARYBETH </t>
  </si>
  <si>
    <t xml:space="preserve">SANDINE,LAURA </t>
  </si>
  <si>
    <t xml:space="preserve">SANCHEZ-TIO,NEREYDA </t>
  </si>
  <si>
    <t xml:space="preserve">POLOVIN,MATTHEW </t>
  </si>
  <si>
    <t xml:space="preserve">THRUN,SUSAN </t>
  </si>
  <si>
    <t>VOULAMANDIS,DANA C</t>
  </si>
  <si>
    <t xml:space="preserve">SPARKS,RALPH </t>
  </si>
  <si>
    <t xml:space="preserve">ANAYA,JESSE </t>
  </si>
  <si>
    <t>FAZIO,LAURA L</t>
  </si>
  <si>
    <t>BRANNON,CARRIE L</t>
  </si>
  <si>
    <t>MOSCATO,SHERRIE L</t>
  </si>
  <si>
    <t>THOMAS,JASON H</t>
  </si>
  <si>
    <t>PEACOCK,ANN M</t>
  </si>
  <si>
    <t>SUPERCZYNSKI,SCOTT E</t>
  </si>
  <si>
    <t>SEREWICZ,DAVID A</t>
  </si>
  <si>
    <t>KNOLL,ALICIA H</t>
  </si>
  <si>
    <t>DANIEL,TIMOTHY S</t>
  </si>
  <si>
    <t xml:space="preserve">LEGAN,TRACY </t>
  </si>
  <si>
    <t>CAREY,HEATHER L</t>
  </si>
  <si>
    <t>OLSON,DAVID P</t>
  </si>
  <si>
    <t>PALAZZETTI,ANGELA M</t>
  </si>
  <si>
    <t>LEWIS,JOHN J</t>
  </si>
  <si>
    <t>MAZADE,GARRETT M</t>
  </si>
  <si>
    <t>RANDLE,FELICIA S</t>
  </si>
  <si>
    <t>SLOWIK,MIKE S</t>
  </si>
  <si>
    <t>STEERMANN,JENNIFER M</t>
  </si>
  <si>
    <t>COOPER,KRISTINE B</t>
  </si>
  <si>
    <t>SCHEFKE,LYNNE M</t>
  </si>
  <si>
    <t>KIBBLER,MICHELLE L</t>
  </si>
  <si>
    <t>STICH,KELLIE A</t>
  </si>
  <si>
    <t>ZIMMERMAN,DAVID Q</t>
  </si>
  <si>
    <t>HARPER-FROMI,SANDRA J</t>
  </si>
  <si>
    <t>KEARNEY,ELIZABETH M</t>
  </si>
  <si>
    <t>MORRISON,DIANE L</t>
  </si>
  <si>
    <t>HUTLER,LISA E</t>
  </si>
  <si>
    <t>LASS,HEATHER D</t>
  </si>
  <si>
    <t xml:space="preserve">ANTHONY,GREGORY </t>
  </si>
  <si>
    <t xml:space="preserve">DOWLING,JUDITH </t>
  </si>
  <si>
    <t xml:space="preserve">LEE,MICHAEL </t>
  </si>
  <si>
    <t xml:space="preserve">HAVEL,REBECCA </t>
  </si>
  <si>
    <t xml:space="preserve">WEIHOFEN,DEREK </t>
  </si>
  <si>
    <t xml:space="preserve">SZYBEKO,LINDA </t>
  </si>
  <si>
    <t xml:space="preserve">COCKS,NANCY </t>
  </si>
  <si>
    <t>SMITH,SANDRA B</t>
  </si>
  <si>
    <t>BROWN-JAMES,JENNIFER L</t>
  </si>
  <si>
    <t xml:space="preserve">STANIS,ZACHARY </t>
  </si>
  <si>
    <t xml:space="preserve">HEIKKINEN,KATHERINE </t>
  </si>
  <si>
    <t>GUYETT,DARLENE L</t>
  </si>
  <si>
    <t xml:space="preserve">ELWOOD,SARA </t>
  </si>
  <si>
    <t xml:space="preserve">ROJAS,LUZ </t>
  </si>
  <si>
    <t xml:space="preserve">HARRIS,MELISSA </t>
  </si>
  <si>
    <t xml:space="preserve">DEL GIUDICE,LISA </t>
  </si>
  <si>
    <t xml:space="preserve">BERTUCCI,SALLY </t>
  </si>
  <si>
    <t xml:space="preserve">MORRIS DE HERNANDEZ,KARI </t>
  </si>
  <si>
    <t xml:space="preserve">ABORDAN,RADWAN </t>
  </si>
  <si>
    <t xml:space="preserve">SMERECKY,AMYRA </t>
  </si>
  <si>
    <t xml:space="preserve">MURRAY,SEAN </t>
  </si>
  <si>
    <t xml:space="preserve">AZCOITIA-MORAILA,LAURA </t>
  </si>
  <si>
    <t xml:space="preserve">MISSELE,BRENDA </t>
  </si>
  <si>
    <t xml:space="preserve">HAYES-SMITH,ANGELA </t>
  </si>
  <si>
    <t xml:space="preserve">FOSS,STACEY </t>
  </si>
  <si>
    <t xml:space="preserve">ARNOLD,ROBERT </t>
  </si>
  <si>
    <t xml:space="preserve">SKINNER,MICHELLE </t>
  </si>
  <si>
    <t xml:space="preserve">MANABE,RYOKO </t>
  </si>
  <si>
    <t xml:space="preserve">OSWALD,ELIZABETH </t>
  </si>
  <si>
    <t xml:space="preserve">ANTOSHIN,MIKHAIL </t>
  </si>
  <si>
    <t xml:space="preserve">CAPPS,CHRISTOPHER </t>
  </si>
  <si>
    <t xml:space="preserve">BESINAIZ,ARMANDO </t>
  </si>
  <si>
    <t xml:space="preserve">COOPER,CHRISTINE </t>
  </si>
  <si>
    <t xml:space="preserve">LI,LINA </t>
  </si>
  <si>
    <t>HENK JR,JAMES M</t>
  </si>
  <si>
    <t>KOTESKI,MATTHEW A</t>
  </si>
  <si>
    <t>WILLOCK,MATTHEW A</t>
  </si>
  <si>
    <t>HUDSON,ANGELA J</t>
  </si>
  <si>
    <t xml:space="preserve">NAROFSKY,REBECCA </t>
  </si>
  <si>
    <t>LOPEZ,NEAL J</t>
  </si>
  <si>
    <t>HEIDER,TAMARA K</t>
  </si>
  <si>
    <t>COVARRUBIAS,DUSTIN B</t>
  </si>
  <si>
    <t>PEKAR,MELISSA B</t>
  </si>
  <si>
    <t xml:space="preserve">ROSALES ORDAZ,VANESSA </t>
  </si>
  <si>
    <t xml:space="preserve">MARIN,GLADIS </t>
  </si>
  <si>
    <t>NUNEZ,JUANA R</t>
  </si>
  <si>
    <t xml:space="preserve">PATANO,AMANDA </t>
  </si>
  <si>
    <t>VAN ANTWERP,HEATHER M</t>
  </si>
  <si>
    <t>GORGIUS,ERIN M</t>
  </si>
  <si>
    <t>BIESCHKE,THOMAS A</t>
  </si>
  <si>
    <t>TABARES,CESAR A</t>
  </si>
  <si>
    <t>STERNAL,SCOTT E</t>
  </si>
  <si>
    <t>SALAS,VINCENT M</t>
  </si>
  <si>
    <t>COSENTINO,SAMANTHA A</t>
  </si>
  <si>
    <t>CROSBY,SEAN R</t>
  </si>
  <si>
    <t>HUNT,SARAH J</t>
  </si>
  <si>
    <t>WHELAN,TIMOTHY R</t>
  </si>
  <si>
    <t>BROEKER,TRISTAN A</t>
  </si>
  <si>
    <t>LEONE,JOHN J</t>
  </si>
  <si>
    <t>TAMONDONG,LEAH N</t>
  </si>
  <si>
    <t>OZANIC,ANGELA L</t>
  </si>
  <si>
    <t>ROMERO,ANA C</t>
  </si>
  <si>
    <t>SCHULER,EMILY T</t>
  </si>
  <si>
    <t>MAGGIO,JENIFER C</t>
  </si>
  <si>
    <t>DECOOK,CHERYL W</t>
  </si>
  <si>
    <t>WILLIAMS,JESSICA L</t>
  </si>
  <si>
    <t xml:space="preserve">MATTHIS,KAMERON </t>
  </si>
  <si>
    <t>SMITH,RYAN C</t>
  </si>
  <si>
    <t>MORALES,JOSEPH M</t>
  </si>
  <si>
    <t xml:space="preserve">ROZNER,KATHRYN </t>
  </si>
  <si>
    <t xml:space="preserve">RODRIGUEZ AGUILAR,SILVIA </t>
  </si>
  <si>
    <t>MASON,ANTHONY D</t>
  </si>
  <si>
    <t>WAGNER,CORBY M</t>
  </si>
  <si>
    <t xml:space="preserve">DURRANI,FARRAHADOON </t>
  </si>
  <si>
    <t>LAWRENCE,ERIN E</t>
  </si>
  <si>
    <t>LENT,VANESSA K</t>
  </si>
  <si>
    <t>AYLWARD,JACLYN A</t>
  </si>
  <si>
    <t>WHEATON,JESSICA M</t>
  </si>
  <si>
    <t>FILLICARO,PETER G</t>
  </si>
  <si>
    <t xml:space="preserve">LARSON,KELLY </t>
  </si>
  <si>
    <t>MUNIZ,MODESTO E</t>
  </si>
  <si>
    <t>YEE,HOLLY S</t>
  </si>
  <si>
    <t xml:space="preserve">ELLIOTT,KRISTINE </t>
  </si>
  <si>
    <t>SHANNON,ALTA E</t>
  </si>
  <si>
    <t xml:space="preserve">TESSEMA,PAMELA </t>
  </si>
  <si>
    <t xml:space="preserve">BALK,ANGELA </t>
  </si>
  <si>
    <t>CORRAO,JILL S</t>
  </si>
  <si>
    <t>GENTRY,KATHRYN A</t>
  </si>
  <si>
    <t xml:space="preserve">OCONNELL-PUKLIN,PATRICIA </t>
  </si>
  <si>
    <t xml:space="preserve">YOCHUM,MARTHA </t>
  </si>
  <si>
    <t xml:space="preserve">OPLT,DEBRA </t>
  </si>
  <si>
    <t xml:space="preserve">OLSEN,MARY </t>
  </si>
  <si>
    <t xml:space="preserve">CLAVENNA,RANDALL </t>
  </si>
  <si>
    <t xml:space="preserve">GATHMAN,MARI </t>
  </si>
  <si>
    <t xml:space="preserve">SIMS,RYAN </t>
  </si>
  <si>
    <t>VALENZIA,FRANCINE M</t>
  </si>
  <si>
    <t>CEBULSKI,KATHERINE K</t>
  </si>
  <si>
    <t xml:space="preserve">GAA,NANCY </t>
  </si>
  <si>
    <t xml:space="preserve">OCAMPO,LAURA </t>
  </si>
  <si>
    <t xml:space="preserve">FITZGERALD,ELIZABETH </t>
  </si>
  <si>
    <t xml:space="preserve">WATERMANN,JENNIFER </t>
  </si>
  <si>
    <t xml:space="preserve">BRIEGER,KELLEEN </t>
  </si>
  <si>
    <t xml:space="preserve">GOLDENSTEIN,WEERT </t>
  </si>
  <si>
    <t xml:space="preserve">MEIER,CYNTHIA </t>
  </si>
  <si>
    <t xml:space="preserve">DVORAK,KATHRYN </t>
  </si>
  <si>
    <t xml:space="preserve">SCHMIDT,STEPHANIE </t>
  </si>
  <si>
    <t>QUETSCH,CANDACE A</t>
  </si>
  <si>
    <t xml:space="preserve">TALUC,CATHRYN </t>
  </si>
  <si>
    <t xml:space="preserve">LOSE,MICHELLE </t>
  </si>
  <si>
    <t>DOYLE,MEGHAN C</t>
  </si>
  <si>
    <t>GLASCOTT,DENISE M</t>
  </si>
  <si>
    <t xml:space="preserve">MINER,MICHAEL </t>
  </si>
  <si>
    <t xml:space="preserve">KOTTKAMP,SHANE </t>
  </si>
  <si>
    <t xml:space="preserve">VILLARREAL-ORTIZ,ESPERANZA </t>
  </si>
  <si>
    <t xml:space="preserve">MCNEILL,HOLLY </t>
  </si>
  <si>
    <t xml:space="preserve">FRIEL,MARYELLYN </t>
  </si>
  <si>
    <t>SCHULTZ,JENNIFER L</t>
  </si>
  <si>
    <t>WHITMER,LISA A</t>
  </si>
  <si>
    <t xml:space="preserve">FLAM,TAMMY </t>
  </si>
  <si>
    <t xml:space="preserve">PATTERSON,EILEEN </t>
  </si>
  <si>
    <t>WILSON,WILLIAM L</t>
  </si>
  <si>
    <t>WEHR,DEBRA E</t>
  </si>
  <si>
    <t xml:space="preserve">APPLETON,MARIA </t>
  </si>
  <si>
    <t>BAST,JONATHAN A</t>
  </si>
  <si>
    <t>WALKER,CINDY L</t>
  </si>
  <si>
    <t xml:space="preserve">ELLIS,ELIZABETH </t>
  </si>
  <si>
    <t xml:space="preserve">PFOHL,DEBORAH </t>
  </si>
  <si>
    <t xml:space="preserve">READER,KRISTINE </t>
  </si>
  <si>
    <t xml:space="preserve">ANDERSON,CECILIA </t>
  </si>
  <si>
    <t xml:space="preserve">GONZALEZ,ELLIOT </t>
  </si>
  <si>
    <t xml:space="preserve">TOLVA,DARLA </t>
  </si>
  <si>
    <t>CABRERA,MARIA C</t>
  </si>
  <si>
    <t>CHRISTENSEN,DAWN M</t>
  </si>
  <si>
    <t xml:space="preserve">HERRMANN,ANNE </t>
  </si>
  <si>
    <t xml:space="preserve">WIELGUS,JASON </t>
  </si>
  <si>
    <t xml:space="preserve">SEISSER,JOHN </t>
  </si>
  <si>
    <t xml:space="preserve">ANDERSON,ARON </t>
  </si>
  <si>
    <t xml:space="preserve">MUSIAL,JOELLYN </t>
  </si>
  <si>
    <t>DEMAAR,FONDA L</t>
  </si>
  <si>
    <t xml:space="preserve">RUDDEN,KIMBERLY </t>
  </si>
  <si>
    <t xml:space="preserve">BIANCHI,DENISE </t>
  </si>
  <si>
    <t xml:space="preserve">MALIN,CHRISTINE </t>
  </si>
  <si>
    <t>BORCHARDT,ERIC J</t>
  </si>
  <si>
    <t>CUMMINGS HOPE,SHERRI L</t>
  </si>
  <si>
    <t xml:space="preserve">GOLDSTEIN,ELAINE </t>
  </si>
  <si>
    <t xml:space="preserve">SMITH,CLAYTON </t>
  </si>
  <si>
    <t>GILMORE,LINDA R</t>
  </si>
  <si>
    <t xml:space="preserve">RATHJE,BRIAN </t>
  </si>
  <si>
    <t>WILLIAMS,JESSICA A</t>
  </si>
  <si>
    <t xml:space="preserve">SAUCEDO,ROSALIA </t>
  </si>
  <si>
    <t xml:space="preserve">VENEGAS,AMERICA </t>
  </si>
  <si>
    <t xml:space="preserve">OCONNOR,JEAN </t>
  </si>
  <si>
    <t xml:space="preserve">BRAUER,HOWARD </t>
  </si>
  <si>
    <t xml:space="preserve">DICKERSON,KATHLEEN </t>
  </si>
  <si>
    <t>OSTROWSKI,MELINDA J</t>
  </si>
  <si>
    <t xml:space="preserve">NAMMARI,SAHAR </t>
  </si>
  <si>
    <t>PODGORSKI,JULIE A</t>
  </si>
  <si>
    <t>HAMBLIN,KIMBERLY A</t>
  </si>
  <si>
    <t xml:space="preserve">RIZZO,JACQUELINE </t>
  </si>
  <si>
    <t xml:space="preserve">FEBLES,CYNTHIA </t>
  </si>
  <si>
    <t xml:space="preserve">MINCEY,KRISTIN </t>
  </si>
  <si>
    <t xml:space="preserve">FIKIS,ALICIA </t>
  </si>
  <si>
    <t>PELINSKI,ERIK F</t>
  </si>
  <si>
    <t xml:space="preserve">DOHERTY,DONNA </t>
  </si>
  <si>
    <t xml:space="preserve">SITTER,SARAH </t>
  </si>
  <si>
    <t>GANEK,JORIE L</t>
  </si>
  <si>
    <t>REMES,ERIN C</t>
  </si>
  <si>
    <t xml:space="preserve">HERNACKI,KATIE </t>
  </si>
  <si>
    <t xml:space="preserve">HAYES,COLLIN </t>
  </si>
  <si>
    <t xml:space="preserve">NAKAMOTO,ALAN </t>
  </si>
  <si>
    <t>DOBKIN,MELISSA B</t>
  </si>
  <si>
    <t>GUTIERREZ,MARCI L</t>
  </si>
  <si>
    <t xml:space="preserve">SWANGREN,REBECCA </t>
  </si>
  <si>
    <t>GAZABON CABALLERO,ADA L</t>
  </si>
  <si>
    <t xml:space="preserve">BIANCHINA,JENNIFER </t>
  </si>
  <si>
    <t xml:space="preserve">JONES,ERIC </t>
  </si>
  <si>
    <t xml:space="preserve">ROBERTS,ANNA </t>
  </si>
  <si>
    <t xml:space="preserve">NEMEC,CHRISTOPHER </t>
  </si>
  <si>
    <t xml:space="preserve">REIGNER,KELLY </t>
  </si>
  <si>
    <t xml:space="preserve">BAEZA,SILVIA </t>
  </si>
  <si>
    <t>LOPEZ-GARCIA,ERIKA F</t>
  </si>
  <si>
    <t>CASEY,TANYA M</t>
  </si>
  <si>
    <t>MOWERS,KELLIE J</t>
  </si>
  <si>
    <t>BENSON,KATIE L</t>
  </si>
  <si>
    <t>STEVENSON,MARNI R</t>
  </si>
  <si>
    <t>GROHOLSKI,THOMAS J</t>
  </si>
  <si>
    <t>HUNT,WILLIAM B</t>
  </si>
  <si>
    <t>MACKE,MARNIE A</t>
  </si>
  <si>
    <t>RIVERA,ALEXANDER J</t>
  </si>
  <si>
    <t xml:space="preserve">TAHIR,ZEHRA </t>
  </si>
  <si>
    <t>NIEWINSKI,CHRISTINE M</t>
  </si>
  <si>
    <t>HUTSON,MARK R</t>
  </si>
  <si>
    <t xml:space="preserve">SALAZAR,MALITZINA </t>
  </si>
  <si>
    <t>KOLAK,ERIN L</t>
  </si>
  <si>
    <t>HARTY,DIANE P</t>
  </si>
  <si>
    <t xml:space="preserve">SLATTERY,PATRICK </t>
  </si>
  <si>
    <t>MIHLON,JEFFREY R</t>
  </si>
  <si>
    <t xml:space="preserve">KOELLER,JAMES </t>
  </si>
  <si>
    <t xml:space="preserve">PRESTON,MICHAEL </t>
  </si>
  <si>
    <t>HAAS,KIMBERLY A</t>
  </si>
  <si>
    <t>ESTERINO,MATTHEW G</t>
  </si>
  <si>
    <t>RANGEL,SARAH M</t>
  </si>
  <si>
    <t>HOLDEN,ERIN K</t>
  </si>
  <si>
    <t>MARTINEZ,ZARA L</t>
  </si>
  <si>
    <t>SCHIFFERER,KRISTA L</t>
  </si>
  <si>
    <t>HOPKINS,STEPHANIE K</t>
  </si>
  <si>
    <t>ZITNIK,SCOTT E</t>
  </si>
  <si>
    <t>KARNER,PATRICIA L</t>
  </si>
  <si>
    <t>KRASZEWSKI,ERIK A</t>
  </si>
  <si>
    <t>GARDEN,MELISSA E</t>
  </si>
  <si>
    <t xml:space="preserve">COSTA-GARCIA,ELENA </t>
  </si>
  <si>
    <t>HUISINGA,AMBER N</t>
  </si>
  <si>
    <t>UPTON-DUNMORE,ALISON L</t>
  </si>
  <si>
    <t>PERDOMO DE JIMENEZ,JOSBETH D</t>
  </si>
  <si>
    <t>WILSON,AMY D</t>
  </si>
  <si>
    <t xml:space="preserve">LETTIERI,MARISSA </t>
  </si>
  <si>
    <t>MONTES SANTIAGO,JOSE A</t>
  </si>
  <si>
    <t>BOZIKIS,THOMAS G</t>
  </si>
  <si>
    <t>FIGUEROA,JUAN A</t>
  </si>
  <si>
    <t xml:space="preserve">HENRICH,CARMELINA </t>
  </si>
  <si>
    <t>ANNABLE,JOANN M</t>
  </si>
  <si>
    <t>NYC,SARAH J</t>
  </si>
  <si>
    <t>TAGALOS,KATHLEEN N</t>
  </si>
  <si>
    <t>JOEHL,DENISE M</t>
  </si>
  <si>
    <t xml:space="preserve">ARGUELLES,ANTONIO </t>
  </si>
  <si>
    <t>DONGO,MARIA R</t>
  </si>
  <si>
    <t>MISNER,HEATHER R</t>
  </si>
  <si>
    <t>CESARIO,JENNIFER M</t>
  </si>
  <si>
    <t>WOJTAS,JOSEPH B</t>
  </si>
  <si>
    <t xml:space="preserve">GUINDON,DONALD </t>
  </si>
  <si>
    <t>GARAY-LOPEZ,ANGELA G</t>
  </si>
  <si>
    <t>MICALETTI,DEANNA L</t>
  </si>
  <si>
    <t>FAGIANO,HOLLY D</t>
  </si>
  <si>
    <t>MRAVIK,SUZANNE E</t>
  </si>
  <si>
    <t>VANDERVENNET,JESSICA L</t>
  </si>
  <si>
    <t xml:space="preserve">CARRILLO,LETICIA </t>
  </si>
  <si>
    <t>LEVIN,SHANA M</t>
  </si>
  <si>
    <t>MIKLUSAK,NICHOLAS A</t>
  </si>
  <si>
    <t>PETERSON,ERIC C</t>
  </si>
  <si>
    <t xml:space="preserve">PORTILLO-GARCIA,ANA-MARIA </t>
  </si>
  <si>
    <t>FELLOWS,HEATHER M</t>
  </si>
  <si>
    <t>TREVINO,DANA L</t>
  </si>
  <si>
    <t>GARBE,ELSIE H</t>
  </si>
  <si>
    <t>COUGHLIN,DIANE C</t>
  </si>
  <si>
    <t>BRADY,ANN M</t>
  </si>
  <si>
    <t>KESSINGER,DIANNE J</t>
  </si>
  <si>
    <t>BECK,CODY M</t>
  </si>
  <si>
    <t>YOUNGERMAN,DANIEL E</t>
  </si>
  <si>
    <t>KELLEY,KATELYN J</t>
  </si>
  <si>
    <t xml:space="preserve">MASELLA,LISA </t>
  </si>
  <si>
    <t>GRIZZELL,MEGAN A</t>
  </si>
  <si>
    <t>BARRETT,LEAH F</t>
  </si>
  <si>
    <t>PHILLIPS,KASSIA O</t>
  </si>
  <si>
    <t xml:space="preserve">WEBER,JENNIFER </t>
  </si>
  <si>
    <t xml:space="preserve">FLEISCHER,WILLIAM </t>
  </si>
  <si>
    <t>OSHEA,CYNTHIA S</t>
  </si>
  <si>
    <t>LENTINO,MORGAN L</t>
  </si>
  <si>
    <t>FALSON,JACLYN N</t>
  </si>
  <si>
    <t>GIRALDO,NATASHA A</t>
  </si>
  <si>
    <t>POWELL,JACLYNN N</t>
  </si>
  <si>
    <t>RIEGLING,JENNIFER L</t>
  </si>
  <si>
    <t>SALINAS,CAROLINA I</t>
  </si>
  <si>
    <t>PEREZ MOLINA,BEATRIZ G</t>
  </si>
  <si>
    <t>DANNER,JACQUELINE E</t>
  </si>
  <si>
    <t xml:space="preserve">GARAY,JASON </t>
  </si>
  <si>
    <t>GRIFFEY,CYNTHIA D</t>
  </si>
  <si>
    <t xml:space="preserve">POPTCHEVA,GINKA </t>
  </si>
  <si>
    <t xml:space="preserve">ROSA,KARINA </t>
  </si>
  <si>
    <t xml:space="preserve">CRUZ NAVARRO,RUBEN </t>
  </si>
  <si>
    <t>ZENTMYER,VALERIE L</t>
  </si>
  <si>
    <t>FELIZ MATOS,MERCEDES F</t>
  </si>
  <si>
    <t>HANNEMAN,NICOLE R</t>
  </si>
  <si>
    <t xml:space="preserve">MACIOROWSKI,NICOLE </t>
  </si>
  <si>
    <t>WOLOWICZ,LISA M</t>
  </si>
  <si>
    <t>SCHRADER,CAROLINE L</t>
  </si>
  <si>
    <t>ZBINDEN,JOSHUA T</t>
  </si>
  <si>
    <t>MILLIKEN,KARI E</t>
  </si>
  <si>
    <t>VAZQUEZ,BRIAN R</t>
  </si>
  <si>
    <t>CUADROS MUNOZ,MARIA PILAR P</t>
  </si>
  <si>
    <t xml:space="preserve">GARCIA GARCIA,EDUARDO </t>
  </si>
  <si>
    <t>MARTELLO,JOSEPH C</t>
  </si>
  <si>
    <t>ANDERSON,BRITTANY M</t>
  </si>
  <si>
    <t>SAUER,MONICA M</t>
  </si>
  <si>
    <t>KROENING,BRIAN E</t>
  </si>
  <si>
    <t xml:space="preserve">MARTINEZ,EDUARDO </t>
  </si>
  <si>
    <t>EDWARDS,JENNIFER M</t>
  </si>
  <si>
    <t>CLEARY,NORA M</t>
  </si>
  <si>
    <t>GRIDER,MATTHEW J</t>
  </si>
  <si>
    <t>CHAVDA,CANDRA I</t>
  </si>
  <si>
    <t xml:space="preserve">BROOKS,MARY KATE </t>
  </si>
  <si>
    <t>CAMPBELL,JOSHUA K</t>
  </si>
  <si>
    <t>RODRIGUEZ,COURTNEY R</t>
  </si>
  <si>
    <t>DRIESSEN,EMILY A</t>
  </si>
  <si>
    <t>GREEN,ROBERT W</t>
  </si>
  <si>
    <t>MUHAMMAD,DIANA J</t>
  </si>
  <si>
    <t xml:space="preserve">SIMMONS,JACQUELINE </t>
  </si>
  <si>
    <t xml:space="preserve">IANDOLA,DEBORAH </t>
  </si>
  <si>
    <t>MATUSHEK,GREGORY P</t>
  </si>
  <si>
    <t xml:space="preserve">PERRY,WILMA </t>
  </si>
  <si>
    <t xml:space="preserve">EAGELS,SILVIA </t>
  </si>
  <si>
    <t xml:space="preserve">LOUCAS,PAUL </t>
  </si>
  <si>
    <t xml:space="preserve">UNDERHILL,HARRY </t>
  </si>
  <si>
    <t xml:space="preserve">DEVINE,JOHN </t>
  </si>
  <si>
    <t xml:space="preserve">MONGER,RANDALL </t>
  </si>
  <si>
    <t xml:space="preserve">MCCUSKER,DAWN </t>
  </si>
  <si>
    <t xml:space="preserve">LONG,NANCY </t>
  </si>
  <si>
    <t xml:space="preserve">BEATTY,RICHARD </t>
  </si>
  <si>
    <t xml:space="preserve">OLSON,LAURA </t>
  </si>
  <si>
    <t xml:space="preserve">BRENER,DEBORAH </t>
  </si>
  <si>
    <t xml:space="preserve">JANSSEN,CARRON </t>
  </si>
  <si>
    <t xml:space="preserve">SMITH,SHARON </t>
  </si>
  <si>
    <t xml:space="preserve">SVEC,LYNN </t>
  </si>
  <si>
    <t xml:space="preserve">MAMMOSER,JILL </t>
  </si>
  <si>
    <t xml:space="preserve">BENAVIDEZ,LAURA </t>
  </si>
  <si>
    <t>HITCH,ANNE L</t>
  </si>
  <si>
    <t>DELFIN-PATNOU,FLOR R</t>
  </si>
  <si>
    <t>NANNA,MISTY N</t>
  </si>
  <si>
    <t>HAFFNER,AMY M</t>
  </si>
  <si>
    <t xml:space="preserve">SAUNDERS,MARGARET </t>
  </si>
  <si>
    <t xml:space="preserve">BRILL,TERRY </t>
  </si>
  <si>
    <t xml:space="preserve">WHITING-ROE,GLYNIS </t>
  </si>
  <si>
    <t xml:space="preserve">KESZYCKI,SANDRA </t>
  </si>
  <si>
    <t>DOMIN,KAREN S</t>
  </si>
  <si>
    <t xml:space="preserve">HANCOCK,KIMBERLY </t>
  </si>
  <si>
    <t xml:space="preserve">FLACK,REBECCA </t>
  </si>
  <si>
    <t xml:space="preserve">LEHNHARDT,KAREN </t>
  </si>
  <si>
    <t xml:space="preserve">NOLAN,JEANNE </t>
  </si>
  <si>
    <t xml:space="preserve">SZAFRANSKI,JENNIFER </t>
  </si>
  <si>
    <t>ISHAM,JULIE A</t>
  </si>
  <si>
    <t xml:space="preserve">GUILBEAU-SHEPPARD,MICHELLE </t>
  </si>
  <si>
    <t>SZYDLOWSKI,SARA L</t>
  </si>
  <si>
    <t xml:space="preserve">MCCLELLAND-HARMS,LAURA </t>
  </si>
  <si>
    <t xml:space="preserve">CALLEJAS,PEDRO </t>
  </si>
  <si>
    <t>BETTIS,BARBARA A</t>
  </si>
  <si>
    <t xml:space="preserve">FOREMAN,CATHERINE </t>
  </si>
  <si>
    <t xml:space="preserve">ATRI,DENISE </t>
  </si>
  <si>
    <t xml:space="preserve">HAMMEREL,ANN </t>
  </si>
  <si>
    <t xml:space="preserve">GRAF,JUDITH </t>
  </si>
  <si>
    <t>HOFFMAN,DANIEL J</t>
  </si>
  <si>
    <t xml:space="preserve">SILVA,MARTHA </t>
  </si>
  <si>
    <t>SCHULTZ,LORI S</t>
  </si>
  <si>
    <t xml:space="preserve">KEES,LISA </t>
  </si>
  <si>
    <t xml:space="preserve">FAMANIA,LIZETTE </t>
  </si>
  <si>
    <t xml:space="preserve">TOTH,BARBARA </t>
  </si>
  <si>
    <t>TWOREK,SARAH E</t>
  </si>
  <si>
    <t xml:space="preserve">CASTILLO,JOSE </t>
  </si>
  <si>
    <t xml:space="preserve">GEMMELL,CINDY LYNN </t>
  </si>
  <si>
    <t xml:space="preserve">MORALES-OQUINN,ANNABELL </t>
  </si>
  <si>
    <t xml:space="preserve">CORIROSSI,ERINN </t>
  </si>
  <si>
    <t xml:space="preserve">MOSCOSO,CECILIA </t>
  </si>
  <si>
    <t xml:space="preserve">WESTPHAL-DINELLI,CAROL </t>
  </si>
  <si>
    <t xml:space="preserve">KUNDRAT,CYNTHIA </t>
  </si>
  <si>
    <t xml:space="preserve">RABE,JENNIFER </t>
  </si>
  <si>
    <t xml:space="preserve">MORTENSEN,DAVID </t>
  </si>
  <si>
    <t>BUCCHI,CHRISTINA M</t>
  </si>
  <si>
    <t>FRALICK,CYNTHIA J</t>
  </si>
  <si>
    <t xml:space="preserve">TONGE,KERRY </t>
  </si>
  <si>
    <t>ZIMMERMAN,JULIE K</t>
  </si>
  <si>
    <t xml:space="preserve">CABRAL,CONSUELO </t>
  </si>
  <si>
    <t xml:space="preserve">MCDOWELL,JANICE </t>
  </si>
  <si>
    <t xml:space="preserve">HUND,GERALD </t>
  </si>
  <si>
    <t xml:space="preserve">CARROLL,MELISSA </t>
  </si>
  <si>
    <t xml:space="preserve">THOMPSON,TERESITA </t>
  </si>
  <si>
    <t>BEALLIS,LESLEY A</t>
  </si>
  <si>
    <t xml:space="preserve">ALVAREZ,IGNACIO </t>
  </si>
  <si>
    <t xml:space="preserve">WILLIAMS,MARK </t>
  </si>
  <si>
    <t xml:space="preserve">MANIKOWSKI,DAVID </t>
  </si>
  <si>
    <t xml:space="preserve">MOORE,HELEN DIANE </t>
  </si>
  <si>
    <t>WILNAU,MICHELLE L</t>
  </si>
  <si>
    <t>WILLIAMSON,JENNIFER L</t>
  </si>
  <si>
    <t>CORDOBA,MARIA I</t>
  </si>
  <si>
    <t>BUEHLER,HEIDI S</t>
  </si>
  <si>
    <t xml:space="preserve">ANGELO,MARTIN </t>
  </si>
  <si>
    <t xml:space="preserve">GARTSHORE,DEBORAH </t>
  </si>
  <si>
    <t>LEMAIRE,STEPHANIE A</t>
  </si>
  <si>
    <t xml:space="preserve">PETRI,LYNDA </t>
  </si>
  <si>
    <t>FORD,NEAL J</t>
  </si>
  <si>
    <t xml:space="preserve">MURSEWICK,JANE </t>
  </si>
  <si>
    <t xml:space="preserve">WHITNEY,CHRISTY </t>
  </si>
  <si>
    <t>SMITH,ELLEN A</t>
  </si>
  <si>
    <t xml:space="preserve">GOETZ,CARIDAD </t>
  </si>
  <si>
    <t>SIKORA,MICHAEL A</t>
  </si>
  <si>
    <t xml:space="preserve">GOMEZDELATORRE,MAYRA </t>
  </si>
  <si>
    <t xml:space="preserve">ANDREKUS,DEBORAH </t>
  </si>
  <si>
    <t xml:space="preserve">MADSEN,ALICIA </t>
  </si>
  <si>
    <t xml:space="preserve">CATAVU,STACEY </t>
  </si>
  <si>
    <t xml:space="preserve">CORBIN,CONNIE </t>
  </si>
  <si>
    <t xml:space="preserve">MALEK,ROBERT </t>
  </si>
  <si>
    <t xml:space="preserve">GOLLIAS,ANDREW </t>
  </si>
  <si>
    <t xml:space="preserve">RANDELL,RENEE </t>
  </si>
  <si>
    <t xml:space="preserve">MERKEL,MARGARET </t>
  </si>
  <si>
    <t>BANSLEY,CARRIE A</t>
  </si>
  <si>
    <t xml:space="preserve">PECUCCI,COLLEEN </t>
  </si>
  <si>
    <t xml:space="preserve">FISCHER,PATRICIA </t>
  </si>
  <si>
    <t xml:space="preserve">MERCADO,MARIANO </t>
  </si>
  <si>
    <t xml:space="preserve">HERNANDEZ,MARTHA </t>
  </si>
  <si>
    <t xml:space="preserve">ROSENGARTEN,LORI </t>
  </si>
  <si>
    <t xml:space="preserve">BORDA,TERESITA </t>
  </si>
  <si>
    <t xml:space="preserve">ZILIAK,DAVID </t>
  </si>
  <si>
    <t>MILLER,MARY E</t>
  </si>
  <si>
    <t>JONES,KATHY A</t>
  </si>
  <si>
    <t xml:space="preserve">TRISTANI,MARY </t>
  </si>
  <si>
    <t>STREIT,DONNA L</t>
  </si>
  <si>
    <t xml:space="preserve">DAUFENBACH,MELISSA </t>
  </si>
  <si>
    <t xml:space="preserve">KAATZ,SUSAN </t>
  </si>
  <si>
    <t xml:space="preserve">JONES,STACEY </t>
  </si>
  <si>
    <t>QUINTANILLA,MARIA G</t>
  </si>
  <si>
    <t xml:space="preserve">BUSCHER,BARBARA </t>
  </si>
  <si>
    <t xml:space="preserve">CALDERONE,LESLEY </t>
  </si>
  <si>
    <t xml:space="preserve">BRADNEY,JODIE </t>
  </si>
  <si>
    <t xml:space="preserve">GINGERICH,THERESE </t>
  </si>
  <si>
    <t xml:space="preserve">SANTIAGO,GLORIA </t>
  </si>
  <si>
    <t xml:space="preserve">MALDONADO,ANA </t>
  </si>
  <si>
    <t xml:space="preserve">MARCHANY,MADELYNE </t>
  </si>
  <si>
    <t xml:space="preserve">MARCANO,ZAHIDEE </t>
  </si>
  <si>
    <t xml:space="preserve">GAMBOA,RITA </t>
  </si>
  <si>
    <t xml:space="preserve">WALSH,JAY </t>
  </si>
  <si>
    <t xml:space="preserve">CORK,MICHELE </t>
  </si>
  <si>
    <t xml:space="preserve">ZUREK,JOHNNIE </t>
  </si>
  <si>
    <t xml:space="preserve">LOPEZ,JENNY </t>
  </si>
  <si>
    <t xml:space="preserve">GREEN,JENNIFER </t>
  </si>
  <si>
    <t>ERICKSON,MARY B</t>
  </si>
  <si>
    <t xml:space="preserve">GONZALEZ,JESUS </t>
  </si>
  <si>
    <t xml:space="preserve">KUFORIJI,PAMELA </t>
  </si>
  <si>
    <t xml:space="preserve">EDWARDSEN,MISA </t>
  </si>
  <si>
    <t xml:space="preserve">WEGENER,NANCY </t>
  </si>
  <si>
    <t>BURKE,STEVEN A</t>
  </si>
  <si>
    <t xml:space="preserve">KOWALL,KIMBERLY </t>
  </si>
  <si>
    <t xml:space="preserve">ANGUIANO,LUZ </t>
  </si>
  <si>
    <t xml:space="preserve">KESNER,SONIA </t>
  </si>
  <si>
    <t xml:space="preserve">GARCIA-RAMOS,OTILIA </t>
  </si>
  <si>
    <t xml:space="preserve">KRIESCHER,DIANE </t>
  </si>
  <si>
    <t xml:space="preserve">PROKOPEAS,MARY </t>
  </si>
  <si>
    <t>LEWIS,ANASTASIA M</t>
  </si>
  <si>
    <t>MCNULTY-BRAUN,JULIE A</t>
  </si>
  <si>
    <t xml:space="preserve">CARTEE,LISA </t>
  </si>
  <si>
    <t xml:space="preserve">DIEDRICK,GRETCHEN </t>
  </si>
  <si>
    <t xml:space="preserve">REED,JAMES </t>
  </si>
  <si>
    <t>WENCE,EVA A</t>
  </si>
  <si>
    <t xml:space="preserve">NAVA,MARIA </t>
  </si>
  <si>
    <t xml:space="preserve">BEDNARZ,DENNIS </t>
  </si>
  <si>
    <t xml:space="preserve">BACH,ELIDA </t>
  </si>
  <si>
    <t xml:space="preserve">SPRAGUE,SYLVETTE </t>
  </si>
  <si>
    <t xml:space="preserve">YEHL,DONNA </t>
  </si>
  <si>
    <t xml:space="preserve">BARTZ,RUSSELL </t>
  </si>
  <si>
    <t>BLOHM,CHRISTINA B</t>
  </si>
  <si>
    <t xml:space="preserve">GILBERT,TIMOTHY </t>
  </si>
  <si>
    <t>THOMAS,MARYJO K</t>
  </si>
  <si>
    <t>MAJEWSKI,KELLY A</t>
  </si>
  <si>
    <t xml:space="preserve">FLEJTER,LARA </t>
  </si>
  <si>
    <t xml:space="preserve">MUDD,CHERYL </t>
  </si>
  <si>
    <t xml:space="preserve">RASCON,ANA </t>
  </si>
  <si>
    <t>REDONDO,SONIA I</t>
  </si>
  <si>
    <t xml:space="preserve">KIELHACK,MICHAEL </t>
  </si>
  <si>
    <t>SCHIFFBAUER,ERIKA S</t>
  </si>
  <si>
    <t xml:space="preserve">BARRIGA-GREEN,ADRIANA </t>
  </si>
  <si>
    <t xml:space="preserve">MASON,CRISTINA </t>
  </si>
  <si>
    <t xml:space="preserve">RODRIGUEZ,SUSANA </t>
  </si>
  <si>
    <t xml:space="preserve">KOTT,CONNIE </t>
  </si>
  <si>
    <t xml:space="preserve">MARTINEZ-BECERRA,ANTONIO </t>
  </si>
  <si>
    <t xml:space="preserve">CARDIFF,CYNDI </t>
  </si>
  <si>
    <t xml:space="preserve">SAAVEDRA,MARISOL </t>
  </si>
  <si>
    <t xml:space="preserve">THORNE,LOURDES </t>
  </si>
  <si>
    <t xml:space="preserve">GOMEZ-KLAPPERICH,NICTE </t>
  </si>
  <si>
    <t>CONTRERAS,CARMEN R</t>
  </si>
  <si>
    <t>CAMACHO,GENARA Y</t>
  </si>
  <si>
    <t xml:space="preserve">MARQUARDT,SYLVIA </t>
  </si>
  <si>
    <t xml:space="preserve">OMARA,JOAN </t>
  </si>
  <si>
    <t>HALL,DAVID K</t>
  </si>
  <si>
    <t xml:space="preserve">DUCKETT,LESLIE </t>
  </si>
  <si>
    <t xml:space="preserve">FERENGUL,KRISTIN </t>
  </si>
  <si>
    <t xml:space="preserve">MAGAN,KATHY </t>
  </si>
  <si>
    <t xml:space="preserve">REDDEN,MEREDITH </t>
  </si>
  <si>
    <t xml:space="preserve">IGLESIAS,MARIA </t>
  </si>
  <si>
    <t xml:space="preserve">PIPER,KIMBERLY </t>
  </si>
  <si>
    <t xml:space="preserve">CHAMORRO,MARIA </t>
  </si>
  <si>
    <t xml:space="preserve">DIAZ-GONZALEZ,PABLO </t>
  </si>
  <si>
    <t xml:space="preserve">BERNAL,JANINE </t>
  </si>
  <si>
    <t xml:space="preserve">GALIOTOS,PATRICIA </t>
  </si>
  <si>
    <t>SHERMAN-WELLS,PAMELA A</t>
  </si>
  <si>
    <t xml:space="preserve">YOUNG,KEVIN </t>
  </si>
  <si>
    <t xml:space="preserve">RIESENFELD,MARILYN </t>
  </si>
  <si>
    <t>MUSATTO,LAURA R</t>
  </si>
  <si>
    <t xml:space="preserve">SMALL,BETH </t>
  </si>
  <si>
    <t>LASOTA,JILLIAN L</t>
  </si>
  <si>
    <t xml:space="preserve">REYES,JAMIE </t>
  </si>
  <si>
    <t>MANCERA,MARTHA L</t>
  </si>
  <si>
    <t xml:space="preserve">WILCOX,JANICE </t>
  </si>
  <si>
    <t>MEREDITH,KRISTIN D</t>
  </si>
  <si>
    <t>SCIMECA,SAMANTHA J</t>
  </si>
  <si>
    <t>PENA-PETTEY,LORI A</t>
  </si>
  <si>
    <t>SCHOOLER,KRISTI J</t>
  </si>
  <si>
    <t xml:space="preserve">PELLETIERE,GINA </t>
  </si>
  <si>
    <t>RAMOS,ZELMA J</t>
  </si>
  <si>
    <t>BLAKE,MICHAELYN C</t>
  </si>
  <si>
    <t xml:space="preserve">KOWALYSZYN,PAUL </t>
  </si>
  <si>
    <t xml:space="preserve">ESCAMILLA,ARTURO </t>
  </si>
  <si>
    <t xml:space="preserve">CORSOLINI,DANIEL </t>
  </si>
  <si>
    <t xml:space="preserve">DONILE,KIMBERLY </t>
  </si>
  <si>
    <t>FESSLER,SHARON M</t>
  </si>
  <si>
    <t xml:space="preserve">DUNMORE,CARRIE </t>
  </si>
  <si>
    <t>DAUKSAVAGE,RENEE M</t>
  </si>
  <si>
    <t xml:space="preserve">JONES,TOMEIKA </t>
  </si>
  <si>
    <t xml:space="preserve">TETTI,THERESA </t>
  </si>
  <si>
    <t>FRAGOSO,COURTNEY C</t>
  </si>
  <si>
    <t xml:space="preserve">KOSTECKI,PATRICIA </t>
  </si>
  <si>
    <t xml:space="preserve">KOVARI,KRISTINE </t>
  </si>
  <si>
    <t xml:space="preserve">DE JESUS,RUTH </t>
  </si>
  <si>
    <t xml:space="preserve">TUNON,LEILA </t>
  </si>
  <si>
    <t>MARTIN,JANET L</t>
  </si>
  <si>
    <t>CEDILLO,TARREN J</t>
  </si>
  <si>
    <t xml:space="preserve">SILVIUS,KELLI </t>
  </si>
  <si>
    <t xml:space="preserve">MCVEY,VICKI </t>
  </si>
  <si>
    <t xml:space="preserve">OSTROWSKI,JENNIFER </t>
  </si>
  <si>
    <t xml:space="preserve">FOGLE,KATHLEEN </t>
  </si>
  <si>
    <t xml:space="preserve">CALBOW,DIANE </t>
  </si>
  <si>
    <t>DIAZ,CLAUDIA P</t>
  </si>
  <si>
    <t xml:space="preserve">FOWLER,SANDRA </t>
  </si>
  <si>
    <t xml:space="preserve">DAVIS,KAREN </t>
  </si>
  <si>
    <t xml:space="preserve">RYCHTANEK,BETH </t>
  </si>
  <si>
    <t>MULHEARN,MICHAEL J</t>
  </si>
  <si>
    <t xml:space="preserve">DUNCAN,KEITH </t>
  </si>
  <si>
    <t>MARQUEZ,LYNDA M</t>
  </si>
  <si>
    <t xml:space="preserve">RAMIREZ,ANGELICA </t>
  </si>
  <si>
    <t>OCAMPO,LAURA W</t>
  </si>
  <si>
    <t xml:space="preserve">WHITMER,CHARLES </t>
  </si>
  <si>
    <t>BRUNNER,ELIZABETH A</t>
  </si>
  <si>
    <t>SKOWRONSKI,KELLY L</t>
  </si>
  <si>
    <t>POTURALSKI,JENNIFER A</t>
  </si>
  <si>
    <t>ARREGUIN,MAYTE I</t>
  </si>
  <si>
    <t>ROSKO,LILLY V</t>
  </si>
  <si>
    <t xml:space="preserve">JUAREZ VAZQUEZ,ROBERTO </t>
  </si>
  <si>
    <t xml:space="preserve">MIRANDA,EDDIE </t>
  </si>
  <si>
    <t>GAMBLE,ERIN T</t>
  </si>
  <si>
    <t xml:space="preserve">CHAVEZ,AMALIA </t>
  </si>
  <si>
    <t>KUHN,LYNNE M</t>
  </si>
  <si>
    <t>DIRCKS,KEVIN M</t>
  </si>
  <si>
    <t>BROWN,LISA M</t>
  </si>
  <si>
    <t>GEBHARDT,KRISTIN A</t>
  </si>
  <si>
    <t>KELLY,LUCAS H</t>
  </si>
  <si>
    <t xml:space="preserve">GONZALEZ-SUAREZ,CYNTHIA </t>
  </si>
  <si>
    <t xml:space="preserve">LOPEZ,GLORIA </t>
  </si>
  <si>
    <t>RODRIGUEZ,KARLA C</t>
  </si>
  <si>
    <t xml:space="preserve">PHAIR,MARGARET </t>
  </si>
  <si>
    <t>WHELAN,AMY E</t>
  </si>
  <si>
    <t>GODKE,CATHERINE M</t>
  </si>
  <si>
    <t>DAHLQUIST,PAUL R</t>
  </si>
  <si>
    <t>SCHNAEDTER,LISA C</t>
  </si>
  <si>
    <t>CRAIG,CHRISTY M</t>
  </si>
  <si>
    <t>LUITHLE,MARK L</t>
  </si>
  <si>
    <t>SZYDLIK,RYANNE H</t>
  </si>
  <si>
    <t>NACCARATO,LISA M</t>
  </si>
  <si>
    <t>BERGER,JAMES R</t>
  </si>
  <si>
    <t>HATCH,MEREDITH A</t>
  </si>
  <si>
    <t xml:space="preserve">KEATING,PATRICK </t>
  </si>
  <si>
    <t xml:space="preserve">CHINN,B RENE </t>
  </si>
  <si>
    <t>KALUSH,NANCY E</t>
  </si>
  <si>
    <t xml:space="preserve">MENACHO RAMIREZ,FRANCISCA </t>
  </si>
  <si>
    <t>GONZALEZ,ILIANA C</t>
  </si>
  <si>
    <t>SCHLITTER,TAMARA A</t>
  </si>
  <si>
    <t xml:space="preserve">TUMMILLO,GIA </t>
  </si>
  <si>
    <t>LAZZAR,DIANE M</t>
  </si>
  <si>
    <t>FRANDSEN,SARA L</t>
  </si>
  <si>
    <t>KROEGER,EMILY E</t>
  </si>
  <si>
    <t>ORTIZ,MELISSA L</t>
  </si>
  <si>
    <t>TRYGAR,JENNIFER E</t>
  </si>
  <si>
    <t xml:space="preserve">BREMER,THOMAS </t>
  </si>
  <si>
    <t>HARRISON,LISA M</t>
  </si>
  <si>
    <t xml:space="preserve">RUIZ,ISIDORO </t>
  </si>
  <si>
    <t>DELLIS,JENNIFER K</t>
  </si>
  <si>
    <t xml:space="preserve">TUCKER,NICOLE </t>
  </si>
  <si>
    <t xml:space="preserve">PEREZ-LLORENTE,PEDRO </t>
  </si>
  <si>
    <t>ROJAS,ANGELA T</t>
  </si>
  <si>
    <t xml:space="preserve">SCHWANTZ,ROBERT </t>
  </si>
  <si>
    <t>ARROYO REYES,SUNDRA A</t>
  </si>
  <si>
    <t>KRUSE,MARGARET M</t>
  </si>
  <si>
    <t>PEACOCK,DAN M</t>
  </si>
  <si>
    <t>HUBER,DONALD J</t>
  </si>
  <si>
    <t>HEATLEY,HEATHER T</t>
  </si>
  <si>
    <t xml:space="preserve">CABALLERO,YANINI </t>
  </si>
  <si>
    <t xml:space="preserve">NAJERA,MARIA </t>
  </si>
  <si>
    <t>KAYNISH,SUSAN M</t>
  </si>
  <si>
    <t xml:space="preserve">TORRES,ARMANDO </t>
  </si>
  <si>
    <t>DESENFANTS,KATIE L</t>
  </si>
  <si>
    <t xml:space="preserve">BURNS,NORMA </t>
  </si>
  <si>
    <t>ROMEO,CHERYL E</t>
  </si>
  <si>
    <t>LOPEZ,ANA L</t>
  </si>
  <si>
    <t>BAYER,KRISTIN A</t>
  </si>
  <si>
    <t>KAMENJARIN,KATHERINE J</t>
  </si>
  <si>
    <t>SIECZKOWSKI,JOSEPH W</t>
  </si>
  <si>
    <t>RAIMONDI,ASHLEY D</t>
  </si>
  <si>
    <t>FOGARTY,MARGARET J</t>
  </si>
  <si>
    <t>URIBE,SARA K</t>
  </si>
  <si>
    <t>KLEMIC,VIRGINIA E</t>
  </si>
  <si>
    <t>ORTIZ ORTIZ,AURER F</t>
  </si>
  <si>
    <t>HENDERSON,SHANNON K</t>
  </si>
  <si>
    <t>MCNETT,ELLEN M</t>
  </si>
  <si>
    <t>MARTINEZ,STACY A</t>
  </si>
  <si>
    <t>STREJC,BONNIE G</t>
  </si>
  <si>
    <t>PETERSON,ANDREA L</t>
  </si>
  <si>
    <t>GLENN,DAWN J</t>
  </si>
  <si>
    <t>VENTURA-GANDDINI,MARIA A</t>
  </si>
  <si>
    <t>LEE,LISA D</t>
  </si>
  <si>
    <t>LINER,KIMBERLEY H</t>
  </si>
  <si>
    <t>NEWTON-MOSINSKI,JENNIFER J</t>
  </si>
  <si>
    <t>REYNA,ISABEL E</t>
  </si>
  <si>
    <t xml:space="preserve">HERNANDEZ-RICO,RAUL </t>
  </si>
  <si>
    <t>PICCOLO,JENNIFER L</t>
  </si>
  <si>
    <t>BUCHS,MARIA P</t>
  </si>
  <si>
    <t>FISHKIN,OLGA B</t>
  </si>
  <si>
    <t>WEBER,AMY A</t>
  </si>
  <si>
    <t>HAMMER,DANIELLE M</t>
  </si>
  <si>
    <t xml:space="preserve">MILAZZO,ANDREA </t>
  </si>
  <si>
    <t>EL HELO,MELISSA S</t>
  </si>
  <si>
    <t>SZYSZKO,ERICA L</t>
  </si>
  <si>
    <t>SMITH,LAURA E</t>
  </si>
  <si>
    <t xml:space="preserve">CONSIGLIO,GIUSEPPINA </t>
  </si>
  <si>
    <t xml:space="preserve">MARSHALL,ROSS </t>
  </si>
  <si>
    <t>WARRICK,DANALEA R</t>
  </si>
  <si>
    <t>PUSAVC,BRITTANY K</t>
  </si>
  <si>
    <t>ABASCAL,LAUREN E</t>
  </si>
  <si>
    <t>MORA PEREZ,JOSE L</t>
  </si>
  <si>
    <t xml:space="preserve">MAURI,GABRIELA </t>
  </si>
  <si>
    <t>CRUZ,LAURA M</t>
  </si>
  <si>
    <t>DELK,LORILYN P</t>
  </si>
  <si>
    <t>RAMIREZ,NELLY F</t>
  </si>
  <si>
    <t>GRAVES,STACY L</t>
  </si>
  <si>
    <t xml:space="preserve">VELASCO,VERONICA </t>
  </si>
  <si>
    <t>MELONEY,DANIELA J</t>
  </si>
  <si>
    <t>HUIZENGA,MARY C</t>
  </si>
  <si>
    <t>KLING,JESSICA L</t>
  </si>
  <si>
    <t>HAWLEY,JESSE M</t>
  </si>
  <si>
    <t>MONREAL,MARINA A</t>
  </si>
  <si>
    <t xml:space="preserve">MENDEZ,GINA </t>
  </si>
  <si>
    <t>BORDEN,SARAH M</t>
  </si>
  <si>
    <t xml:space="preserve">MARTINEZ-CARTER,CLAUDIA </t>
  </si>
  <si>
    <t>GONZALES,KRISTINE D</t>
  </si>
  <si>
    <t xml:space="preserve">DEE,MARCIA </t>
  </si>
  <si>
    <t xml:space="preserve">DIMAS,YESENIA </t>
  </si>
  <si>
    <t>SMITH,ASHLEY L</t>
  </si>
  <si>
    <t>BUKANTIS,SUZANNE M</t>
  </si>
  <si>
    <t>KREITER,NATALIE D</t>
  </si>
  <si>
    <t>PUJOL,ADRIANNA G</t>
  </si>
  <si>
    <t>CASTILLO,EVA V</t>
  </si>
  <si>
    <t>UVEGES,ROBERTA R</t>
  </si>
  <si>
    <t>BARRETT,SEAN M</t>
  </si>
  <si>
    <t>MOREIRA,GISSELLE A</t>
  </si>
  <si>
    <t>BREZIN,JOSEPH W</t>
  </si>
  <si>
    <t>HANSEN,SARAH G</t>
  </si>
  <si>
    <t>HEUER,BRIAN D</t>
  </si>
  <si>
    <t xml:space="preserve">SANCHEZ,MICHELLE </t>
  </si>
  <si>
    <t>RACKLEY,TERESA M</t>
  </si>
  <si>
    <t>SARKISAW,CYNTHIA A</t>
  </si>
  <si>
    <t xml:space="preserve">ROMANO,JAMES </t>
  </si>
  <si>
    <t>HAUSEN,MARIA G</t>
  </si>
  <si>
    <t>HUNSAKER,ROXANN E</t>
  </si>
  <si>
    <t>CRANE,LINDSAY G</t>
  </si>
  <si>
    <t xml:space="preserve">VERASTEGUI,GLORIA </t>
  </si>
  <si>
    <t>MARTINEZ,MARIA D</t>
  </si>
  <si>
    <t>MORONES,BRENDA V</t>
  </si>
  <si>
    <t>HERNANDEZ,MOLLY E</t>
  </si>
  <si>
    <t>PAOLETTI,TIFFANY B</t>
  </si>
  <si>
    <t>CRANE,ALLISON M</t>
  </si>
  <si>
    <t>PENA,RENEE V</t>
  </si>
  <si>
    <t>KOCHANSKI,JENNIFER T</t>
  </si>
  <si>
    <t>WILLIAMS,NATHAN A</t>
  </si>
  <si>
    <t>RODRIGO,NICOLE M</t>
  </si>
  <si>
    <t>DIVIAK,ERIN E</t>
  </si>
  <si>
    <t>GUZMAN,LEIDI D</t>
  </si>
  <si>
    <t>STEPHAN,SUSAN J</t>
  </si>
  <si>
    <t xml:space="preserve">SULEIMAN,JOANNE </t>
  </si>
  <si>
    <t xml:space="preserve">ESCAMILLA,CATALINA </t>
  </si>
  <si>
    <t>MCGRATH,BROOKE A</t>
  </si>
  <si>
    <t xml:space="preserve">RODRIGUEZ,JENNY </t>
  </si>
  <si>
    <t xml:space="preserve">GONZALEZ,NOE </t>
  </si>
  <si>
    <t>THIERSCH,ELIZABETH C</t>
  </si>
  <si>
    <t>SOUTHCOMB,TINA M</t>
  </si>
  <si>
    <t>NOLTE,DANIEL R</t>
  </si>
  <si>
    <t>CLAUDE,KELLY D</t>
  </si>
  <si>
    <t>TAPINS,ERIN M</t>
  </si>
  <si>
    <t>RIVERA,LAURA S</t>
  </si>
  <si>
    <t xml:space="preserve">MUNOS,YESSENIA </t>
  </si>
  <si>
    <t>LENTINO,NICHOLE L</t>
  </si>
  <si>
    <t>DIMITRAKIS,ALEXANDRA P</t>
  </si>
  <si>
    <t>PARCIAK,GARY R</t>
  </si>
  <si>
    <t>GODKE,SHAWN N</t>
  </si>
  <si>
    <t>COBB,BRIAN W</t>
  </si>
  <si>
    <t>GREIDANUS,LORI ANN E</t>
  </si>
  <si>
    <t>BUJNOWSKI,MARK P</t>
  </si>
  <si>
    <t>BUCIO,OLGA O</t>
  </si>
  <si>
    <t xml:space="preserve">RAMIREZ,CRYSTAL </t>
  </si>
  <si>
    <t>SUMNER,KARLI H</t>
  </si>
  <si>
    <t>BRIBIESCA,PAOLA P</t>
  </si>
  <si>
    <t>BROWN,CHRISTYN M</t>
  </si>
  <si>
    <t>DESANTI,JESSICA J</t>
  </si>
  <si>
    <t xml:space="preserve">PUTEK,VALERIE </t>
  </si>
  <si>
    <t>CSAPO,KATHERINE M</t>
  </si>
  <si>
    <t>ESPINOZA,LUIS E</t>
  </si>
  <si>
    <t>JARDINE,BONNIE J</t>
  </si>
  <si>
    <t>JOHANSMEIER,DEBORAH T</t>
  </si>
  <si>
    <t>KIRCH,ROBERT H</t>
  </si>
  <si>
    <t>DORANSKI,PATRICK T</t>
  </si>
  <si>
    <t>AXELSEN,STEPHANIE M</t>
  </si>
  <si>
    <t xml:space="preserve">PADILLA-LOPEZ,LAURA </t>
  </si>
  <si>
    <t xml:space="preserve">RODRIGUEZ,LORENA </t>
  </si>
  <si>
    <t>SPYCHALA,KATHERINE M</t>
  </si>
  <si>
    <t>KAZMIEROWSKI,BETHANY A</t>
  </si>
  <si>
    <t xml:space="preserve">BHATIA,MONICA </t>
  </si>
  <si>
    <t>DUNN,MICHELE L</t>
  </si>
  <si>
    <t xml:space="preserve">ROJANO,LILIANA </t>
  </si>
  <si>
    <t>LAJOS,GLENDA C</t>
  </si>
  <si>
    <t>GARRELTS,STACEY L</t>
  </si>
  <si>
    <t>MCDONALD,EMILY E</t>
  </si>
  <si>
    <t>KORNECKI,ALICIA M</t>
  </si>
  <si>
    <t xml:space="preserve">KURDZIEL,MONIKA </t>
  </si>
  <si>
    <t>GROSENBACH,LISA A</t>
  </si>
  <si>
    <t xml:space="preserve">FINN,KATHRYN </t>
  </si>
  <si>
    <t xml:space="preserve">VEGA,ARACELIS </t>
  </si>
  <si>
    <t>JAVARIZ,YAMIL J</t>
  </si>
  <si>
    <t>SHOGREN,WILLIAM P</t>
  </si>
  <si>
    <t>RABE ZWOLSKI,KRISTEN E</t>
  </si>
  <si>
    <t>CRESPO,GLADYS C</t>
  </si>
  <si>
    <t xml:space="preserve">TEONIC,DRAGAN </t>
  </si>
  <si>
    <t>MORTON,SAMANTHA S</t>
  </si>
  <si>
    <t>PALAZZOLO-ESCOBAR,SILVIA L</t>
  </si>
  <si>
    <t>VAZQUEZ,AMARILLYS J</t>
  </si>
  <si>
    <t>MARTINEZ-SIERRA,JULIO A</t>
  </si>
  <si>
    <t xml:space="preserve">ROBACK,KELLY </t>
  </si>
  <si>
    <t>RIVERA,LILEANA G</t>
  </si>
  <si>
    <t>NIEVES-COLON,NADYA E</t>
  </si>
  <si>
    <t>BROWN,JENNIFER N</t>
  </si>
  <si>
    <t>ZGURO,DEA S</t>
  </si>
  <si>
    <t>ROBIN,SLOANE R</t>
  </si>
  <si>
    <t xml:space="preserve">AMIN,PANKTI </t>
  </si>
  <si>
    <t xml:space="preserve">MARTINEZ,LUCIA </t>
  </si>
  <si>
    <t xml:space="preserve">MONROY,EDITH </t>
  </si>
  <si>
    <t>TOBIN,KAREN E</t>
  </si>
  <si>
    <t>SHAH,CHANDNI A</t>
  </si>
  <si>
    <t xml:space="preserve">KRAMBEER,JANET </t>
  </si>
  <si>
    <t>MOORE,MICHELLE E</t>
  </si>
  <si>
    <t>ELTON,COREY L</t>
  </si>
  <si>
    <t>KLAPUT,JULIE B</t>
  </si>
  <si>
    <t>SPIVEY,BRITTNEY D</t>
  </si>
  <si>
    <t>MALESKI,KRISTEN L</t>
  </si>
  <si>
    <t xml:space="preserve">MERAZ,ROGELIO </t>
  </si>
  <si>
    <t>DECOSTE,JONATHAN E</t>
  </si>
  <si>
    <t>SINGH,KIMBERLY J</t>
  </si>
  <si>
    <t>JACOBO,JUAN A</t>
  </si>
  <si>
    <t xml:space="preserve">PEREZ SERRANO,EMMANUEL </t>
  </si>
  <si>
    <t xml:space="preserve">RODRIGUEZ GONZALEZ,NATALY </t>
  </si>
  <si>
    <t>MEDINA,BLANCA R</t>
  </si>
  <si>
    <t>AROCHO TORRES,SANDRA I</t>
  </si>
  <si>
    <t>DOWLING,ERIN A</t>
  </si>
  <si>
    <t>ALEXANDER,KEVIN J</t>
  </si>
  <si>
    <t>ANAYA,ANDY T</t>
  </si>
  <si>
    <t>ENGERMAN,NILES P</t>
  </si>
  <si>
    <t xml:space="preserve">ALBA,MARIA </t>
  </si>
  <si>
    <t>PEREZ CARMONA,JOSE L</t>
  </si>
  <si>
    <t>DIGREGORIO,MOLLY E</t>
  </si>
  <si>
    <t>LOONEY,KELLY A</t>
  </si>
  <si>
    <t xml:space="preserve">PICO,GLORIA </t>
  </si>
  <si>
    <t>MACIAS BONNER,ESTELA G</t>
  </si>
  <si>
    <t>SACHS,KARLY R</t>
  </si>
  <si>
    <t xml:space="preserve">SAENBANDITH,SAYLOM </t>
  </si>
  <si>
    <t xml:space="preserve">SOTO,CORINNA </t>
  </si>
  <si>
    <t xml:space="preserve">MOSSO,EMILIO </t>
  </si>
  <si>
    <t>RODRIGUEZ,KAREN M</t>
  </si>
  <si>
    <t>MARTINO,CINDY F</t>
  </si>
  <si>
    <t>ANDERSON,ANGELA M</t>
  </si>
  <si>
    <t>REVAK,VINCENT R</t>
  </si>
  <si>
    <t xml:space="preserve">LIMAS,DANIEL </t>
  </si>
  <si>
    <t>TOMAKA,JESSICA L</t>
  </si>
  <si>
    <t>DORIO,ANGELO T</t>
  </si>
  <si>
    <t xml:space="preserve">BRAEM,EMILY </t>
  </si>
  <si>
    <t>BERCHTOLD,ERICA S</t>
  </si>
  <si>
    <t xml:space="preserve">FRANKLIN,JOSHUA </t>
  </si>
  <si>
    <t>BOTWINSKI,ROBERT M</t>
  </si>
  <si>
    <t>HIEBER,CLINTON E</t>
  </si>
  <si>
    <t>LIEB,ELISA A</t>
  </si>
  <si>
    <t>GLENN,KATELYN R</t>
  </si>
  <si>
    <t>ROSE,FRANK J</t>
  </si>
  <si>
    <t>LARSEN,DAWN M</t>
  </si>
  <si>
    <t>MARROUM,RENATA M</t>
  </si>
  <si>
    <t>YAGOW,LISA M</t>
  </si>
  <si>
    <t xml:space="preserve">DICROSTA,ANNETTE </t>
  </si>
  <si>
    <t xml:space="preserve">ZAPPIA,JACOB </t>
  </si>
  <si>
    <t xml:space="preserve">BEVERLY,ELIZABETH </t>
  </si>
  <si>
    <t>POEHLMANN,ALYSSA A</t>
  </si>
  <si>
    <t xml:space="preserve">JUN,SUN AH </t>
  </si>
  <si>
    <t xml:space="preserve">DIBERT,ADAM </t>
  </si>
  <si>
    <t>ZIMMERMAN,CHRISTIE L</t>
  </si>
  <si>
    <t>GRIMM,CHRISTINE M</t>
  </si>
  <si>
    <t>FRY,JESSICA E</t>
  </si>
  <si>
    <t xml:space="preserve">LASKUS,MARTA </t>
  </si>
  <si>
    <t>OSBORNE,ERICA L</t>
  </si>
  <si>
    <t xml:space="preserve">GUERRERO,SONIA </t>
  </si>
  <si>
    <t>KEATING,LAURA K</t>
  </si>
  <si>
    <t xml:space="preserve">TERRADES-ZORRILLA,MONICA </t>
  </si>
  <si>
    <t xml:space="preserve">CURTIS YOUNG,ALTHEA </t>
  </si>
  <si>
    <t xml:space="preserve">ALSWEDE,KELLY </t>
  </si>
  <si>
    <t>DAVIS,KELLIE M</t>
  </si>
  <si>
    <t>MARTINSON,CASEY L</t>
  </si>
  <si>
    <t xml:space="preserve">MONTES,CAROLINA </t>
  </si>
  <si>
    <t>YAUCH,JESSICA A</t>
  </si>
  <si>
    <t>WAGNER,NATALIE T</t>
  </si>
  <si>
    <t xml:space="preserve">STROE,IONELA DENISA </t>
  </si>
  <si>
    <t xml:space="preserve">SOBOTA,MONIKA </t>
  </si>
  <si>
    <t>LERCZAK,MARY M</t>
  </si>
  <si>
    <t>PEREZ,BRENDA M</t>
  </si>
  <si>
    <t>BOBBY,JAIME S</t>
  </si>
  <si>
    <t xml:space="preserve">CAMARENA,STEPHANIE </t>
  </si>
  <si>
    <t>YANEZ,DEANNA M</t>
  </si>
  <si>
    <t>WAITE,J P</t>
  </si>
  <si>
    <t>KOESSL,NATALIE W</t>
  </si>
  <si>
    <t xml:space="preserve">STEC,ANGELA CHRISTINE </t>
  </si>
  <si>
    <t>MOTA,MARC A</t>
  </si>
  <si>
    <t>LEONARD,PATRICK M</t>
  </si>
  <si>
    <t>BERENBERG,SETH M</t>
  </si>
  <si>
    <t xml:space="preserve">HOPP,VANESSA </t>
  </si>
  <si>
    <t>FRANZEN,JOHN R</t>
  </si>
  <si>
    <t>BECKETT,JEWEL E</t>
  </si>
  <si>
    <t>POWELL,MATTHEW J</t>
  </si>
  <si>
    <t>MONROY,BARBARA G</t>
  </si>
  <si>
    <t>ABITUNA GREEN,ANGELINA M</t>
  </si>
  <si>
    <t xml:space="preserve">POULIN,MARY </t>
  </si>
  <si>
    <t xml:space="preserve">GRAF,BARBARA </t>
  </si>
  <si>
    <t xml:space="preserve">NOVELO,EVLLENY </t>
  </si>
  <si>
    <t xml:space="preserve">MAYNARD,PATRICIA </t>
  </si>
  <si>
    <t xml:space="preserve">JOHN JEFFREY,DEBBIE </t>
  </si>
  <si>
    <t xml:space="preserve">HANNA,GAIL </t>
  </si>
  <si>
    <t>CARBAJAL,PAMELA S</t>
  </si>
  <si>
    <t xml:space="preserve">URIBE ALPIZAR,MARISA </t>
  </si>
  <si>
    <t xml:space="preserve">TURKOT,AMY </t>
  </si>
  <si>
    <t>MILLER,JEFFERY K</t>
  </si>
  <si>
    <t>SLATEN,JENNIFER A</t>
  </si>
  <si>
    <t xml:space="preserve">GALLOWAY,BRENDA </t>
  </si>
  <si>
    <t>BRADY,SCHARRIE I</t>
  </si>
  <si>
    <t xml:space="preserve">POPOVICH,MARY </t>
  </si>
  <si>
    <t xml:space="preserve">SCHWARZ,NANCY </t>
  </si>
  <si>
    <t xml:space="preserve">CLEVELAND,KEVIN </t>
  </si>
  <si>
    <t xml:space="preserve">WILLS,JACOB </t>
  </si>
  <si>
    <t xml:space="preserve">CALVERLEY,ANN </t>
  </si>
  <si>
    <t xml:space="preserve">CONQUEST,PATRICIA </t>
  </si>
  <si>
    <t>SUWALSKI,JANE M</t>
  </si>
  <si>
    <t xml:space="preserve">JAGIELSKI,JACQUELYN </t>
  </si>
  <si>
    <t xml:space="preserve">DIAZ,YANETH </t>
  </si>
  <si>
    <t xml:space="preserve">MAYER,VICTORIA ANN </t>
  </si>
  <si>
    <t xml:space="preserve">PFEIFER,CATHLEEN </t>
  </si>
  <si>
    <t>BERENSON,STACEY E</t>
  </si>
  <si>
    <t xml:space="preserve">URIBE,YADIRA </t>
  </si>
  <si>
    <t xml:space="preserve">PEMBERTON,CHRISTOPHER </t>
  </si>
  <si>
    <t>ACKERT,LYNEE L</t>
  </si>
  <si>
    <t xml:space="preserve">THOMAS-KILDAY,BARBARA </t>
  </si>
  <si>
    <t xml:space="preserve">HARTNETT,STEPHEN </t>
  </si>
  <si>
    <t xml:space="preserve">SLAWSKI,JENNIFERLYNN </t>
  </si>
  <si>
    <t xml:space="preserve">NEWMEYER,LAURA </t>
  </si>
  <si>
    <t xml:space="preserve">CERWIN,JENNIFER </t>
  </si>
  <si>
    <t xml:space="preserve">WILSON,DEANNA </t>
  </si>
  <si>
    <t xml:space="preserve">FREESEMANN,KIMBERLY </t>
  </si>
  <si>
    <t xml:space="preserve">MARTINEZ,PERLA </t>
  </si>
  <si>
    <t xml:space="preserve">WINDAU,JAMI </t>
  </si>
  <si>
    <t xml:space="preserve">RIORDAN,HEATHER </t>
  </si>
  <si>
    <t>MCCREERY,JOHN K</t>
  </si>
  <si>
    <t xml:space="preserve">MAKRIS,ANNA </t>
  </si>
  <si>
    <t xml:space="preserve">DRAEGER,CARL </t>
  </si>
  <si>
    <t xml:space="preserve">POST,ANDREA </t>
  </si>
  <si>
    <t>ZUNIGA,ELIZABETH H</t>
  </si>
  <si>
    <t xml:space="preserve">ALDANA,ELIZABETH </t>
  </si>
  <si>
    <t xml:space="preserve">PERSENICO,TODD </t>
  </si>
  <si>
    <t xml:space="preserve">VANCE,STACEY </t>
  </si>
  <si>
    <t xml:space="preserve">WHITENACK,KAREN </t>
  </si>
  <si>
    <t xml:space="preserve">KIDD,JANE </t>
  </si>
  <si>
    <t xml:space="preserve">BRAULT,ROBERT </t>
  </si>
  <si>
    <t xml:space="preserve">BOBIK,MARISOL </t>
  </si>
  <si>
    <t>SMITH,ANI T</t>
  </si>
  <si>
    <t xml:space="preserve">DUNPHY,MATTHEW </t>
  </si>
  <si>
    <t xml:space="preserve">LACKOWSKI,COLEEN </t>
  </si>
  <si>
    <t xml:space="preserve">ESSICK,ANNE </t>
  </si>
  <si>
    <t xml:space="preserve">HAMILL,SHELLEY </t>
  </si>
  <si>
    <t xml:space="preserve">MCNALLY,LORI </t>
  </si>
  <si>
    <t>GRIER,CLARA G</t>
  </si>
  <si>
    <t xml:space="preserve">SOLIS,CILVIA </t>
  </si>
  <si>
    <t xml:space="preserve">RUNZEL,KARIN </t>
  </si>
  <si>
    <t xml:space="preserve">DOESCHER,ELLEN </t>
  </si>
  <si>
    <t xml:space="preserve">CAMPBELL,KIMBERLY </t>
  </si>
  <si>
    <t xml:space="preserve">CINA,CALINA </t>
  </si>
  <si>
    <t>BECK,JEANNINE M</t>
  </si>
  <si>
    <t xml:space="preserve">SANTOS,LORI </t>
  </si>
  <si>
    <t xml:space="preserve">MURPHY,JANNEA </t>
  </si>
  <si>
    <t xml:space="preserve">PFLUEGER,PEGGY </t>
  </si>
  <si>
    <t xml:space="preserve">ROUSE,DOROTHY </t>
  </si>
  <si>
    <t xml:space="preserve">KIELBASA,DONNA </t>
  </si>
  <si>
    <t>KURCZ,BETSY A</t>
  </si>
  <si>
    <t xml:space="preserve">WEST,LAMEATRICA </t>
  </si>
  <si>
    <t xml:space="preserve">MARKS,KRISTIN </t>
  </si>
  <si>
    <t xml:space="preserve">BUCCHI,CAROLYN JEAN </t>
  </si>
  <si>
    <t xml:space="preserve">POMBO,MARIA </t>
  </si>
  <si>
    <t>BIALEK,CINDY L</t>
  </si>
  <si>
    <t>HEISEL,RICHARD D</t>
  </si>
  <si>
    <t xml:space="preserve">KOTT,BONNIE KAY </t>
  </si>
  <si>
    <t xml:space="preserve">CINA,CLAUDINE </t>
  </si>
  <si>
    <t>ZAPPIA-EICKMEIER,MICHELLE M</t>
  </si>
  <si>
    <t xml:space="preserve">PHILLIPS,ERIN </t>
  </si>
  <si>
    <t>JANICKI,VALERIE E</t>
  </si>
  <si>
    <t xml:space="preserve">DIRKS,DEBORAH </t>
  </si>
  <si>
    <t>BEVILL,ANITA T</t>
  </si>
  <si>
    <t xml:space="preserve">KROGER,DONNA </t>
  </si>
  <si>
    <t>BESCH II,JOHN W</t>
  </si>
  <si>
    <t>SCHROEDER,ELLEN K</t>
  </si>
  <si>
    <t xml:space="preserve">PRZYBYLINSKI,DANIELLE </t>
  </si>
  <si>
    <t xml:space="preserve">FRENCH,ANNE </t>
  </si>
  <si>
    <t xml:space="preserve">WHITTAKER,ELIZABETH </t>
  </si>
  <si>
    <t xml:space="preserve">NORD,JULIA </t>
  </si>
  <si>
    <t xml:space="preserve">GARCIA,ELISABET </t>
  </si>
  <si>
    <t>ABTS,SHARON K</t>
  </si>
  <si>
    <t>BAKER,LINDA M</t>
  </si>
  <si>
    <t xml:space="preserve">THOMAS,KELLEY ANN </t>
  </si>
  <si>
    <t xml:space="preserve">WALL,CHRISTINE </t>
  </si>
  <si>
    <t xml:space="preserve">BICKEL,SANDRA </t>
  </si>
  <si>
    <t xml:space="preserve">DAWSON,MICHELLE </t>
  </si>
  <si>
    <t xml:space="preserve">WELTZIEN,DAWN </t>
  </si>
  <si>
    <t xml:space="preserve">RITCHEY,LISA </t>
  </si>
  <si>
    <t xml:space="preserve">SEBASTIAN,JENNIFER </t>
  </si>
  <si>
    <t>FLATHAU,ANNE M</t>
  </si>
  <si>
    <t>HIGGINS,KIMBERLY A</t>
  </si>
  <si>
    <t xml:space="preserve">VERCHOTA,ANNETTE </t>
  </si>
  <si>
    <t>PEACH,WILLIAM J</t>
  </si>
  <si>
    <t xml:space="preserve">WYRWICKI,YVONNE </t>
  </si>
  <si>
    <t xml:space="preserve">MEYER,JOANNE </t>
  </si>
  <si>
    <t xml:space="preserve">DENZ,JULIE </t>
  </si>
  <si>
    <t xml:space="preserve">KUBYCHECK,KENNETH </t>
  </si>
  <si>
    <t>EK,KYMBERLEY C</t>
  </si>
  <si>
    <t>SCHMIED,DAWN R</t>
  </si>
  <si>
    <t xml:space="preserve">PEDRIGI,MELISSA </t>
  </si>
  <si>
    <t xml:space="preserve">OLOFSON,STEVEN </t>
  </si>
  <si>
    <t xml:space="preserve">KATING,JAMES </t>
  </si>
  <si>
    <t>RAMOS,MARIA T</t>
  </si>
  <si>
    <t xml:space="preserve">SARNA,DENISE </t>
  </si>
  <si>
    <t>OLIVAREZ,KATHRYN S</t>
  </si>
  <si>
    <t>HAYES,JESSICA L</t>
  </si>
  <si>
    <t xml:space="preserve">CLARK,KIMBERLY </t>
  </si>
  <si>
    <t>ALVARADO,KATHRYN E</t>
  </si>
  <si>
    <t xml:space="preserve">SCHIADA,GINA </t>
  </si>
  <si>
    <t>PERSON,KRISTI L</t>
  </si>
  <si>
    <t xml:space="preserve">LICHTENBERGER,JAN </t>
  </si>
  <si>
    <t xml:space="preserve">WOLFF,THERESA </t>
  </si>
  <si>
    <t xml:space="preserve">HAHN,LISA </t>
  </si>
  <si>
    <t xml:space="preserve">DALTON,SUSAN </t>
  </si>
  <si>
    <t xml:space="preserve">JANURA,CHARLOTTE </t>
  </si>
  <si>
    <t xml:space="preserve">GOUGH,KRISTINE </t>
  </si>
  <si>
    <t xml:space="preserve">RAIMONDI,ADRIANA </t>
  </si>
  <si>
    <t xml:space="preserve">RODRIQUEZ,MARGO HENSON </t>
  </si>
  <si>
    <t xml:space="preserve">LUNAK,REBECCA </t>
  </si>
  <si>
    <t>MUELLER,JOANNA K</t>
  </si>
  <si>
    <t xml:space="preserve">STADE,NANCY </t>
  </si>
  <si>
    <t xml:space="preserve">ALBUCK,VALERIE </t>
  </si>
  <si>
    <t xml:space="preserve">WAITE,LINDA </t>
  </si>
  <si>
    <t xml:space="preserve">OCONNOR,JULIE </t>
  </si>
  <si>
    <t>REISER,BARBARA K</t>
  </si>
  <si>
    <t>TUCCI,LEAH R</t>
  </si>
  <si>
    <t xml:space="preserve">DINKHELLER,JAMES </t>
  </si>
  <si>
    <t>BORCZAK,CYNTHIA J</t>
  </si>
  <si>
    <t>SHUE,TRACY L</t>
  </si>
  <si>
    <t xml:space="preserve">KERWIN,RACHEL </t>
  </si>
  <si>
    <t>CORCORAN,DEBRA A</t>
  </si>
  <si>
    <t>KING,DEBRA L</t>
  </si>
  <si>
    <t xml:space="preserve">STOUT,TAMARA </t>
  </si>
  <si>
    <t xml:space="preserve">JOHNSON,DEBBIE </t>
  </si>
  <si>
    <t xml:space="preserve">STEWART,AMY </t>
  </si>
  <si>
    <t xml:space="preserve">KASPER,LAURA </t>
  </si>
  <si>
    <t xml:space="preserve">BAUGHMAN,SHARI </t>
  </si>
  <si>
    <t xml:space="preserve">CALABRESE,JASON </t>
  </si>
  <si>
    <t>SODERBERG,HEIDI C</t>
  </si>
  <si>
    <t xml:space="preserve">CASTELVECCHI,DARLENE </t>
  </si>
  <si>
    <t xml:space="preserve">SEVERSON,CAROLYN </t>
  </si>
  <si>
    <t>COBO,TRACY J</t>
  </si>
  <si>
    <t>OLIVAREZ,RICHARD D</t>
  </si>
  <si>
    <t>HOPKINS,TERESA A</t>
  </si>
  <si>
    <t xml:space="preserve">MENKE,JENNIFER </t>
  </si>
  <si>
    <t xml:space="preserve">HUNT,HEATHER </t>
  </si>
  <si>
    <t xml:space="preserve">WESTPHAL,SUSAN </t>
  </si>
  <si>
    <t xml:space="preserve">MABRY,JULIE </t>
  </si>
  <si>
    <t>WELU,DEBORAH A</t>
  </si>
  <si>
    <t>PALERMO,LAURA B</t>
  </si>
  <si>
    <t xml:space="preserve">OCONNELL,DIANE </t>
  </si>
  <si>
    <t xml:space="preserve">INNIS,JULIE ANN </t>
  </si>
  <si>
    <t xml:space="preserve">RAUPP,BARBARA </t>
  </si>
  <si>
    <t xml:space="preserve">POSADA-AVILA,GREGORIO </t>
  </si>
  <si>
    <t>PAPPAS,JANESE L</t>
  </si>
  <si>
    <t xml:space="preserve">ALDE,ELLEN </t>
  </si>
  <si>
    <t xml:space="preserve">KANNON,DAWN </t>
  </si>
  <si>
    <t xml:space="preserve">VASQUEZ,WENDY </t>
  </si>
  <si>
    <t xml:space="preserve">SALWACH,PATRICIA ANN </t>
  </si>
  <si>
    <t>MANN,MICHELLE M</t>
  </si>
  <si>
    <t xml:space="preserve">VANLANINGHAM,SHERYL </t>
  </si>
  <si>
    <t>MORRISON,DANIEL I</t>
  </si>
  <si>
    <t xml:space="preserve">ZAPPIA,SANDRA </t>
  </si>
  <si>
    <t xml:space="preserve">HENDERSON,CARLA </t>
  </si>
  <si>
    <t xml:space="preserve">SCANLAN,KIMBERLY </t>
  </si>
  <si>
    <t>BOUDREAU,MEGAN L</t>
  </si>
  <si>
    <t>MUSIAL,JOHN G</t>
  </si>
  <si>
    <t xml:space="preserve">VANEK,MARSHA </t>
  </si>
  <si>
    <t xml:space="preserve">LIPINSKI,LEONA </t>
  </si>
  <si>
    <t xml:space="preserve">MADSON,SARAH ROSE </t>
  </si>
  <si>
    <t xml:space="preserve">HEINE,LAUREL </t>
  </si>
  <si>
    <t xml:space="preserve">SERNA,JULIE </t>
  </si>
  <si>
    <t xml:space="preserve">MADSEN,JOHN </t>
  </si>
  <si>
    <t xml:space="preserve">TONYAN,PAMELA </t>
  </si>
  <si>
    <t xml:space="preserve">FELS,HOLLY </t>
  </si>
  <si>
    <t xml:space="preserve">DEERING,KIM </t>
  </si>
  <si>
    <t xml:space="preserve">MARSH,SANDRA </t>
  </si>
  <si>
    <t xml:space="preserve">HERMIZ,CARMEN </t>
  </si>
  <si>
    <t xml:space="preserve">SMOLEN,ANDREW </t>
  </si>
  <si>
    <t xml:space="preserve">MOEHRLIN,MICHAEL </t>
  </si>
  <si>
    <t xml:space="preserve">WALLACE,JULI </t>
  </si>
  <si>
    <t>LANDERS,THOMAS M</t>
  </si>
  <si>
    <t xml:space="preserve">ST JOHN,DARRELL </t>
  </si>
  <si>
    <t xml:space="preserve">SWANSON,CHERI </t>
  </si>
  <si>
    <t xml:space="preserve">SANCHEZ,CLAUDIA </t>
  </si>
  <si>
    <t xml:space="preserve">CASTILLO ONTIVEROS,RAUL </t>
  </si>
  <si>
    <t>THOMPSON,PAMELA L</t>
  </si>
  <si>
    <t xml:space="preserve">HALL,KENNETH </t>
  </si>
  <si>
    <t>CHELLBERG,BARBARA L</t>
  </si>
  <si>
    <t xml:space="preserve">FODOR,HEATHER </t>
  </si>
  <si>
    <t xml:space="preserve">YOUNG,ERIN </t>
  </si>
  <si>
    <t>DUNPHY,DENISE R</t>
  </si>
  <si>
    <t>FEHR,RICKARD D</t>
  </si>
  <si>
    <t xml:space="preserve">ROE,CIARAN </t>
  </si>
  <si>
    <t xml:space="preserve">TIPPY,THERESA </t>
  </si>
  <si>
    <t>SCHULENBERG,KATHLEEN M</t>
  </si>
  <si>
    <t xml:space="preserve">GREINKE,MARY SUE </t>
  </si>
  <si>
    <t xml:space="preserve">HOPP,MARY ANN </t>
  </si>
  <si>
    <t>MOLLEY,PATRICIA M</t>
  </si>
  <si>
    <t xml:space="preserve">GALLERY,KEVIN </t>
  </si>
  <si>
    <t xml:space="preserve">ABONCE,MARIAELENA </t>
  </si>
  <si>
    <t xml:space="preserve">CANTU,MARY ANN </t>
  </si>
  <si>
    <t>RIVARD,LYNDA S</t>
  </si>
  <si>
    <t xml:space="preserve">DUCHAJ,KATHLEEN </t>
  </si>
  <si>
    <t xml:space="preserve">HENRY,SARA </t>
  </si>
  <si>
    <t xml:space="preserve">URIBE,NELIDA </t>
  </si>
  <si>
    <t xml:space="preserve">ESPINOSA,RICARDO </t>
  </si>
  <si>
    <t xml:space="preserve">CONROY-HARGADON,ERIN </t>
  </si>
  <si>
    <t xml:space="preserve">STEINBERG,LISA </t>
  </si>
  <si>
    <t xml:space="preserve">WOLFSMITH,JAMES </t>
  </si>
  <si>
    <t xml:space="preserve">BURY,JENNIFER </t>
  </si>
  <si>
    <t xml:space="preserve">GRIFF,CATHY </t>
  </si>
  <si>
    <t xml:space="preserve">GENZ,MELISSA </t>
  </si>
  <si>
    <t>LEE,LAURA K</t>
  </si>
  <si>
    <t xml:space="preserve">HUERTA,RACHEL </t>
  </si>
  <si>
    <t xml:space="preserve">VAULATO,TIMOTHY </t>
  </si>
  <si>
    <t xml:space="preserve">ROMERO,CAROL </t>
  </si>
  <si>
    <t xml:space="preserve">LEAVER,SHAWN </t>
  </si>
  <si>
    <t xml:space="preserve">DOHERTY,KATHLEEN </t>
  </si>
  <si>
    <t xml:space="preserve">JOHNSON-BENNETT,ROXANNE </t>
  </si>
  <si>
    <t xml:space="preserve">BOE,MICHAEL </t>
  </si>
  <si>
    <t xml:space="preserve">MUELLER,LISA </t>
  </si>
  <si>
    <t>PARISH,ANN C</t>
  </si>
  <si>
    <t xml:space="preserve">TRENDA,JENNIFER </t>
  </si>
  <si>
    <t xml:space="preserve">SPYROPOULOS,ANNE </t>
  </si>
  <si>
    <t xml:space="preserve">HOPKINS,LUANN </t>
  </si>
  <si>
    <t xml:space="preserve">WELLS,MAUREEN </t>
  </si>
  <si>
    <t xml:space="preserve">MCGOUGH,CATHERINE </t>
  </si>
  <si>
    <t xml:space="preserve">LEONARD,DAWN </t>
  </si>
  <si>
    <t xml:space="preserve">KERWIN,ANDREW </t>
  </si>
  <si>
    <t xml:space="preserve">REUTER,JULIE </t>
  </si>
  <si>
    <t xml:space="preserve">GENSLER,ANASTASIA </t>
  </si>
  <si>
    <t xml:space="preserve">JOHNSON,KIYO </t>
  </si>
  <si>
    <t>HERNANDEZ,PEGGY S</t>
  </si>
  <si>
    <t xml:space="preserve">KEIGHER,LIAM </t>
  </si>
  <si>
    <t xml:space="preserve">SEYLLER,MICHELE </t>
  </si>
  <si>
    <t xml:space="preserve">BERRIO,CARMEN </t>
  </si>
  <si>
    <t xml:space="preserve">SCHNEIDER,ANNA </t>
  </si>
  <si>
    <t xml:space="preserve">TOPPEL,GAYLE </t>
  </si>
  <si>
    <t>FULIN,MARY A</t>
  </si>
  <si>
    <t>NIETO,LINDA A</t>
  </si>
  <si>
    <t xml:space="preserve">LEAVER,AUDREY </t>
  </si>
  <si>
    <t>NAVARRO,ALBERT M</t>
  </si>
  <si>
    <t xml:space="preserve">LAGIOIA-PEDDY,JENNIFER </t>
  </si>
  <si>
    <t xml:space="preserve">SANSON-CHIRINOS,KRISTIN </t>
  </si>
  <si>
    <t xml:space="preserve">PERRYMAN,DEBORAH </t>
  </si>
  <si>
    <t xml:space="preserve">GUSTAFSON,CHERYL </t>
  </si>
  <si>
    <t>LINNERT,LORETTA L</t>
  </si>
  <si>
    <t xml:space="preserve">BLAKELY,CYNTHIA </t>
  </si>
  <si>
    <t xml:space="preserve">WILSON,PATRICK </t>
  </si>
  <si>
    <t>HANSEN,KATHRYN M</t>
  </si>
  <si>
    <t xml:space="preserve">LORBER,GARY </t>
  </si>
  <si>
    <t>ZABEL,RENEE M</t>
  </si>
  <si>
    <t xml:space="preserve">BESCH,JANE </t>
  </si>
  <si>
    <t xml:space="preserve">WEBB,BELINDA </t>
  </si>
  <si>
    <t xml:space="preserve">MULLEN,MICHELE </t>
  </si>
  <si>
    <t xml:space="preserve">WAHL,LYNN </t>
  </si>
  <si>
    <t xml:space="preserve">MCDONOUGH,LAURIE </t>
  </si>
  <si>
    <t xml:space="preserve">MERCADO,LISA </t>
  </si>
  <si>
    <t>EICKMEIER,FRANK R</t>
  </si>
  <si>
    <t xml:space="preserve">TERAN,IGNACIA </t>
  </si>
  <si>
    <t xml:space="preserve">GAMBOA,DAVID </t>
  </si>
  <si>
    <t xml:space="preserve">DYSON,JEANNETTE </t>
  </si>
  <si>
    <t xml:space="preserve">FREESEMANN,LYNN </t>
  </si>
  <si>
    <t xml:space="preserve">REIVA,GREGORY </t>
  </si>
  <si>
    <t xml:space="preserve">MIKEL,KATHRYN </t>
  </si>
  <si>
    <t>MELLINGER,LAURA L</t>
  </si>
  <si>
    <t xml:space="preserve">GREUNKE,CHRISTA </t>
  </si>
  <si>
    <t>WOHLERT,BLAINE E</t>
  </si>
  <si>
    <t xml:space="preserve">STOTLAR,JENNIFER </t>
  </si>
  <si>
    <t xml:space="preserve">DAHN,DAVID </t>
  </si>
  <si>
    <t xml:space="preserve">GORAK,TRENIE </t>
  </si>
  <si>
    <t xml:space="preserve">HANSON,JOYCE </t>
  </si>
  <si>
    <t>THOMPSON,MARCIA B</t>
  </si>
  <si>
    <t xml:space="preserve">ALMUGHRABI,CRISSA </t>
  </si>
  <si>
    <t xml:space="preserve">FREESEMANN,MATTHEW </t>
  </si>
  <si>
    <t xml:space="preserve">NAJERA,TRICIA </t>
  </si>
  <si>
    <t xml:space="preserve">JUENGER,JOYCE </t>
  </si>
  <si>
    <t xml:space="preserve">KNUDSEN,TAMMY </t>
  </si>
  <si>
    <t xml:space="preserve">MENTINK,KATHY </t>
  </si>
  <si>
    <t>DATISMAN,BRADLEY D</t>
  </si>
  <si>
    <t xml:space="preserve">TUIN,HEATHER </t>
  </si>
  <si>
    <t>GOLLWITZER,JILL A</t>
  </si>
  <si>
    <t>DARCHUCK,MATTHEW P</t>
  </si>
  <si>
    <t xml:space="preserve">GREEN,ANN-ALISSA </t>
  </si>
  <si>
    <t xml:space="preserve">VARGAS,GLADYS </t>
  </si>
  <si>
    <t xml:space="preserve">GONZALEZ,EMMA </t>
  </si>
  <si>
    <t xml:space="preserve">RIVAS,IVELISSE </t>
  </si>
  <si>
    <t>CHANAGA,JAIME R</t>
  </si>
  <si>
    <t xml:space="preserve">ROJAS,NELLY </t>
  </si>
  <si>
    <t xml:space="preserve">PACHECO,IRENE </t>
  </si>
  <si>
    <t xml:space="preserve">SANTIAGO-RIVERA,IROHILDA </t>
  </si>
  <si>
    <t xml:space="preserve">MAHA,PHETSAMONE </t>
  </si>
  <si>
    <t xml:space="preserve">MARTINEZ,BETTY </t>
  </si>
  <si>
    <t xml:space="preserve">BERRIOS,LILIANA </t>
  </si>
  <si>
    <t xml:space="preserve">RIOS,GRACIELA </t>
  </si>
  <si>
    <t xml:space="preserve">CHRISTENSON,LAURA </t>
  </si>
  <si>
    <t>TORNBERG,HEIDI M</t>
  </si>
  <si>
    <t xml:space="preserve">DIETE,KAREN </t>
  </si>
  <si>
    <t xml:space="preserve">BASICH,CHRISTINA </t>
  </si>
  <si>
    <t xml:space="preserve">MEDCALF,PAMELA </t>
  </si>
  <si>
    <t xml:space="preserve">FLYNN,JACALYN </t>
  </si>
  <si>
    <t>RADCLIFFE,JULIE A</t>
  </si>
  <si>
    <t xml:space="preserve">DAVIDS,JASON </t>
  </si>
  <si>
    <t>SCRIMA,JUDITH A</t>
  </si>
  <si>
    <t>SIROTZKI,KIMBERLY A</t>
  </si>
  <si>
    <t xml:space="preserve">MACKENDER,MIKE </t>
  </si>
  <si>
    <t xml:space="preserve">NEBEL,SCOTT </t>
  </si>
  <si>
    <t xml:space="preserve">DELAMORA,REYNA </t>
  </si>
  <si>
    <t xml:space="preserve">HALPIN,MARIE </t>
  </si>
  <si>
    <t xml:space="preserve">BUMBALES,NICHOLAS </t>
  </si>
  <si>
    <t>COLLINS,SUSAN D</t>
  </si>
  <si>
    <t xml:space="preserve">ROSILES,ISSAMARY </t>
  </si>
  <si>
    <t xml:space="preserve">GARCIA,JENNIFER </t>
  </si>
  <si>
    <t xml:space="preserve">STRINGHAM,SANDRA </t>
  </si>
  <si>
    <t xml:space="preserve">MUNOZ-LEVANDOWSKI,VICTORIA </t>
  </si>
  <si>
    <t>HOLLIDAY,ERIC A</t>
  </si>
  <si>
    <t xml:space="preserve">PARTYKA,BRENDA </t>
  </si>
  <si>
    <t>BORRERO-FRANKY,MARIA C</t>
  </si>
  <si>
    <t xml:space="preserve">DELAROSA,YANETH </t>
  </si>
  <si>
    <t xml:space="preserve">PFLUEGER JR,CRAIG </t>
  </si>
  <si>
    <t>PIERCE,VALERIE A</t>
  </si>
  <si>
    <t>MIEDWIG,KELLY L</t>
  </si>
  <si>
    <t>CERON,ROSA M</t>
  </si>
  <si>
    <t xml:space="preserve">ROBINSON,MARISA </t>
  </si>
  <si>
    <t xml:space="preserve">MURPHY,PATRICK </t>
  </si>
  <si>
    <t xml:space="preserve">MILLER,SHERRI </t>
  </si>
  <si>
    <t xml:space="preserve">BLAHNIK,GINGER </t>
  </si>
  <si>
    <t xml:space="preserve">ROSS,MELISSA </t>
  </si>
  <si>
    <t xml:space="preserve">MCKEE,MELISSA </t>
  </si>
  <si>
    <t xml:space="preserve">SARUBBI,MEGHAN </t>
  </si>
  <si>
    <t xml:space="preserve">BEUCLER,JENNIFER </t>
  </si>
  <si>
    <t xml:space="preserve">BUHMANN,LAURA </t>
  </si>
  <si>
    <t xml:space="preserve">SCARPINO,ELIZABETH </t>
  </si>
  <si>
    <t xml:space="preserve">KORNTVED,SUSAN </t>
  </si>
  <si>
    <t xml:space="preserve">JAUDON,RONALD </t>
  </si>
  <si>
    <t xml:space="preserve">KLEIN,CARRIE </t>
  </si>
  <si>
    <t xml:space="preserve">TOMSOVIC,TINA </t>
  </si>
  <si>
    <t xml:space="preserve">BOWERS,ADRAINE </t>
  </si>
  <si>
    <t>SIECZKA,AIMEE M</t>
  </si>
  <si>
    <t xml:space="preserve">REICHA,TAMARA </t>
  </si>
  <si>
    <t xml:space="preserve">GALLO,ANTHONY </t>
  </si>
  <si>
    <t xml:space="preserve">NIX,MELANIE </t>
  </si>
  <si>
    <t>STORTENBECKER,JULIE A</t>
  </si>
  <si>
    <t xml:space="preserve">PRASIL,AMY JO </t>
  </si>
  <si>
    <t xml:space="preserve">LANG,DONALD </t>
  </si>
  <si>
    <t xml:space="preserve">GREGURAS,WILLIAM </t>
  </si>
  <si>
    <t xml:space="preserve">VELIANOFF,ATHENA </t>
  </si>
  <si>
    <t>GRANTHAM,AMY M</t>
  </si>
  <si>
    <t xml:space="preserve">WEISS,BARBARA </t>
  </si>
  <si>
    <t xml:space="preserve">PLASKACZ,ELIZABETH </t>
  </si>
  <si>
    <t xml:space="preserve">HADESMAN,DEBRA </t>
  </si>
  <si>
    <t xml:space="preserve">ROGERS BESCH,MICHELLE </t>
  </si>
  <si>
    <t xml:space="preserve">WILKINS,LEAH </t>
  </si>
  <si>
    <t xml:space="preserve">MCGUIGAN,RENE </t>
  </si>
  <si>
    <t>RODRIGUEZ,LINA A</t>
  </si>
  <si>
    <t xml:space="preserve">CONNELLY,WILLIAM </t>
  </si>
  <si>
    <t xml:space="preserve">LANGELLIER,JAY </t>
  </si>
  <si>
    <t xml:space="preserve">MEMISHI,SAIDE </t>
  </si>
  <si>
    <t xml:space="preserve">GRABOWY,DEBORAH </t>
  </si>
  <si>
    <t xml:space="preserve">MEISTER,CHERYL </t>
  </si>
  <si>
    <t xml:space="preserve">UDELHOVEN,STACIE </t>
  </si>
  <si>
    <t xml:space="preserve">SHIPLEY,SHARON </t>
  </si>
  <si>
    <t>BLANKEN,MICHELE L</t>
  </si>
  <si>
    <t xml:space="preserve">ESTRADA,HEIDY </t>
  </si>
  <si>
    <t xml:space="preserve">FRENCH,RICHARD </t>
  </si>
  <si>
    <t xml:space="preserve">KELLY,MARK </t>
  </si>
  <si>
    <t xml:space="preserve">SCHULTZ,ANGELA </t>
  </si>
  <si>
    <t xml:space="preserve">BOBKOWSKI,CHRISTOPHER </t>
  </si>
  <si>
    <t xml:space="preserve">HEISER,DEBORAH </t>
  </si>
  <si>
    <t xml:space="preserve">LAROCCO,KRISTIE </t>
  </si>
  <si>
    <t>ADAMS,JOLANDA C</t>
  </si>
  <si>
    <t>GUERRERO-ORTEGA,LAURA E</t>
  </si>
  <si>
    <t xml:space="preserve">KRESS,LORETTA </t>
  </si>
  <si>
    <t xml:space="preserve">QUINTANILLA,CESAR </t>
  </si>
  <si>
    <t xml:space="preserve">TATO-MOLINA,CRISTINA </t>
  </si>
  <si>
    <t xml:space="preserve">RIOS,ADAMARYS </t>
  </si>
  <si>
    <t xml:space="preserve">VAN STONE,KIMBERLY </t>
  </si>
  <si>
    <t xml:space="preserve">KETTNER,KATHERINE </t>
  </si>
  <si>
    <t xml:space="preserve">HANSON,GAYE </t>
  </si>
  <si>
    <t xml:space="preserve">ANDERSON,HEATHER </t>
  </si>
  <si>
    <t xml:space="preserve">FRAGAKIS,KRISTEN </t>
  </si>
  <si>
    <t>KULIKOWSKI,SAUNDRA L</t>
  </si>
  <si>
    <t xml:space="preserve">MARTIN,PATRICIA </t>
  </si>
  <si>
    <t xml:space="preserve">JUVINGO,MARY </t>
  </si>
  <si>
    <t xml:space="preserve">ABE,MIRIAM </t>
  </si>
  <si>
    <t xml:space="preserve">BURNEY,RUSSELL </t>
  </si>
  <si>
    <t xml:space="preserve">PERALEZ,JOSE </t>
  </si>
  <si>
    <t xml:space="preserve">ALLEN,ANTHONY </t>
  </si>
  <si>
    <t xml:space="preserve">LORKOWSKI,CASSONDRA </t>
  </si>
  <si>
    <t>HELIN,GLORIA V</t>
  </si>
  <si>
    <t xml:space="preserve">DOHERTY,DIANE </t>
  </si>
  <si>
    <t xml:space="preserve">PIERCE,MICHAEL </t>
  </si>
  <si>
    <t>FEDOR,MARY A</t>
  </si>
  <si>
    <t>ABERNETHY,LAURA L</t>
  </si>
  <si>
    <t xml:space="preserve">GUZMAN,YANIRA </t>
  </si>
  <si>
    <t>PATTERSON,RACHAEL E</t>
  </si>
  <si>
    <t>MCEVILLY,ANNA H</t>
  </si>
  <si>
    <t>NEBEL,TREVA R</t>
  </si>
  <si>
    <t xml:space="preserve">TORRES-CASTILLO,LORENA </t>
  </si>
  <si>
    <t xml:space="preserve">MOLOF,KEITH </t>
  </si>
  <si>
    <t xml:space="preserve">ANDRADE,MARIA </t>
  </si>
  <si>
    <t>SPECK,KATHLEEN C</t>
  </si>
  <si>
    <t xml:space="preserve">FOX,LYNDA </t>
  </si>
  <si>
    <t xml:space="preserve">BORG,DAVID </t>
  </si>
  <si>
    <t xml:space="preserve">PAVORIS,NICOLE </t>
  </si>
  <si>
    <t>HAWLEY,KIMBERLY A</t>
  </si>
  <si>
    <t>BELLEZZO,MARY J</t>
  </si>
  <si>
    <t>ROBERTS,LAURA A</t>
  </si>
  <si>
    <t xml:space="preserve">NAIL,JACLYN </t>
  </si>
  <si>
    <t xml:space="preserve">EKSTROM,HEATHER </t>
  </si>
  <si>
    <t xml:space="preserve">ERICKSON,JOHN </t>
  </si>
  <si>
    <t xml:space="preserve">HILL,ERIC </t>
  </si>
  <si>
    <t xml:space="preserve">GORDON,DELINE </t>
  </si>
  <si>
    <t>VASSOLO,NICHOLAS A</t>
  </si>
  <si>
    <t xml:space="preserve">FITTON,PAIGE </t>
  </si>
  <si>
    <t xml:space="preserve">DOESECKLE,MARY </t>
  </si>
  <si>
    <t xml:space="preserve">WROBEL,ROBERT </t>
  </si>
  <si>
    <t xml:space="preserve">DAHLMAN,CHAD </t>
  </si>
  <si>
    <t>BOADA-MENDEZ,MARIA J</t>
  </si>
  <si>
    <t>OVERHOLT,KELLY S</t>
  </si>
  <si>
    <t>GOLA III,WALTER A</t>
  </si>
  <si>
    <t xml:space="preserve">STAN,KATHERINE </t>
  </si>
  <si>
    <t>BERIBAK,MARY A</t>
  </si>
  <si>
    <t xml:space="preserve">COIL,SANDRA </t>
  </si>
  <si>
    <t xml:space="preserve">PRADO,JAIME </t>
  </si>
  <si>
    <t xml:space="preserve">BUCCIERI,ANN </t>
  </si>
  <si>
    <t xml:space="preserve">RITTER,SANDRA </t>
  </si>
  <si>
    <t xml:space="preserve">BORG,DAWN </t>
  </si>
  <si>
    <t xml:space="preserve">SANTIAGO,EDNA </t>
  </si>
  <si>
    <t xml:space="preserve">TURNER,DIXIE </t>
  </si>
  <si>
    <t>HOFMANN,JERILYN K</t>
  </si>
  <si>
    <t xml:space="preserve">ELLENA,RHONDA </t>
  </si>
  <si>
    <t xml:space="preserve">MANDERNACK,DANIEL </t>
  </si>
  <si>
    <t xml:space="preserve">KWON,KEVIN </t>
  </si>
  <si>
    <t xml:space="preserve">PEREZ,ISOLINA </t>
  </si>
  <si>
    <t>FERNANDEZ,JUAN E</t>
  </si>
  <si>
    <t>PEREZ,JUAN J</t>
  </si>
  <si>
    <t>HANNEMANN HUCKINS,JILL S</t>
  </si>
  <si>
    <t xml:space="preserve">RICARDEZ,PEDRO </t>
  </si>
  <si>
    <t>REIBEL,DEBORAH S</t>
  </si>
  <si>
    <t>FLAMAN,WILLIAM F</t>
  </si>
  <si>
    <t xml:space="preserve">PAHL,LARRY </t>
  </si>
  <si>
    <t xml:space="preserve">DYER,MARY </t>
  </si>
  <si>
    <t xml:space="preserve">HOSTMAN,KRISTI </t>
  </si>
  <si>
    <t xml:space="preserve">BERGER,SHARON </t>
  </si>
  <si>
    <t>JOHNSTON RIOS,MARTHA K</t>
  </si>
  <si>
    <t>FORD,JENNIFER S</t>
  </si>
  <si>
    <t xml:space="preserve">THORNTON,MICHAEL </t>
  </si>
  <si>
    <t xml:space="preserve">VALDES,RACHEL </t>
  </si>
  <si>
    <t>BANWART,MEGAN M</t>
  </si>
  <si>
    <t xml:space="preserve">STAPLES,PAUL </t>
  </si>
  <si>
    <t xml:space="preserve">VUGLAR,NINA </t>
  </si>
  <si>
    <t>PATANO,CAMEO B</t>
  </si>
  <si>
    <t xml:space="preserve">FRASCH,RACHEL </t>
  </si>
  <si>
    <t>KOWALSKI,ERICA L</t>
  </si>
  <si>
    <t xml:space="preserve">STIEHL,HANS </t>
  </si>
  <si>
    <t xml:space="preserve">POTTS,MARTIN </t>
  </si>
  <si>
    <t>SANTIAGO,MARIA T</t>
  </si>
  <si>
    <t xml:space="preserve">BUTLER,KATHLEEN </t>
  </si>
  <si>
    <t xml:space="preserve">TORRES,ISABEL </t>
  </si>
  <si>
    <t xml:space="preserve">MUELLER,MARY </t>
  </si>
  <si>
    <t xml:space="preserve">GOOD,WILLIAM </t>
  </si>
  <si>
    <t xml:space="preserve">SCHULTZ,JEFFREY </t>
  </si>
  <si>
    <t xml:space="preserve">PASCOLINI,ROBERT </t>
  </si>
  <si>
    <t>SHELTON,SHEILA G</t>
  </si>
  <si>
    <t>HINTZ II,DAVID A</t>
  </si>
  <si>
    <t xml:space="preserve">GOR,MONICA </t>
  </si>
  <si>
    <t xml:space="preserve">HENDERSON,SAMANTHA </t>
  </si>
  <si>
    <t>RODRIGUEZ,ROSA A</t>
  </si>
  <si>
    <t>CANNON,KAREN M</t>
  </si>
  <si>
    <t xml:space="preserve">RYMARZ,HALINA </t>
  </si>
  <si>
    <t xml:space="preserve">SEGURA,GILBERTO </t>
  </si>
  <si>
    <t xml:space="preserve">LOVDA,DIANE </t>
  </si>
  <si>
    <t xml:space="preserve">FIRSZT,REBECCA </t>
  </si>
  <si>
    <t xml:space="preserve">JOHNSON,BRETT </t>
  </si>
  <si>
    <t xml:space="preserve">HENDERSON,DANIEL </t>
  </si>
  <si>
    <t>NEVILLE,MARK C</t>
  </si>
  <si>
    <t xml:space="preserve">LUCAS,NICOLE </t>
  </si>
  <si>
    <t>GORDIANO-ESPITIA,BEATA A</t>
  </si>
  <si>
    <t xml:space="preserve">LANGLOIS,KIRSTEN </t>
  </si>
  <si>
    <t>HEIMBERG,LINDSEY M</t>
  </si>
  <si>
    <t xml:space="preserve">ALFINI,GALE </t>
  </si>
  <si>
    <t>RADDATZ,MICHELLE M</t>
  </si>
  <si>
    <t>COSSIBOON,SARAH M</t>
  </si>
  <si>
    <t xml:space="preserve">ZOMBORI,ANGELA </t>
  </si>
  <si>
    <t xml:space="preserve">JIACOMIN,KARIE </t>
  </si>
  <si>
    <t>BICKUS,MICHELLE L</t>
  </si>
  <si>
    <t>OATES,ANGELINA M</t>
  </si>
  <si>
    <t xml:space="preserve">LOPEZ,ESTELLA </t>
  </si>
  <si>
    <t xml:space="preserve">PISTORIO,PATRIK </t>
  </si>
  <si>
    <t xml:space="preserve">SEPP,LINDA </t>
  </si>
  <si>
    <t>LEGATZKE,AIMEE D</t>
  </si>
  <si>
    <t xml:space="preserve">WEHRLE,RACHEL </t>
  </si>
  <si>
    <t xml:space="preserve">BRODERSEN,GARRY </t>
  </si>
  <si>
    <t xml:space="preserve">AYALA,MELINDA </t>
  </si>
  <si>
    <t>CARDENAS,JUANA M</t>
  </si>
  <si>
    <t>BOWEN,ELIZABETH A</t>
  </si>
  <si>
    <t xml:space="preserve">DOLAN,THELMA </t>
  </si>
  <si>
    <t>WALSH,KELLI N</t>
  </si>
  <si>
    <t>VALLES,LUIS A</t>
  </si>
  <si>
    <t xml:space="preserve">HORT,JAMES </t>
  </si>
  <si>
    <t xml:space="preserve">SHETH,ZAINAB </t>
  </si>
  <si>
    <t xml:space="preserve">TERRIQUEZ,ROBERTO </t>
  </si>
  <si>
    <t xml:space="preserve">JOHNSON,MARISOL </t>
  </si>
  <si>
    <t xml:space="preserve">BALLANTYNE,COLLEEN </t>
  </si>
  <si>
    <t>SOBCZAK,TAMARA L</t>
  </si>
  <si>
    <t>WRIGHT,JENIFER L</t>
  </si>
  <si>
    <t xml:space="preserve">ONINES,JESSICA </t>
  </si>
  <si>
    <t>BARTHOLOMEW,JORIE C</t>
  </si>
  <si>
    <t>PLACH,JOANNA J</t>
  </si>
  <si>
    <t>WESTERMANN,NICOLE L</t>
  </si>
  <si>
    <t xml:space="preserve">ESCALANTE,JESSICA </t>
  </si>
  <si>
    <t xml:space="preserve">HESTER,ALISIA </t>
  </si>
  <si>
    <t>BONNAN,SAMUEL J</t>
  </si>
  <si>
    <t>JOWASKI,BRYN M</t>
  </si>
  <si>
    <t xml:space="preserve">ALONZO,JOSE </t>
  </si>
  <si>
    <t xml:space="preserve">MARTINEZ,CAROLYN </t>
  </si>
  <si>
    <t xml:space="preserve">ESPARZA,LETICIA </t>
  </si>
  <si>
    <t xml:space="preserve">MENDOZA,XOCHITL </t>
  </si>
  <si>
    <t xml:space="preserve">SOTIROFF,MARY </t>
  </si>
  <si>
    <t xml:space="preserve">KURTZ,DAWN </t>
  </si>
  <si>
    <t xml:space="preserve">LOUKENAS,PEGGY </t>
  </si>
  <si>
    <t xml:space="preserve">ANDERSON,MARZENA </t>
  </si>
  <si>
    <t xml:space="preserve">BOWMAN,NATHANIEL </t>
  </si>
  <si>
    <t>MCNALLY,SHAUNA M</t>
  </si>
  <si>
    <t>CASTILHO,RAQUEL N</t>
  </si>
  <si>
    <t>MURRAY,JESSICA L</t>
  </si>
  <si>
    <t xml:space="preserve">POLLY,JUDY </t>
  </si>
  <si>
    <t xml:space="preserve">CHANDLER,LAURA </t>
  </si>
  <si>
    <t xml:space="preserve">SMITH,HEATHER </t>
  </si>
  <si>
    <t>SCHUENEMAN,PATRICIA S</t>
  </si>
  <si>
    <t>MISEK,JENNIFER E</t>
  </si>
  <si>
    <t>KOMACKI,ERIN M</t>
  </si>
  <si>
    <t xml:space="preserve">HANRAHAN,KERRY </t>
  </si>
  <si>
    <t>NYSTEDT,ELIZABETH C</t>
  </si>
  <si>
    <t>WELCH,LISA M</t>
  </si>
  <si>
    <t xml:space="preserve">BRADY,COLLEEN </t>
  </si>
  <si>
    <t xml:space="preserve">MARTIN,SANTIAGO </t>
  </si>
  <si>
    <t xml:space="preserve">BLOOMBERG,JEREMY </t>
  </si>
  <si>
    <t>CERULL,ELIZABETH A</t>
  </si>
  <si>
    <t xml:space="preserve">BARONE,MICHAEL </t>
  </si>
  <si>
    <t xml:space="preserve">WEISS,BRETT </t>
  </si>
  <si>
    <t>QUALLS,BETH F</t>
  </si>
  <si>
    <t xml:space="preserve">GOTFRYD,DONALD </t>
  </si>
  <si>
    <t xml:space="preserve">HASTO,WENDY </t>
  </si>
  <si>
    <t xml:space="preserve">HAMILTON,KRISTINE </t>
  </si>
  <si>
    <t xml:space="preserve">PECORARO,JODY </t>
  </si>
  <si>
    <t xml:space="preserve">MISICKA,JASON </t>
  </si>
  <si>
    <t>KEATHLEY,ELIZABETH A</t>
  </si>
  <si>
    <t xml:space="preserve">SCARLETT,TODD </t>
  </si>
  <si>
    <t xml:space="preserve">PARKER,MAUREEN </t>
  </si>
  <si>
    <t xml:space="preserve">GOMEZ,BASILISA </t>
  </si>
  <si>
    <t xml:space="preserve">BALK,GARRICK </t>
  </si>
  <si>
    <t xml:space="preserve">BANNISTER,JACQUELINE </t>
  </si>
  <si>
    <t>PAUL,DANIELLE B</t>
  </si>
  <si>
    <t xml:space="preserve">JIMENEZ-SALDANA,EDMUNDO </t>
  </si>
  <si>
    <t xml:space="preserve">CULPEPPER,CAMBRON </t>
  </si>
  <si>
    <t xml:space="preserve">IBARRA,JESSIE </t>
  </si>
  <si>
    <t>GILLESPIE,KARRIE J</t>
  </si>
  <si>
    <t>VOLZ,KELLY A</t>
  </si>
  <si>
    <t>JACKLE,ERIN M</t>
  </si>
  <si>
    <t xml:space="preserve">TRIMBLE,BRIGID </t>
  </si>
  <si>
    <t>KIMBRO,JORDAN M</t>
  </si>
  <si>
    <t xml:space="preserve">MOLITOR,JENNIFER </t>
  </si>
  <si>
    <t>KARSBAEK,BARBARA J</t>
  </si>
  <si>
    <t xml:space="preserve">DOYLE,CASSIE </t>
  </si>
  <si>
    <t xml:space="preserve">GARCIA,JORGE </t>
  </si>
  <si>
    <t>GUERRERO RUIZ,ZINDYA P</t>
  </si>
  <si>
    <t>BISCAN,CRISTINE A</t>
  </si>
  <si>
    <t>MULLIGAN,REBECCA S</t>
  </si>
  <si>
    <t>BIERMAN,DAVID W</t>
  </si>
  <si>
    <t>JAROS,MARIAN W</t>
  </si>
  <si>
    <t>TAYLOR,JULIE A</t>
  </si>
  <si>
    <t>CAMERON,MARK E</t>
  </si>
  <si>
    <t>HORLER,JEFFREY A</t>
  </si>
  <si>
    <t>GRAACK,HENRY A</t>
  </si>
  <si>
    <t>MRIZEK,JERRY D</t>
  </si>
  <si>
    <t xml:space="preserve">NITTEL,TAMIKA </t>
  </si>
  <si>
    <t xml:space="preserve">AMATO,POLIXENI </t>
  </si>
  <si>
    <t>DEXTER,SANDRA J</t>
  </si>
  <si>
    <t>WINTERS,JONATHAN D</t>
  </si>
  <si>
    <t>JAROSZ,CATHERINE M</t>
  </si>
  <si>
    <t>HEYKAMP,LAURE S</t>
  </si>
  <si>
    <t>RUPP,JASON J</t>
  </si>
  <si>
    <t>CREED,BRYAN A</t>
  </si>
  <si>
    <t>SNYDER,LINDA C</t>
  </si>
  <si>
    <t>VELDT,KELLY K</t>
  </si>
  <si>
    <t>ILICH,ERIC R</t>
  </si>
  <si>
    <t>FASH,JAMES R</t>
  </si>
  <si>
    <t>EKLUND,MATTHEW R</t>
  </si>
  <si>
    <t>JOHNSON,GAIL M</t>
  </si>
  <si>
    <t>LASCALA,ANDREW D</t>
  </si>
  <si>
    <t>DICKER,KENDRA M</t>
  </si>
  <si>
    <t>SPINA,JENNIE L</t>
  </si>
  <si>
    <t>TRUJILLO-JENSEN,REBECA A</t>
  </si>
  <si>
    <t>CRUMPLEY,GREG W</t>
  </si>
  <si>
    <t>ERION,VERONICA M</t>
  </si>
  <si>
    <t xml:space="preserve">LEE,KATHY </t>
  </si>
  <si>
    <t>SENN,NICOLE M</t>
  </si>
  <si>
    <t>PERI,GINA M</t>
  </si>
  <si>
    <t xml:space="preserve">SCHAUER,RACHEL </t>
  </si>
  <si>
    <t>ELLEGOOD,TRACY L</t>
  </si>
  <si>
    <t xml:space="preserve">KINAST,MICHELLE </t>
  </si>
  <si>
    <t>ZIEBELL,TOBEY L</t>
  </si>
  <si>
    <t>MIQUELON,JONATHON R</t>
  </si>
  <si>
    <t>QUADRI,ARSHIYA K</t>
  </si>
  <si>
    <t xml:space="preserve">SZPEJNOWSKI,STEVEN </t>
  </si>
  <si>
    <t>STOCKER,LINDA A</t>
  </si>
  <si>
    <t xml:space="preserve">GICZKOWSKI,MARILENA </t>
  </si>
  <si>
    <t>SMITH,DAVID A</t>
  </si>
  <si>
    <t xml:space="preserve">RENTERIA,MARTHA </t>
  </si>
  <si>
    <t xml:space="preserve">IRIZARRY,MOSES </t>
  </si>
  <si>
    <t>BIRD,SARAH J</t>
  </si>
  <si>
    <t>CUMMINS,CALVIN K</t>
  </si>
  <si>
    <t>CARDONA,INEZ M</t>
  </si>
  <si>
    <t xml:space="preserve">ARREOLA,RODOLFO </t>
  </si>
  <si>
    <t>KUBEK,MEGHAN A</t>
  </si>
  <si>
    <t>CONSIGLIO,KRISTIE C</t>
  </si>
  <si>
    <t>EADLER,JENNIFER L</t>
  </si>
  <si>
    <t>SZOTKO,KATARZYNA D</t>
  </si>
  <si>
    <t>GLEASON,RACHELLE D</t>
  </si>
  <si>
    <t>TUFTEDAL,MELISSA S</t>
  </si>
  <si>
    <t>YAGHMOUR,MONA T</t>
  </si>
  <si>
    <t>WILMOT,KRISTEN M</t>
  </si>
  <si>
    <t>KRAMER,SARA J</t>
  </si>
  <si>
    <t xml:space="preserve">TIBERI,JAMES </t>
  </si>
  <si>
    <t>LARUE,ANTHONY E</t>
  </si>
  <si>
    <t>REISSIG,JASON D</t>
  </si>
  <si>
    <t>KIM,KYUNG W</t>
  </si>
  <si>
    <t xml:space="preserve">HACKL,KRISTI </t>
  </si>
  <si>
    <t xml:space="preserve">VASQUEZ,ANNA </t>
  </si>
  <si>
    <t>VOLKMAN,NICOLE R</t>
  </si>
  <si>
    <t>PESCH,REBECCA N</t>
  </si>
  <si>
    <t xml:space="preserve">GILBERT,CAROLYN </t>
  </si>
  <si>
    <t>LERAS,NICHOLAS S</t>
  </si>
  <si>
    <t xml:space="preserve">MIHO,ALMA </t>
  </si>
  <si>
    <t xml:space="preserve">MEHTA,CANDACE </t>
  </si>
  <si>
    <t>HUBER,JULIE A</t>
  </si>
  <si>
    <t>MARTINEZ-SUAREZ,JULIO E</t>
  </si>
  <si>
    <t xml:space="preserve">FLORES,RUBEN </t>
  </si>
  <si>
    <t xml:space="preserve">PRADO,ANGELICA </t>
  </si>
  <si>
    <t>GUERRERO,MAYRENA C</t>
  </si>
  <si>
    <t>NORWOOD,MARY C</t>
  </si>
  <si>
    <t xml:space="preserve">BIALAS,STEPHANIE </t>
  </si>
  <si>
    <t>LARA,LUISA E</t>
  </si>
  <si>
    <t>BERENDT,JOAN F</t>
  </si>
  <si>
    <t>MESCH,KATHERYN M</t>
  </si>
  <si>
    <t xml:space="preserve">STEWART,SCOTT </t>
  </si>
  <si>
    <t>SLIWA,DOROTHY E</t>
  </si>
  <si>
    <t>COLETTI,ELIZABETH L</t>
  </si>
  <si>
    <t>BARSOTTI,DANIEL A</t>
  </si>
  <si>
    <t>HAMMER,RANDALL W</t>
  </si>
  <si>
    <t>MURPHY,JENNIFER M</t>
  </si>
  <si>
    <t>OH,JIYON J</t>
  </si>
  <si>
    <t>CUMMINS,THOMAS J</t>
  </si>
  <si>
    <t xml:space="preserve">ERICKSON,BEN </t>
  </si>
  <si>
    <t xml:space="preserve">RAINE,PAMELA </t>
  </si>
  <si>
    <t>KUBIUK,MARK A</t>
  </si>
  <si>
    <t>BLACK,ABBY M</t>
  </si>
  <si>
    <t>CEDILLO,LAMIE C</t>
  </si>
  <si>
    <t xml:space="preserve">ROSS,KILEY </t>
  </si>
  <si>
    <t>ARONICA,LAURE A</t>
  </si>
  <si>
    <t>VANDE MOORTEL,JACOB J</t>
  </si>
  <si>
    <t xml:space="preserve">ALBAVERA,GRACIELA </t>
  </si>
  <si>
    <t>PLACH,ADAM J</t>
  </si>
  <si>
    <t xml:space="preserve">JUAREZ,RAMIRO </t>
  </si>
  <si>
    <t>COLLAZO,STELLA M</t>
  </si>
  <si>
    <t>HANDLEY,JEFFREY J</t>
  </si>
  <si>
    <t>BAZZOLI,JENNIFER L</t>
  </si>
  <si>
    <t>PERRONE,WENDY J</t>
  </si>
  <si>
    <t>SHALES,PETRECIA A</t>
  </si>
  <si>
    <t>FREITAG,MALLORY K</t>
  </si>
  <si>
    <t xml:space="preserve">FATOR DALY,LILLY ROSE </t>
  </si>
  <si>
    <t>SALINS,KERRI L</t>
  </si>
  <si>
    <t xml:space="preserve">POTTER,TOSHA </t>
  </si>
  <si>
    <t xml:space="preserve">MORALES,SANDRA </t>
  </si>
  <si>
    <t>LYON,APRIL K</t>
  </si>
  <si>
    <t xml:space="preserve">KNAPP,STEPHEN </t>
  </si>
  <si>
    <t xml:space="preserve">DJURCIC,ROCIO </t>
  </si>
  <si>
    <t>JUDD,PATRICIA A</t>
  </si>
  <si>
    <t>MONTELONGO,LUISA M</t>
  </si>
  <si>
    <t>RIVERA,ASTRID M</t>
  </si>
  <si>
    <t>SANDRIK,JOHN R</t>
  </si>
  <si>
    <t>JACOBSON,ELLEN L</t>
  </si>
  <si>
    <t xml:space="preserve">DOHERTY,PATRICIA </t>
  </si>
  <si>
    <t>COTS,ANA M</t>
  </si>
  <si>
    <t xml:space="preserve">TORNERO,KATHRYN </t>
  </si>
  <si>
    <t xml:space="preserve">MORENO,JAIDER </t>
  </si>
  <si>
    <t xml:space="preserve">MATUS,KARLA </t>
  </si>
  <si>
    <t>ROMERO,FRANCINE G</t>
  </si>
  <si>
    <t xml:space="preserve">GONZALEZ,ARTEMISA </t>
  </si>
  <si>
    <t>LUGO,STEPHANIE A</t>
  </si>
  <si>
    <t>BARRERA,ATALA S</t>
  </si>
  <si>
    <t xml:space="preserve">MARTINEZ-GALARZA,ISMAEL </t>
  </si>
  <si>
    <t>FELICETTI,REBECCA C</t>
  </si>
  <si>
    <t>WADMAN,LEANNE M</t>
  </si>
  <si>
    <t>HUISINGA,TREVOR J</t>
  </si>
  <si>
    <t>BATZ,JACQUELINE N</t>
  </si>
  <si>
    <t>RIESS,GEORGE M</t>
  </si>
  <si>
    <t>SHAW,LARISSA M</t>
  </si>
  <si>
    <t>SHANNON,EMILY A</t>
  </si>
  <si>
    <t>CORDINA,TIMOTHY D</t>
  </si>
  <si>
    <t>VACCO,MICHELLE J</t>
  </si>
  <si>
    <t>VALDES,MICHELLE L</t>
  </si>
  <si>
    <t>MATOS,EUNICE M</t>
  </si>
  <si>
    <t>ALVARADO,ELSPETH J</t>
  </si>
  <si>
    <t>BRAICO,HEATHER M</t>
  </si>
  <si>
    <t>SAXTON,HOLLY A</t>
  </si>
  <si>
    <t>CARBONARO,RYAN A</t>
  </si>
  <si>
    <t>WILKINSON,ANNE M</t>
  </si>
  <si>
    <t>HENNESSEY,BRITTANY K</t>
  </si>
  <si>
    <t>MALONE,KIMBERLY S</t>
  </si>
  <si>
    <t>LOOMER,KIAH G</t>
  </si>
  <si>
    <t>HOWAT,KRISTIN R</t>
  </si>
  <si>
    <t>SZWAJA,LAURA E</t>
  </si>
  <si>
    <t>SPIEGLAN,ANDREA M</t>
  </si>
  <si>
    <t>ONBARGI MENCONI,CAROLINE O</t>
  </si>
  <si>
    <t>MORGAN,STACY A</t>
  </si>
  <si>
    <t xml:space="preserve">DIAZ-BLANCO,PAULA </t>
  </si>
  <si>
    <t>PARK,KATIE Y</t>
  </si>
  <si>
    <t>SCHMIDT,ANNE F</t>
  </si>
  <si>
    <t>CHAVEZ,OSCAR M</t>
  </si>
  <si>
    <t xml:space="preserve">SANDOVAL,JULIAN </t>
  </si>
  <si>
    <t xml:space="preserve">GAITAN BUSTOS,ANDREA </t>
  </si>
  <si>
    <t>WITT,KAREN J</t>
  </si>
  <si>
    <t>COUGHLIN,WILLIAM P</t>
  </si>
  <si>
    <t>STANCL,JAMES R</t>
  </si>
  <si>
    <t>PURKIS,JANEA K</t>
  </si>
  <si>
    <t>MONTALBANO,NANCY L</t>
  </si>
  <si>
    <t xml:space="preserve">RENTERIA,GABRIELA </t>
  </si>
  <si>
    <t xml:space="preserve">BOLTON,GERALD </t>
  </si>
  <si>
    <t xml:space="preserve">LUVIANO-BURGOS,KARINA </t>
  </si>
  <si>
    <t>LEIDER,ANN C</t>
  </si>
  <si>
    <t>VERASTEGUI,IRMA M</t>
  </si>
  <si>
    <t xml:space="preserve">PFEIFER,SARAH </t>
  </si>
  <si>
    <t xml:space="preserve">ANDONI,MARY </t>
  </si>
  <si>
    <t>PUSEC GDULA,VIOLET G</t>
  </si>
  <si>
    <t>ENISON,DARYLL L</t>
  </si>
  <si>
    <t xml:space="preserve">DOYLE,DEBORA </t>
  </si>
  <si>
    <t>GOULDING,MARILYN N</t>
  </si>
  <si>
    <t xml:space="preserve">ROJAS- VALDES,LUZMILA </t>
  </si>
  <si>
    <t xml:space="preserve">RESENDEZ,NELDA </t>
  </si>
  <si>
    <t xml:space="preserve">CARTER,DERYN </t>
  </si>
  <si>
    <t>BETANCOURT,JUAN C</t>
  </si>
  <si>
    <t>COLIN,BETH B</t>
  </si>
  <si>
    <t xml:space="preserve">AGATON,CINDY </t>
  </si>
  <si>
    <t xml:space="preserve">SILVA,ABIGAIL </t>
  </si>
  <si>
    <t>SCHLUETER,CHRISTINE H</t>
  </si>
  <si>
    <t>STOKAS,AMANDA E</t>
  </si>
  <si>
    <t>ZIELINSKI,ANDREW B</t>
  </si>
  <si>
    <t xml:space="preserve">FIGUEROA,DEBORAH </t>
  </si>
  <si>
    <t>MICHELS,BETH A</t>
  </si>
  <si>
    <t>VENTURA,CRISSY A</t>
  </si>
  <si>
    <t xml:space="preserve">WILLIAMS,DENISE </t>
  </si>
  <si>
    <t>DONASH,KARA A</t>
  </si>
  <si>
    <t>ZYREK,AMANDA L</t>
  </si>
  <si>
    <t>OPSAHL,JUSTIN R</t>
  </si>
  <si>
    <t>DESANTTI,EMMA R</t>
  </si>
  <si>
    <t>KELLY-KELLOGG,LORISSA A</t>
  </si>
  <si>
    <t>PRZYBYLOWSKI,SUZANNE F</t>
  </si>
  <si>
    <t>MCLAUGHLIN,THERESA S</t>
  </si>
  <si>
    <t xml:space="preserve">DOMINGUEZ,VERONICA </t>
  </si>
  <si>
    <t xml:space="preserve">PRAY,JENNIFER </t>
  </si>
  <si>
    <t>HUCEK,MARISSA N</t>
  </si>
  <si>
    <t>CORREA,ARIEL A</t>
  </si>
  <si>
    <t xml:space="preserve">SHUBERT,ASHLEY </t>
  </si>
  <si>
    <t>CLINE,KELLY M</t>
  </si>
  <si>
    <t>AMADOR,CECILE M</t>
  </si>
  <si>
    <t>HUNTER,DEREK M</t>
  </si>
  <si>
    <t>RODRIGUEZ,KATHRYN K</t>
  </si>
  <si>
    <t xml:space="preserve">GONZALEZ HEREDIA,EVA </t>
  </si>
  <si>
    <t>THAKKAR,NEEPA K</t>
  </si>
  <si>
    <t xml:space="preserve">GUPTA,CHARU </t>
  </si>
  <si>
    <t>ENGLEHART,LAURA M</t>
  </si>
  <si>
    <t>PECINA,OLGA L</t>
  </si>
  <si>
    <t xml:space="preserve">JOHNSON,EVITA </t>
  </si>
  <si>
    <t xml:space="preserve">HEITING,AMY </t>
  </si>
  <si>
    <t>LAWRENCE-TABB,GEYNELL R</t>
  </si>
  <si>
    <t xml:space="preserve">BODINET,DORA </t>
  </si>
  <si>
    <t xml:space="preserve">GEROVAC,JILL </t>
  </si>
  <si>
    <t xml:space="preserve">SCHERER,LISA </t>
  </si>
  <si>
    <t>SMITH,SAMANTHA L</t>
  </si>
  <si>
    <t>MEANS,JOHN R</t>
  </si>
  <si>
    <t>ZAPATA,AMY L</t>
  </si>
  <si>
    <t xml:space="preserve">BLOOMER,ZUNI </t>
  </si>
  <si>
    <t>LAU,DYLAN R</t>
  </si>
  <si>
    <t>SHEEKS,MICHELLE L</t>
  </si>
  <si>
    <t>GUINEY,GEOFFREY M</t>
  </si>
  <si>
    <t>WILLIS,SOPHIA L</t>
  </si>
  <si>
    <t>SCHILLERSTROM,KEVIN V</t>
  </si>
  <si>
    <t>MARKER,NICOLE C</t>
  </si>
  <si>
    <t>CAMACHO,ALEX A</t>
  </si>
  <si>
    <t>VARGAS,HAYLEY B</t>
  </si>
  <si>
    <t>MAGLIERI,ALANNA M</t>
  </si>
  <si>
    <t>HOYT,STEVEN R</t>
  </si>
  <si>
    <t>MORALES,ROSA L</t>
  </si>
  <si>
    <t>SANKEY,REYNA I</t>
  </si>
  <si>
    <t>ROLLINS,MICHAEL W</t>
  </si>
  <si>
    <t>HOFFMAN,HOLLY M</t>
  </si>
  <si>
    <t xml:space="preserve">BADIANO,CAROLINA </t>
  </si>
  <si>
    <t>BRENNAN,MARGARET M</t>
  </si>
  <si>
    <t xml:space="preserve">DE LOS SANTOS,SANDRA </t>
  </si>
  <si>
    <t>DUKICH,CAROLINE J</t>
  </si>
  <si>
    <t xml:space="preserve">RYSKAMP,OFELIA </t>
  </si>
  <si>
    <t>HAGGERTY,ERIN L</t>
  </si>
  <si>
    <t>BACHELLER,JONATHAN E</t>
  </si>
  <si>
    <t>BRIGHAM,SUGEY P</t>
  </si>
  <si>
    <t xml:space="preserve">HINOJOSA FELIX,DAVID </t>
  </si>
  <si>
    <t>RILEY,CARMELA D</t>
  </si>
  <si>
    <t xml:space="preserve">RODRIGUEZ-CUELLAR,SUSAN </t>
  </si>
  <si>
    <t>CHAVEZ,LILA M</t>
  </si>
  <si>
    <t>MORIARTY,JUSTINE M</t>
  </si>
  <si>
    <t>GASCA,SANDRA A</t>
  </si>
  <si>
    <t>COLEMAN,KAMARRIE N</t>
  </si>
  <si>
    <t>NUGENT,MARY K</t>
  </si>
  <si>
    <t>WOJNAROWSKI,DANA L</t>
  </si>
  <si>
    <t>MALEK-HUNTLEY,DIANA M</t>
  </si>
  <si>
    <t>SIERRA,CRISTINA C</t>
  </si>
  <si>
    <t>KUNAVICH,JENNIFER M</t>
  </si>
  <si>
    <t>BOSSENGA,JESSE D</t>
  </si>
  <si>
    <t>PIETRUSIAK,THERESA J</t>
  </si>
  <si>
    <t>PAWLIK,CAROLYN M</t>
  </si>
  <si>
    <t>HEBERT,ASHLEY S</t>
  </si>
  <si>
    <t>PAULUS,LINDSAY N</t>
  </si>
  <si>
    <t>DAMBROSIO,JENNIFER E</t>
  </si>
  <si>
    <t>MCCLOUGHAN,KAREN A</t>
  </si>
  <si>
    <t>MENDOZA,NADIA M</t>
  </si>
  <si>
    <t>SLIVKA,DANA M</t>
  </si>
  <si>
    <t>GREVOY STEINMAN,LEAH B</t>
  </si>
  <si>
    <t xml:space="preserve">MARTINEZ,JESSICA </t>
  </si>
  <si>
    <t>PRIEST,BRITTANY N</t>
  </si>
  <si>
    <t>BRACH,FELISA P</t>
  </si>
  <si>
    <t>MURPHY,KATHRYN S</t>
  </si>
  <si>
    <t>CORDINA,JACQUELYN J</t>
  </si>
  <si>
    <t>SMITH,ANDREW G</t>
  </si>
  <si>
    <t>SCHROEDER,EILEEN M</t>
  </si>
  <si>
    <t>GONZALEZ,JESUS M</t>
  </si>
  <si>
    <t>EIRICH,JOSEPH S</t>
  </si>
  <si>
    <t>SISCHO,MEGAN J</t>
  </si>
  <si>
    <t xml:space="preserve">MUNIZ,ARLEEN </t>
  </si>
  <si>
    <t>SCHLUETER,CATHERINE C</t>
  </si>
  <si>
    <t>GUERRERO,ANA K</t>
  </si>
  <si>
    <t>KATER,KENNETH A</t>
  </si>
  <si>
    <t xml:space="preserve">CHAVEZ,HUGO </t>
  </si>
  <si>
    <t>MERRITT,CARRIE A</t>
  </si>
  <si>
    <t>VAVRA,DOVE S</t>
  </si>
  <si>
    <t>KRUEGER,CARRIE E</t>
  </si>
  <si>
    <t>OSBERG,CHRISTINE M</t>
  </si>
  <si>
    <t>MANGANO,ANTHONY A</t>
  </si>
  <si>
    <t xml:space="preserve">KIM,EDWARD </t>
  </si>
  <si>
    <t>COY,ALYSSA J</t>
  </si>
  <si>
    <t>LEMAN,MISTY M</t>
  </si>
  <si>
    <t>BATTINUS,MARY K</t>
  </si>
  <si>
    <t xml:space="preserve">GRIGORIE GAL,ANDREEA </t>
  </si>
  <si>
    <t>ESCOBEDO,NORMA L</t>
  </si>
  <si>
    <t xml:space="preserve">WELSH,ARACELI </t>
  </si>
  <si>
    <t>GEMMATI,GRISELLE M</t>
  </si>
  <si>
    <t>GONZALEZ,JESSICA M</t>
  </si>
  <si>
    <t>QUINLAN,CHRISTINE M</t>
  </si>
  <si>
    <t>PETERSON,SAMANTHA J</t>
  </si>
  <si>
    <t>FARMER,CARRIE A</t>
  </si>
  <si>
    <t>GALANES,LISA G</t>
  </si>
  <si>
    <t>CHRISTNER,LISA M</t>
  </si>
  <si>
    <t>MOSLEY,FELICIA N</t>
  </si>
  <si>
    <t>HOLBROOK,LISA A</t>
  </si>
  <si>
    <t>VIEILLE,NICOLE M</t>
  </si>
  <si>
    <t>LANG,RACHEL L</t>
  </si>
  <si>
    <t>JIMENEZ ARANGUREN,NELSON J</t>
  </si>
  <si>
    <t xml:space="preserve">MELCHOR,TERESA </t>
  </si>
  <si>
    <t xml:space="preserve">MARTINEZ,CELIA </t>
  </si>
  <si>
    <t>CARLSON,JESSICA L</t>
  </si>
  <si>
    <t>WEBER,EMILY A</t>
  </si>
  <si>
    <t>FRAZER,STACY M</t>
  </si>
  <si>
    <t>SKIDMORE,LYNNETTE A</t>
  </si>
  <si>
    <t xml:space="preserve">DE LA TORRE,GENESIS </t>
  </si>
  <si>
    <t>FITZGIBBON,KAITLYN M</t>
  </si>
  <si>
    <t>SANCHEZ,CECILIA K</t>
  </si>
  <si>
    <t>WITKOWSKI,MAGDALENA M</t>
  </si>
  <si>
    <t xml:space="preserve">LINGAFELTER,MONICA </t>
  </si>
  <si>
    <t>CUADRADO,JANSSEELL M</t>
  </si>
  <si>
    <t>PERALTA,IRMA N</t>
  </si>
  <si>
    <t>TORRES IRIZARRY,NYDIA A</t>
  </si>
  <si>
    <t>VAZQUEZ AYALA,KARLA F</t>
  </si>
  <si>
    <t>PALERMO,ANGEL L</t>
  </si>
  <si>
    <t>OSKOREP,MICHAEL J</t>
  </si>
  <si>
    <t>WETENDORF,SCOTT P</t>
  </si>
  <si>
    <t>PUCCIO,JESSICA L</t>
  </si>
  <si>
    <t>ROGEL,NORMA A</t>
  </si>
  <si>
    <t>TESTO,LAURA J</t>
  </si>
  <si>
    <t>TAYLOR,LINDSAY M</t>
  </si>
  <si>
    <t xml:space="preserve">TROPPER,JAMES </t>
  </si>
  <si>
    <t xml:space="preserve">CHAVARRIA-LUJAN,XOCHITL </t>
  </si>
  <si>
    <t>DONOFRIO,ELENA M</t>
  </si>
  <si>
    <t>FOGERTY,JOANNA E</t>
  </si>
  <si>
    <t>KARGER,MIRIAM E</t>
  </si>
  <si>
    <t>FERRARI,LILIAN E</t>
  </si>
  <si>
    <t xml:space="preserve">HOEKSTRA,KATRINA </t>
  </si>
  <si>
    <t xml:space="preserve">PETLAK,AIMEE </t>
  </si>
  <si>
    <t>CHRISTIAN,SCOTT A</t>
  </si>
  <si>
    <t xml:space="preserve">STEVENS,JANINE </t>
  </si>
  <si>
    <t xml:space="preserve">RESILLEZ,JEREMY </t>
  </si>
  <si>
    <t>REZA,MARTHA C</t>
  </si>
  <si>
    <t>ARMAS,SERENA D</t>
  </si>
  <si>
    <t>WRIGHT,KYLE E</t>
  </si>
  <si>
    <t xml:space="preserve">RIVERA,JOANNA </t>
  </si>
  <si>
    <t>BURNS,AMY M</t>
  </si>
  <si>
    <t>GRANO,VALERIE L</t>
  </si>
  <si>
    <t xml:space="preserve">ALANIS,GEORGINA </t>
  </si>
  <si>
    <t>TERRILL,ELYSE C</t>
  </si>
  <si>
    <t>ROSS,DORIAN J</t>
  </si>
  <si>
    <t>OBRIEN,SARAH E</t>
  </si>
  <si>
    <t>VANKIRK,TIMOTHY L</t>
  </si>
  <si>
    <t>KEMPF,CRYSTAL R</t>
  </si>
  <si>
    <t>COLEMAN,PATRICK R</t>
  </si>
  <si>
    <t>NEMETH,MONICA L</t>
  </si>
  <si>
    <t xml:space="preserve">SAMAYAVONG,JEFF </t>
  </si>
  <si>
    <t>RINGGENBERG,KIMBERLEY M</t>
  </si>
  <si>
    <t>ANDREONI,CICELY A</t>
  </si>
  <si>
    <t xml:space="preserve">FLORES RODRIGUEZ,CAROLYN </t>
  </si>
  <si>
    <t>MALLEN,BRITTNEY L</t>
  </si>
  <si>
    <t>CROUSE,KENNETH P</t>
  </si>
  <si>
    <t>UMMEL,JENNIFER P</t>
  </si>
  <si>
    <t>BOHLIN,MARK D</t>
  </si>
  <si>
    <t xml:space="preserve">MANCERA,VERONICA </t>
  </si>
  <si>
    <t>CARDENAS,ROBERTO C</t>
  </si>
  <si>
    <t>PAEZ,PLACIDO C</t>
  </si>
  <si>
    <t xml:space="preserve">CAUGHLIN,ERIN </t>
  </si>
  <si>
    <t>LODGE,KELSEY N</t>
  </si>
  <si>
    <t xml:space="preserve">LOCKHART,KAYLA </t>
  </si>
  <si>
    <t>PELLEGRINO,ALEXIS E</t>
  </si>
  <si>
    <t xml:space="preserve">AOKI,ERIKA </t>
  </si>
  <si>
    <t xml:space="preserve">VARGAS,JACKLIN </t>
  </si>
  <si>
    <t xml:space="preserve">MICHEL HORTA,MAGALY </t>
  </si>
  <si>
    <t>VAZQUEZ,ESTELA S</t>
  </si>
  <si>
    <t>LAYNE,NOAH H</t>
  </si>
  <si>
    <t>HARDIN,MICHELLE S</t>
  </si>
  <si>
    <t xml:space="preserve">BERDECIA TORRES,ROSIEVEL </t>
  </si>
  <si>
    <t>PATCHIN,LAURA E</t>
  </si>
  <si>
    <t>SIETSEMA,CHRISTOPHER A</t>
  </si>
  <si>
    <t>NICHOLS,BROCK E</t>
  </si>
  <si>
    <t>REYNARD,BRAD P</t>
  </si>
  <si>
    <t>DUFFY,KRISTIN M</t>
  </si>
  <si>
    <t>DIAZ PENA,JESUS D</t>
  </si>
  <si>
    <t>SAWYER,KRISTINA M</t>
  </si>
  <si>
    <t>BAKER,JESSICA L</t>
  </si>
  <si>
    <t>CEJNA,CARA M</t>
  </si>
  <si>
    <t xml:space="preserve">MEDINA,EDGAR </t>
  </si>
  <si>
    <t>BENDER,CAITLIN A</t>
  </si>
  <si>
    <t xml:space="preserve">SERRANO-GONZALEZ,GABRIELA </t>
  </si>
  <si>
    <t>DEL VALLE DE LA PUENTE,MARIA R</t>
  </si>
  <si>
    <t xml:space="preserve">MIRO VILA,SILVIA </t>
  </si>
  <si>
    <t xml:space="preserve">OLVERA,STEPHANIE </t>
  </si>
  <si>
    <t>POPOVIC MEZA,CLAUDIA P</t>
  </si>
  <si>
    <t>DAVIS,JENNIFER L</t>
  </si>
  <si>
    <t>KOPECKY,MIRANDA E</t>
  </si>
  <si>
    <t>MORRISSEY,ROBERT J</t>
  </si>
  <si>
    <t>SWINSON,KACY D</t>
  </si>
  <si>
    <t>GRGIN,VERONICA M</t>
  </si>
  <si>
    <t xml:space="preserve">RAHMAN,NAUSHINA </t>
  </si>
  <si>
    <t>REYNA,MARISOL E</t>
  </si>
  <si>
    <t>JOHNSON,KATHERINE J</t>
  </si>
  <si>
    <t>SINDERMANN,MELISSA N</t>
  </si>
  <si>
    <t>CUEVAS,DENNIS R</t>
  </si>
  <si>
    <t>BENITEZ SANCHEZ,MARY A</t>
  </si>
  <si>
    <t xml:space="preserve">COOK SZYDLO,SAMANTHA </t>
  </si>
  <si>
    <t>GALUSZEK,DANIEL E</t>
  </si>
  <si>
    <t>NELSON,MADELINE M</t>
  </si>
  <si>
    <t>DIENER,KAREN J</t>
  </si>
  <si>
    <t>KATZENBACH,NEIL A</t>
  </si>
  <si>
    <t>RAMIREZ,ROSA I</t>
  </si>
  <si>
    <t xml:space="preserve">PARK,CHANYA </t>
  </si>
  <si>
    <t>BLAND,ANTOINE M</t>
  </si>
  <si>
    <t xml:space="preserve">AMIN,HIRAL </t>
  </si>
  <si>
    <t>QUIGGLE,KYLE L</t>
  </si>
  <si>
    <t>KIMEL,STEVEN A</t>
  </si>
  <si>
    <t>ELLESON,SARA A</t>
  </si>
  <si>
    <t>SCHULKINS,KATHLEEN K</t>
  </si>
  <si>
    <t>JESUIT,MICHAEL A</t>
  </si>
  <si>
    <t>RUBACK,CRAIG M</t>
  </si>
  <si>
    <t>HERNANDEZ,DAMARIS Z</t>
  </si>
  <si>
    <t>LEE,JACQUI N</t>
  </si>
  <si>
    <t>HWANG,JACQUELINE T</t>
  </si>
  <si>
    <t>RANDALL,KAITLIN A</t>
  </si>
  <si>
    <t>PETERSON,BRIAN W</t>
  </si>
  <si>
    <t>HEINZ,ELLEN E</t>
  </si>
  <si>
    <t>KOLANKO,TIMOTHY R</t>
  </si>
  <si>
    <t>SCANLON,SCOUT M</t>
  </si>
  <si>
    <t>HABOUSH,ALLISON E</t>
  </si>
  <si>
    <t>BILYARD,JOSEPH A</t>
  </si>
  <si>
    <t xml:space="preserve">BUSTILLOS HEDRERA,JUAN ALBERTO </t>
  </si>
  <si>
    <t>GRANADOS,EMILY J</t>
  </si>
  <si>
    <t>CASTRO RAMIREZ,NORIS V</t>
  </si>
  <si>
    <t xml:space="preserve">ESPARZA LORENZO,STEPHANIE </t>
  </si>
  <si>
    <t xml:space="preserve">BARRAGAN ORTIZ,MARIA JOSE </t>
  </si>
  <si>
    <t xml:space="preserve">ESTRADA-GOMEZ,GERMAN </t>
  </si>
  <si>
    <t xml:space="preserve">NIHARRA LINAZA,BLANCA </t>
  </si>
  <si>
    <t>FERNANDEZ-LOPEZ,JOSE A</t>
  </si>
  <si>
    <t>RICO MONJE,MARIA J</t>
  </si>
  <si>
    <t>TEGMEYER,KARA L</t>
  </si>
  <si>
    <t>GARCIA GONZALEZ,DIANA B</t>
  </si>
  <si>
    <t>HEISS,JORDAN M</t>
  </si>
  <si>
    <t xml:space="preserve">HERVIAS MENDIA,MARTA </t>
  </si>
  <si>
    <t xml:space="preserve">OCAMPO,JENNIFER </t>
  </si>
  <si>
    <t>REARDON,CAROLINE J</t>
  </si>
  <si>
    <t xml:space="preserve">DOWNS,LANECE </t>
  </si>
  <si>
    <t>LAIRD,JESSICA T</t>
  </si>
  <si>
    <t>SMITH,DAWN N</t>
  </si>
  <si>
    <t>VANA,MICHAEL J</t>
  </si>
  <si>
    <t>BOLAND,HARRY J</t>
  </si>
  <si>
    <t xml:space="preserve">VARGAS,HERLINDA </t>
  </si>
  <si>
    <t>HARRIS,KARL W</t>
  </si>
  <si>
    <t>WILFINGER,JOSEPH P</t>
  </si>
  <si>
    <t xml:space="preserve">PORTEN,AMANDA </t>
  </si>
  <si>
    <t>JORGENSON,TRACY A</t>
  </si>
  <si>
    <t xml:space="preserve">LEON LOPEZ,VALERIA LLYAN </t>
  </si>
  <si>
    <t>LEWIS,PHILLIP J</t>
  </si>
  <si>
    <t xml:space="preserve">PUGA,MELISSA </t>
  </si>
  <si>
    <t xml:space="preserve">ROSA DELGADO,JOSE ABNER </t>
  </si>
  <si>
    <t>ROSARIO VERA,SUGEILY M</t>
  </si>
  <si>
    <t>DEL FIACCO,MICHELE K</t>
  </si>
  <si>
    <t>ASTA,SARA L</t>
  </si>
  <si>
    <t xml:space="preserve">HUSSAIN,MAHEEN </t>
  </si>
  <si>
    <t>HANEY,DAVID N</t>
  </si>
  <si>
    <t>ZAHORA,MEAGAN A</t>
  </si>
  <si>
    <t>BORA,KATHERINE E</t>
  </si>
  <si>
    <t>VALENZUELA,PHILLIP I</t>
  </si>
  <si>
    <t>RADEMACHER,ELIZABETH S</t>
  </si>
  <si>
    <t>KRONE,KAITLYN A</t>
  </si>
  <si>
    <t>ESCOBAR,FAVIOLA X</t>
  </si>
  <si>
    <t xml:space="preserve">DONAR,THOMAS </t>
  </si>
  <si>
    <t>IBERLE,RYAN M</t>
  </si>
  <si>
    <t xml:space="preserve">MILLAR,STUART </t>
  </si>
  <si>
    <t>BRITTON,BEVERLY J</t>
  </si>
  <si>
    <t xml:space="preserve">SAYLOR,KRISTY </t>
  </si>
  <si>
    <t xml:space="preserve">AMENTA,CHRISTINA </t>
  </si>
  <si>
    <t>BERNARDI,CHRISTINA M</t>
  </si>
  <si>
    <t>QUIGLEY,JENNIFER R</t>
  </si>
  <si>
    <t xml:space="preserve">KROPLEWSKI,EWA </t>
  </si>
  <si>
    <t xml:space="preserve">WARAR,MICHAEL </t>
  </si>
  <si>
    <t>NORDQUIST,KRISTIN E</t>
  </si>
  <si>
    <t>PERRI,CHRISI F</t>
  </si>
  <si>
    <t>GRIEVE,DANIEL A</t>
  </si>
  <si>
    <t>OTANO RIVERA,NATALIA A</t>
  </si>
  <si>
    <t>BOYLE,RICHARD D</t>
  </si>
  <si>
    <t>VELEZ,CARLOS D</t>
  </si>
  <si>
    <t>HUNTER,RHIANNON M</t>
  </si>
  <si>
    <t xml:space="preserve">JOHNSON,MARGARET NICOLE </t>
  </si>
  <si>
    <t>MCLAUGHLIN,LORELLA L</t>
  </si>
  <si>
    <t>STILSON,KELLIE M</t>
  </si>
  <si>
    <t xml:space="preserve">LOPEZ,ELIZABETH INGRID </t>
  </si>
  <si>
    <t xml:space="preserve">SANTIAGO,AMARYLLIS </t>
  </si>
  <si>
    <t>CURRAN,MARGARET T</t>
  </si>
  <si>
    <t>LOPEZ,LAURA A</t>
  </si>
  <si>
    <t>XAVERIUS,MEGAN R</t>
  </si>
  <si>
    <t>BIESCHKE,MARY K</t>
  </si>
  <si>
    <t>HOLLINGSWORTH,OLIVIA CHRISTINE C</t>
  </si>
  <si>
    <t xml:space="preserve">GORDON,JACKIE </t>
  </si>
  <si>
    <t xml:space="preserve">SCHIMMEL,ELIZABETH </t>
  </si>
  <si>
    <t>ARISTEO,VERONICA G</t>
  </si>
  <si>
    <t xml:space="preserve">BERNARD,LUIS </t>
  </si>
  <si>
    <t>HARDMAN,JASON M</t>
  </si>
  <si>
    <t xml:space="preserve">DRPICH,GISSELE </t>
  </si>
  <si>
    <t>HERNANDEZ RIVERA,ALIXA M</t>
  </si>
  <si>
    <t>LORTIE,MICHELLE T</t>
  </si>
  <si>
    <t>FOWLE,LAURA M</t>
  </si>
  <si>
    <t>FLETCHER,SAMANTHA M</t>
  </si>
  <si>
    <t>KOEPPEN,CHRISTOPHER J</t>
  </si>
  <si>
    <t>LASCELLES,STEPHANIE A</t>
  </si>
  <si>
    <t>MACHUCA,LAURA A</t>
  </si>
  <si>
    <t xml:space="preserve">STAHL,LISA </t>
  </si>
  <si>
    <t xml:space="preserve">LISBOA,ROBIN MARIA </t>
  </si>
  <si>
    <t>PEREZ PEREZ,YISELLE M</t>
  </si>
  <si>
    <t xml:space="preserve">GARCIA SOSA,HEIDY </t>
  </si>
  <si>
    <t xml:space="preserve">MURTHY,APOORVA </t>
  </si>
  <si>
    <t>GREAT,KELCIE L</t>
  </si>
  <si>
    <t>ZOUFAL,ROBERT B</t>
  </si>
  <si>
    <t>SOLE,AUBRIE A</t>
  </si>
  <si>
    <t xml:space="preserve">ESPARZA LORENZO,DIRENE </t>
  </si>
  <si>
    <t xml:space="preserve">SHANNON,AMBER </t>
  </si>
  <si>
    <t xml:space="preserve">KOZIOL,SANDRA </t>
  </si>
  <si>
    <t>AUGSBURGER,JOANNA D</t>
  </si>
  <si>
    <t>HARLAND,JACQUELYN R</t>
  </si>
  <si>
    <t>BIVENS,NATALIA M</t>
  </si>
  <si>
    <t xml:space="preserve">TORRES SILVA,MARTHA ANGELICA </t>
  </si>
  <si>
    <t>NAROFSKY,VIRGINIA M</t>
  </si>
  <si>
    <t>PEPICH,ALANA M</t>
  </si>
  <si>
    <t>STEWART,LAURA W</t>
  </si>
  <si>
    <t>CZYZ,MELISSA A</t>
  </si>
  <si>
    <t>BELSER,MICHELE F</t>
  </si>
  <si>
    <t xml:space="preserve">BECERRIL NAVARRETE,JENNIFER </t>
  </si>
  <si>
    <t xml:space="preserve">LUNA,DIANA </t>
  </si>
  <si>
    <t xml:space="preserve">HALL,TOMILYN </t>
  </si>
  <si>
    <t xml:space="preserve">GUMM,ANDREA </t>
  </si>
  <si>
    <t xml:space="preserve">WICKENKAMP,LINDA </t>
  </si>
  <si>
    <t xml:space="preserve">VOYLES-NOHL,KIMBERLY </t>
  </si>
  <si>
    <t xml:space="preserve">SCURLOCK,LORNA </t>
  </si>
  <si>
    <t>IBARRA,GLORIA L</t>
  </si>
  <si>
    <t>HELMIGK,KRISTIN M</t>
  </si>
  <si>
    <t>ACKERMAN,SUSAN J</t>
  </si>
  <si>
    <t xml:space="preserve">SMITH,KAREN </t>
  </si>
  <si>
    <t xml:space="preserve">CHADHA,NABEELA </t>
  </si>
  <si>
    <t>DOMSCHKE-BOWMAN,JENNIFER B</t>
  </si>
  <si>
    <t>RABE,ELIZABETH A</t>
  </si>
  <si>
    <t>KARNATZ,BILLIE H</t>
  </si>
  <si>
    <t xml:space="preserve">RUSCHEINSKI,STEVEN </t>
  </si>
  <si>
    <t>GERACI,JORY L</t>
  </si>
  <si>
    <t>SOTELO,ESTHER L</t>
  </si>
  <si>
    <t xml:space="preserve">MCCARTHY,VIRGINIA </t>
  </si>
  <si>
    <t xml:space="preserve">BLASEN,PATRICIA </t>
  </si>
  <si>
    <t xml:space="preserve">WACHHOLZ,SUSAN </t>
  </si>
  <si>
    <t xml:space="preserve">SPEARS,TERESA </t>
  </si>
  <si>
    <t xml:space="preserve">MANNY,SHANNON </t>
  </si>
  <si>
    <t xml:space="preserve">ESTRADA MARTINEZ,MONICA </t>
  </si>
  <si>
    <t xml:space="preserve">GERALDINO,KATHERINE </t>
  </si>
  <si>
    <t>SUCH,JANICE A</t>
  </si>
  <si>
    <t>CITRON,SANDRA J</t>
  </si>
  <si>
    <t>SALCEDO,ISABEL M</t>
  </si>
  <si>
    <t>LLOYD,KAREN B</t>
  </si>
  <si>
    <t>MCGANN,SAMANTHA R</t>
  </si>
  <si>
    <t>BARDER,NICOLE M</t>
  </si>
  <si>
    <t xml:space="preserve">GIANNELLI,ROSA </t>
  </si>
  <si>
    <t>TALIP,ASHLEY N</t>
  </si>
  <si>
    <t>MARIN,MARIA M</t>
  </si>
  <si>
    <t>SMILEY,KATHERINE A</t>
  </si>
  <si>
    <t>ZABILKA,CYNTHIA K</t>
  </si>
  <si>
    <t>JEFFREY,BENJAMIN T</t>
  </si>
  <si>
    <t>SALISBURY,MELISSA A</t>
  </si>
  <si>
    <t>PIETRUSZKA,LESLIE R</t>
  </si>
  <si>
    <t xml:space="preserve">LOPEZ,JUDITH </t>
  </si>
  <si>
    <t xml:space="preserve">BIGGS,ROBIN </t>
  </si>
  <si>
    <t xml:space="preserve">EIDEN-BEHM,JOAN </t>
  </si>
  <si>
    <t xml:space="preserve">CAMPBELL,CAROLE </t>
  </si>
  <si>
    <t xml:space="preserve">OSBORNE,KAREN </t>
  </si>
  <si>
    <t xml:space="preserve">LEAUTAUD,JOSEFINA </t>
  </si>
  <si>
    <t xml:space="preserve">LIN,MIN </t>
  </si>
  <si>
    <t xml:space="preserve">PENNINGTON,SHANNON </t>
  </si>
  <si>
    <t xml:space="preserve">HAVEMANN,JUDITH </t>
  </si>
  <si>
    <t xml:space="preserve">HAMILL,ROBERT </t>
  </si>
  <si>
    <t xml:space="preserve">SCHUSTER,RICHARD </t>
  </si>
  <si>
    <t xml:space="preserve">CREMIEUX,DEBORAH </t>
  </si>
  <si>
    <t>HITE,JANA D</t>
  </si>
  <si>
    <t xml:space="preserve">GIRARDI,MARY </t>
  </si>
  <si>
    <t>KOWACZEK,JENNIFER L</t>
  </si>
  <si>
    <t xml:space="preserve">LARA,JOANN </t>
  </si>
  <si>
    <t>BUTLER,SARA R</t>
  </si>
  <si>
    <t>SORON,LISA M</t>
  </si>
  <si>
    <t>GARZON,PAULA A</t>
  </si>
  <si>
    <t>GUERRERO,LUISA F</t>
  </si>
  <si>
    <t>SCHAEFER,BRITTANY L</t>
  </si>
  <si>
    <t>BODEN,CHRISTOPHER M</t>
  </si>
  <si>
    <t>AGUILAR DIAZ,ANTONIO L</t>
  </si>
  <si>
    <t>SHELTON,JERON E</t>
  </si>
  <si>
    <t>AMELIO,BRIDGET A</t>
  </si>
  <si>
    <t>NYTKO,MELISSA J</t>
  </si>
  <si>
    <t xml:space="preserve">HERRERA GRAF,MERCEDES </t>
  </si>
  <si>
    <t>VALERIO,HEIDI B</t>
  </si>
  <si>
    <t>SCHMUCK,ALICIA J</t>
  </si>
  <si>
    <t>WILSON,ELENA M</t>
  </si>
  <si>
    <t>JACKSON-COHODES,SITTIE B</t>
  </si>
  <si>
    <t>BAILEY,LISA E</t>
  </si>
  <si>
    <t xml:space="preserve">SHIPWAY,MARY GRACE </t>
  </si>
  <si>
    <t>DUNCAN,MARY L</t>
  </si>
  <si>
    <t xml:space="preserve">JOVANOVIC,ELIZABETH </t>
  </si>
  <si>
    <t xml:space="preserve">DAWKINS,GINA </t>
  </si>
  <si>
    <t>LEVITAN,HAYLEY E</t>
  </si>
  <si>
    <t>GARCIA GARCIA,MARIA D</t>
  </si>
  <si>
    <t xml:space="preserve">INGRAM,AMANDA </t>
  </si>
  <si>
    <t>GATZ,MARIE E</t>
  </si>
  <si>
    <t>DELGADO,JENNIFER L</t>
  </si>
  <si>
    <t xml:space="preserve">MANDRELLE,DOLLY </t>
  </si>
  <si>
    <t>SMAIL,LAURA C</t>
  </si>
  <si>
    <t>BRACY,DEBRA L</t>
  </si>
  <si>
    <t xml:space="preserve">MANDRELLE,ALEXIS </t>
  </si>
  <si>
    <t xml:space="preserve">BOSE,LAUREN </t>
  </si>
  <si>
    <t>SHABANA,KARIMA A</t>
  </si>
  <si>
    <t>KRULL,RACHEL J</t>
  </si>
  <si>
    <t xml:space="preserve">PEDERSEN,SHERRY </t>
  </si>
  <si>
    <t xml:space="preserve">PECYNA,JUDY </t>
  </si>
  <si>
    <t xml:space="preserve">GODINEZ,LAURA </t>
  </si>
  <si>
    <t xml:space="preserve">PROIA,LORA </t>
  </si>
  <si>
    <t xml:space="preserve">GORSKI,MARYLOU </t>
  </si>
  <si>
    <t xml:space="preserve">DYBALSKI,DAVID </t>
  </si>
  <si>
    <t xml:space="preserve">FULLHART,STEPHANIE </t>
  </si>
  <si>
    <t xml:space="preserve">WESSENDORF,MARYELLEN </t>
  </si>
  <si>
    <t>KALTENBACH,MARY M</t>
  </si>
  <si>
    <t xml:space="preserve">MORTON,CLAIRE </t>
  </si>
  <si>
    <t xml:space="preserve">DULABAUM BOHRER,NOELLE </t>
  </si>
  <si>
    <t xml:space="preserve">SCHMIDT,CHRISTINA </t>
  </si>
  <si>
    <t xml:space="preserve">NEACE,MELISSA </t>
  </si>
  <si>
    <t xml:space="preserve">CAPOBIANCO,NICOLETTE </t>
  </si>
  <si>
    <t>BACZYNSKI,DIANNE E</t>
  </si>
  <si>
    <t xml:space="preserve">DIAL,DEANA </t>
  </si>
  <si>
    <t>VECCHIO,AMY A</t>
  </si>
  <si>
    <t xml:space="preserve">ABBOTT,MARY </t>
  </si>
  <si>
    <t xml:space="preserve">OLSTA,JULIA </t>
  </si>
  <si>
    <t xml:space="preserve">JONES,MEGAN </t>
  </si>
  <si>
    <t xml:space="preserve">MARTIN,JULIE </t>
  </si>
  <si>
    <t xml:space="preserve">FRANCO,LORI </t>
  </si>
  <si>
    <t xml:space="preserve">HEILMAN,AMY </t>
  </si>
  <si>
    <t xml:space="preserve">KELLENBERGER,CARLENE </t>
  </si>
  <si>
    <t xml:space="preserve">FILAS,NANCY </t>
  </si>
  <si>
    <t xml:space="preserve">VILLANUEVA,JOVITA </t>
  </si>
  <si>
    <t xml:space="preserve">BRETZ,SHARON </t>
  </si>
  <si>
    <t xml:space="preserve">TOOMEY,SUSAN </t>
  </si>
  <si>
    <t xml:space="preserve">ROBERTS,DOREEN </t>
  </si>
  <si>
    <t xml:space="preserve">GAVIN,BRIAN </t>
  </si>
  <si>
    <t>LUE,MAUREEN L</t>
  </si>
  <si>
    <t xml:space="preserve">BALL,JULIE </t>
  </si>
  <si>
    <t xml:space="preserve">STEPHENS,FRANCES </t>
  </si>
  <si>
    <t xml:space="preserve">GREEN,CATHERINE </t>
  </si>
  <si>
    <t>NEITZKE,LEIANN L</t>
  </si>
  <si>
    <t xml:space="preserve">RIVERA,BEATRIZ </t>
  </si>
  <si>
    <t xml:space="preserve">KARL,ALISON </t>
  </si>
  <si>
    <t xml:space="preserve">MARSZALEK,DAVID </t>
  </si>
  <si>
    <t xml:space="preserve">WILLIAMS,KIESHA </t>
  </si>
  <si>
    <t xml:space="preserve">GRONDIN,MICHAEL </t>
  </si>
  <si>
    <t xml:space="preserve">PHILLIPS,MARGARET </t>
  </si>
  <si>
    <t>HOPP,REBECCA L</t>
  </si>
  <si>
    <t xml:space="preserve">CORDOBA-LEE,ALEXANDRA </t>
  </si>
  <si>
    <t xml:space="preserve">CATELLA,JUSTINE </t>
  </si>
  <si>
    <t>OHARA,KELLY A</t>
  </si>
  <si>
    <t>RIVERA,FARAH M</t>
  </si>
  <si>
    <t xml:space="preserve">VANDEWOESTYNE,ABBEY </t>
  </si>
  <si>
    <t xml:space="preserve">LARGO,ANABELA </t>
  </si>
  <si>
    <t xml:space="preserve">JOHNSON,RICHARD </t>
  </si>
  <si>
    <t>STANCL,KIMBERLY A</t>
  </si>
  <si>
    <t xml:space="preserve">WRIGHT,STACEY </t>
  </si>
  <si>
    <t xml:space="preserve">LAURSEN,LAURA </t>
  </si>
  <si>
    <t xml:space="preserve">CULLINANE,JESSICA </t>
  </si>
  <si>
    <t xml:space="preserve">ROMAN,GLORIA </t>
  </si>
  <si>
    <t xml:space="preserve">MARFIL,AMANDA </t>
  </si>
  <si>
    <t>STEINBECK,JUDITH E</t>
  </si>
  <si>
    <t xml:space="preserve">HUNT,JILL </t>
  </si>
  <si>
    <t>SILVERBERG,FARRAH M</t>
  </si>
  <si>
    <t>SANDERS,AMANDA M</t>
  </si>
  <si>
    <t xml:space="preserve">LOPEZ-RIVAS,GLADYS </t>
  </si>
  <si>
    <t xml:space="preserve">TOBIN,LORI </t>
  </si>
  <si>
    <t xml:space="preserve">KENYON,PATRICIA </t>
  </si>
  <si>
    <t>SPEAR,HEATHER J</t>
  </si>
  <si>
    <t>COLILLA,LAURA C</t>
  </si>
  <si>
    <t>SOLOV,CRYSTAL E</t>
  </si>
  <si>
    <t>DAHLSTROM,CAROLINE M</t>
  </si>
  <si>
    <t xml:space="preserve">BERRY,KIMBERLY </t>
  </si>
  <si>
    <t>TOMASO,BREANN I</t>
  </si>
  <si>
    <t xml:space="preserve">HOLMES,ANDREW </t>
  </si>
  <si>
    <t>CLEMENT,ALISON M</t>
  </si>
  <si>
    <t>JOHNSON,CHERYL J</t>
  </si>
  <si>
    <t>ZEWDE,DOMINIQUE F</t>
  </si>
  <si>
    <t>HILVERT,CHERYL Z</t>
  </si>
  <si>
    <t>RUIZ,ALONDRA R</t>
  </si>
  <si>
    <t xml:space="preserve">ABDIC,MERSIHA </t>
  </si>
  <si>
    <t>ABURTO,MARTIN E</t>
  </si>
  <si>
    <t>TURNER,MEGAN A</t>
  </si>
  <si>
    <t>SYLVESTER,STEPHANIE M</t>
  </si>
  <si>
    <t>LOSOWSKI,VIOLETTA I</t>
  </si>
  <si>
    <t xml:space="preserve">ELG,HILDE </t>
  </si>
  <si>
    <t>OLSON,KATHLEEN M</t>
  </si>
  <si>
    <t>STEINBRAKER,TIFFANY M</t>
  </si>
  <si>
    <t>KRAUTMANN,KELLI M</t>
  </si>
  <si>
    <t>VERGES,ELIZABETH M</t>
  </si>
  <si>
    <t>CRISTINA,BETH A</t>
  </si>
  <si>
    <t>GREEN,DEMETRIA S</t>
  </si>
  <si>
    <t>WALTER,LINDA A</t>
  </si>
  <si>
    <t xml:space="preserve">DAFFIN-SIBLESS,PAMELA </t>
  </si>
  <si>
    <t xml:space="preserve">VEGA,WILLIAM </t>
  </si>
  <si>
    <t>GIANNOTTI,KRISTI M</t>
  </si>
  <si>
    <t>REINDL,DANA R</t>
  </si>
  <si>
    <t>VAN DUZOR,HANNAH E</t>
  </si>
  <si>
    <t>BUGH,JUDITH R</t>
  </si>
  <si>
    <t>MCCAFFREY,BRIDGET M</t>
  </si>
  <si>
    <t>MORENO,MARY E</t>
  </si>
  <si>
    <t>PHILLIPS,CHRISTINA M</t>
  </si>
  <si>
    <t>JASINSKI,ALEXANDER F</t>
  </si>
  <si>
    <t xml:space="preserve">REYES,INGRID </t>
  </si>
  <si>
    <t xml:space="preserve">DUSZYNSKI,RAMZIA </t>
  </si>
  <si>
    <t>HAYS,GRETCHEN M</t>
  </si>
  <si>
    <t>MONTGOMERY,STEFANY M</t>
  </si>
  <si>
    <t>HAUSER,KATHRYN E</t>
  </si>
  <si>
    <t>ALDAWOODI,LILLIAN H</t>
  </si>
  <si>
    <t>GOLDSTEIN,JESSICA A</t>
  </si>
  <si>
    <t>ALDRIDGE,LINDSAY R</t>
  </si>
  <si>
    <t>PARIS,SARA E</t>
  </si>
  <si>
    <t xml:space="preserve">RINALDI,NICOLETTE </t>
  </si>
  <si>
    <t xml:space="preserve">SITABKHAN,YASMIN </t>
  </si>
  <si>
    <t xml:space="preserve">SANSONETTI,EWA </t>
  </si>
  <si>
    <t>POLING,JENNIFER L</t>
  </si>
  <si>
    <t>WILDERMUTH,ALISHA M</t>
  </si>
  <si>
    <t>SHIELDS,AUDRIE A</t>
  </si>
  <si>
    <t>LILL,LAUREN L</t>
  </si>
  <si>
    <t>RYAN,ASHLEY M</t>
  </si>
  <si>
    <t xml:space="preserve">LIEBOVICH,ALYSE </t>
  </si>
  <si>
    <t>POWERS,KRISTIN K</t>
  </si>
  <si>
    <t>RUFF,SARAH M</t>
  </si>
  <si>
    <t>SCHONBERG,MICHAEL M</t>
  </si>
  <si>
    <t>GRUDZIEN,KATHERINE A</t>
  </si>
  <si>
    <t>AFFARA,KATHERINE D</t>
  </si>
  <si>
    <t>HABEL,ALLISON M</t>
  </si>
  <si>
    <t xml:space="preserve">BUTTON,ROBINA </t>
  </si>
  <si>
    <t xml:space="preserve">KELLY,SHANNON </t>
  </si>
  <si>
    <t xml:space="preserve">QUDRAT,AYESHA </t>
  </si>
  <si>
    <t xml:space="preserve">LUCK,ROBERT </t>
  </si>
  <si>
    <t>KELLY,STEPHANIE A</t>
  </si>
  <si>
    <t>FERRILL,ELISABETH A</t>
  </si>
  <si>
    <t>KNACK,ANNE C</t>
  </si>
  <si>
    <t>BARICH,CINDY S</t>
  </si>
  <si>
    <t>ESCHMANN,CHARISSE D</t>
  </si>
  <si>
    <t>AGENLIAN,JANET N</t>
  </si>
  <si>
    <t>AHMAD KHAN,SARAH S</t>
  </si>
  <si>
    <t>BUECHNER,NANCY G</t>
  </si>
  <si>
    <t>AURIENE,DAWN M</t>
  </si>
  <si>
    <t xml:space="preserve">PEPPA,MADISON </t>
  </si>
  <si>
    <t>LESNIAK,AMANDA L</t>
  </si>
  <si>
    <t>MEYER,ALLISON L</t>
  </si>
  <si>
    <t xml:space="preserve">ZEPEDA,NOEMI </t>
  </si>
  <si>
    <t>TURNER,TAYLOR H</t>
  </si>
  <si>
    <t xml:space="preserve">DEL TORO,GABRIELA </t>
  </si>
  <si>
    <t>HEBEKA,GENEVIEVE R</t>
  </si>
  <si>
    <t>MAJER,CASSANDRA L</t>
  </si>
  <si>
    <t>ADELMAN,MARIE A</t>
  </si>
  <si>
    <t>GILL,DEBRA A</t>
  </si>
  <si>
    <t>ANDREWS,ALISON L</t>
  </si>
  <si>
    <t xml:space="preserve">SABAL,JENNIFER </t>
  </si>
  <si>
    <t>SPITZZERI,ALFRED A</t>
  </si>
  <si>
    <t>TITUS,COLETTE A</t>
  </si>
  <si>
    <t>MAXON,LAUREN A</t>
  </si>
  <si>
    <t xml:space="preserve">IMMEN,JENNIFER </t>
  </si>
  <si>
    <t xml:space="preserve">DODSON LEWIS,SHERRILL </t>
  </si>
  <si>
    <t>HUGGINS,AMANDA L</t>
  </si>
  <si>
    <t xml:space="preserve">BENTZ,SUSAN </t>
  </si>
  <si>
    <t>JOHNSON,CHRISTINA A</t>
  </si>
  <si>
    <t>MCCUE,JOSEPH W</t>
  </si>
  <si>
    <t xml:space="preserve">MEYERS JR,WILLIAM TOBY </t>
  </si>
  <si>
    <t>Step</t>
  </si>
  <si>
    <t>Capped Step</t>
  </si>
  <si>
    <t>BA</t>
  </si>
  <si>
    <t>BA +8</t>
  </si>
  <si>
    <t>BA +16</t>
  </si>
  <si>
    <t>BA +24</t>
  </si>
  <si>
    <t>MA</t>
  </si>
  <si>
    <t>MA +8</t>
  </si>
  <si>
    <t>MA +16</t>
  </si>
  <si>
    <t>MA +24</t>
  </si>
  <si>
    <t>MA +32</t>
  </si>
  <si>
    <t>MA +40</t>
  </si>
  <si>
    <t>2016 Non-TRS Salary Schedule</t>
  </si>
  <si>
    <t>Base Increase from Active ETA Worksheet</t>
  </si>
  <si>
    <t>2017 Non-TRS Salary Schedule</t>
  </si>
  <si>
    <t>2018 Non-TRS Salary Schedule</t>
  </si>
  <si>
    <t>2019 Non-TRS Salary Schedule</t>
  </si>
  <si>
    <t>2017 Salary Schedule</t>
  </si>
  <si>
    <t>2018 Salary Schedule</t>
  </si>
  <si>
    <t>2019 Salary Schedule</t>
  </si>
  <si>
    <t>2017-18</t>
  </si>
  <si>
    <t>2018-19</t>
  </si>
  <si>
    <t>2019-20</t>
  </si>
  <si>
    <t>2020 Salary Schedule</t>
  </si>
  <si>
    <t>2020-21</t>
  </si>
  <si>
    <t>Width</t>
  </si>
  <si>
    <t>Lane</t>
  </si>
  <si>
    <t>Salary</t>
  </si>
  <si>
    <t>Entry Level</t>
  </si>
  <si>
    <t>Increment</t>
  </si>
  <si>
    <t>Traditional</t>
  </si>
  <si>
    <t>Current Placement</t>
  </si>
  <si>
    <t>New</t>
  </si>
  <si>
    <t>U46 Salary Credit Units</t>
  </si>
  <si>
    <t>Annual Increase</t>
  </si>
  <si>
    <t>Comp Level</t>
  </si>
  <si>
    <t>Credits for Initial Placement</t>
  </si>
  <si>
    <t>Next Comp Level</t>
  </si>
  <si>
    <t>Credits to Next Level</t>
  </si>
  <si>
    <t>Level</t>
  </si>
  <si>
    <t>Credits for 2019-20 Placement</t>
  </si>
  <si>
    <t>Prior Year Placement Credits</t>
  </si>
  <si>
    <t>Credits for 2020-21 Placement</t>
  </si>
  <si>
    <t>Completed Year (x)</t>
  </si>
  <si>
    <t>TMP Strand (x)</t>
  </si>
  <si>
    <t>NBCT - Initial (x)</t>
  </si>
  <si>
    <t>NBCT - Renewal (x)</t>
  </si>
  <si>
    <t>Mentor Pool - Active (x)</t>
  </si>
  <si>
    <t>Cooperating Teacher (x)</t>
  </si>
  <si>
    <t>(A)</t>
  </si>
  <si>
    <t>(B)</t>
  </si>
  <si>
    <t>(C)</t>
  </si>
  <si>
    <t>Credit</t>
  </si>
  <si>
    <t xml:space="preserve"> Salary Schedule Credits</t>
  </si>
  <si>
    <t>Accrued Credits in 2018-19</t>
  </si>
  <si>
    <t>Accrued Credits in 2019-20</t>
  </si>
  <si>
    <t>Accrued Credits in 2020-21</t>
  </si>
  <si>
    <t>Credits for 2021-22 Placement</t>
  </si>
  <si>
    <t>Salary (at least)</t>
  </si>
  <si>
    <t>Carrying forward to next contract:</t>
  </si>
  <si>
    <t>Full Academic Year (#)</t>
  </si>
  <si>
    <t>One Semester (#)</t>
  </si>
  <si>
    <t>Summer Term (#)</t>
  </si>
  <si>
    <t>Building-Wide (#)</t>
  </si>
  <si>
    <t>Committee Leadership (#)</t>
  </si>
  <si>
    <t>Graduate Hours Completed (#)</t>
  </si>
  <si>
    <t>Career Credit Range</t>
  </si>
  <si>
    <t>Current Step Conversion Credits</t>
  </si>
  <si>
    <t>Pending Graduate Hours</t>
  </si>
  <si>
    <t>+ Pending Grad Hrs Conversion</t>
  </si>
  <si>
    <t>Converted Experience Credits</t>
  </si>
  <si>
    <t>Total Career Credits</t>
  </si>
  <si>
    <t>PD  Strand Completion (#)</t>
  </si>
  <si>
    <t>Salary Level</t>
  </si>
  <si>
    <r>
      <t>[</t>
    </r>
    <r>
      <rPr>
        <b/>
        <sz val="12"/>
        <color theme="3"/>
        <rFont val="Calibri"/>
        <family val="2"/>
        <scheme val="minor"/>
      </rPr>
      <t>STEP</t>
    </r>
    <r>
      <rPr>
        <sz val="12"/>
        <color rgb="FF000000"/>
        <rFont val="Calibri"/>
        <family val="2"/>
        <scheme val="minor"/>
      </rPr>
      <t xml:space="preserve"> value to the left x 40]</t>
    </r>
  </si>
  <si>
    <r>
      <t>[</t>
    </r>
    <r>
      <rPr>
        <b/>
        <sz val="12"/>
        <color theme="3"/>
        <rFont val="Calibri"/>
        <family val="2"/>
        <scheme val="minor"/>
      </rPr>
      <t>Graduate</t>
    </r>
    <r>
      <rPr>
        <sz val="12"/>
        <rFont val="Calibri"/>
        <family val="2"/>
        <scheme val="minor"/>
      </rPr>
      <t xml:space="preserve"> hours either in progress or already earned beyond MA+40 (limited to 8 additional)</t>
    </r>
    <r>
      <rPr>
        <sz val="12"/>
        <color rgb="FF000000"/>
        <rFont val="Calibri"/>
        <family val="2"/>
        <scheme val="minor"/>
      </rPr>
      <t>]</t>
    </r>
  </si>
  <si>
    <t>X</t>
  </si>
  <si>
    <t>Committee Participation</t>
  </si>
  <si>
    <t>Teacher Development</t>
  </si>
  <si>
    <t>Continuing Education and Endorsements</t>
  </si>
  <si>
    <t>Annual Accrual of Credits</t>
  </si>
  <si>
    <r>
      <t>[</t>
    </r>
    <r>
      <rPr>
        <b/>
        <sz val="9.6"/>
        <color theme="3"/>
        <rFont val="Calibri"/>
        <family val="2"/>
      </rPr>
      <t>LANE</t>
    </r>
    <r>
      <rPr>
        <sz val="12"/>
        <color rgb="FF000000"/>
        <rFont val="Calibri"/>
        <family val="2"/>
        <scheme val="minor"/>
      </rPr>
      <t xml:space="preserve"> credit value as identified by the following table based upon your entry to the left. Each lane = 40 career credits.]</t>
    </r>
  </si>
  <si>
    <t>[Credits allocated to all members to support structural change. One time event.]</t>
  </si>
  <si>
    <t>+ Transition Credits</t>
  </si>
  <si>
    <t>Career Credits</t>
  </si>
  <si>
    <t>Current Salary</t>
  </si>
  <si>
    <t>Model Results</t>
  </si>
  <si>
    <r>
      <t xml:space="preserve">On the </t>
    </r>
    <r>
      <rPr>
        <b/>
        <sz val="11"/>
        <rFont val="Calibri"/>
        <family val="2"/>
        <scheme val="minor"/>
      </rPr>
      <t>Individual Modeler</t>
    </r>
    <r>
      <rPr>
        <sz val="11"/>
        <color rgb="FF000000"/>
        <rFont val="Calibri"/>
        <family val="2"/>
        <scheme val="minor"/>
      </rPr>
      <t xml:space="preserve"> tab indentify your current Step and Lane placement</t>
    </r>
  </si>
  <si>
    <t>Enter the number of graduate hours you are currently completing, will complete this summer, or have already obtained beyond MA+40 (recall hours previously earned beyond MA+40 is limited to 8 hours of credit)</t>
  </si>
  <si>
    <t>Enter the appropriate values in the orange squares: Either an "X" for completion or the relevant number</t>
  </si>
  <si>
    <t>The model will automatically update the salary values.</t>
  </si>
  <si>
    <t>4)</t>
  </si>
  <si>
    <t>3)</t>
  </si>
  <si>
    <t>1)</t>
  </si>
  <si>
    <t>2)</t>
  </si>
  <si>
    <t>Directions for Completion of Individual Modeler</t>
  </si>
  <si>
    <t>Next Salary Rate</t>
  </si>
  <si>
    <t>Yes</t>
  </si>
  <si>
    <t>No</t>
  </si>
  <si>
    <t>Will you qualify for a lange change this year?</t>
  </si>
  <si>
    <t>Auto-Determined Values: 
Member may choose to override.</t>
  </si>
  <si>
    <t>Salary Rate</t>
  </si>
  <si>
    <t>Agreement</t>
  </si>
  <si>
    <t>New model eligibility alert. 
Member decision based upon 
all facts known to member.</t>
  </si>
  <si>
    <t>Career Credit Balance Set to:</t>
  </si>
  <si>
    <t>Minimum Salary Increase:</t>
  </si>
  <si>
    <t>Migration to New Model at End of the Agreement</t>
  </si>
  <si>
    <t>From the traditional model: Your salary for 2020-21</t>
  </si>
  <si>
    <t>First higher salary on Career Credit model</t>
  </si>
  <si>
    <t>(2020-21 rates)</t>
  </si>
  <si>
    <t>Based upon the information you provided, you will remain on the old model at the end of the third year. The following Career Credit model placement data is based upon currently bargained rates and the accuracy of the data you've provided.</t>
  </si>
  <si>
    <t>[Sum of the above two values]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</si>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</sst>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00"/>
  </numFmts>
  <fonts count="68"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scheme val="minor"/>
    </font>
    <font>
      <sz val="10"/>
      <name val="Arial"/>
      <family val="2"/>
    </font>
    <font>
      <sz val="11"/>
      <color rgb="FF000000"/>
      <name val="Calibri"/>
      <family val="2"/>
      <scheme val="minor"/>
    </font>
    <font>
      <sz val="10"/>
      <name val="Arial Unicode MS"/>
      <family val="2"/>
    </font>
    <font>
      <b/>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name val="Arial"/>
      <family val="2"/>
    </font>
    <font>
      <sz val="10"/>
      <color rgb="FF000000"/>
      <name val="Times New Roman"/>
      <family val="1"/>
    </font>
    <font>
      <sz val="11"/>
      <color indexed="8"/>
      <name val="Calibri"/>
      <family val="2"/>
    </font>
    <font>
      <b/>
      <sz val="10"/>
      <name val="Arial Unicode MS"/>
      <family val="2"/>
    </font>
    <font>
      <sz val="12"/>
      <name val="Arial Unicode MS"/>
      <family val="2"/>
    </font>
    <font>
      <b/>
      <sz val="10"/>
      <name val="MS Sans Serif"/>
      <family val="2"/>
    </font>
    <font>
      <sz val="11"/>
      <name val="Arial"/>
      <family val="2"/>
    </font>
    <font>
      <sz val="18"/>
      <color theme="0"/>
      <name val="Arial Unicode MS"/>
      <family val="2"/>
    </font>
    <font>
      <b/>
      <sz val="10"/>
      <color theme="5" tint="-0.499984740745262"/>
      <name val="Arial Unicode MS"/>
      <family val="2"/>
    </font>
    <font>
      <b/>
      <sz val="11"/>
      <name val="Arial Unicode MS"/>
      <family val="2"/>
    </font>
    <font>
      <b/>
      <sz val="18"/>
      <color theme="0"/>
      <name val="Arial Unicode MS"/>
      <family val="2"/>
    </font>
    <font>
      <sz val="8"/>
      <color theme="0" tint="-4.9989318521683403E-2"/>
      <name val="Calibri"/>
      <family val="2"/>
      <scheme val="minor"/>
    </font>
    <font>
      <b/>
      <sz val="16"/>
      <color theme="0"/>
      <name val="Calibri"/>
      <family val="2"/>
      <scheme val="minor"/>
    </font>
    <font>
      <sz val="12"/>
      <name val="Calibri"/>
      <family val="2"/>
      <scheme val="minor"/>
    </font>
    <font>
      <sz val="12"/>
      <color theme="0"/>
      <name val="Calibri"/>
      <family val="2"/>
      <scheme val="minor"/>
    </font>
    <font>
      <b/>
      <sz val="12"/>
      <color theme="0"/>
      <name val="Calibri"/>
      <family val="2"/>
      <scheme val="minor"/>
    </font>
    <font>
      <b/>
      <sz val="12"/>
      <name val="Calibri"/>
      <family val="2"/>
      <scheme val="minor"/>
    </font>
    <font>
      <sz val="9"/>
      <color indexed="81"/>
      <name val="Tahoma"/>
      <family val="2"/>
    </font>
    <font>
      <sz val="10"/>
      <name val="MS Sans Serif"/>
      <family val="2"/>
    </font>
    <font>
      <b/>
      <sz val="12"/>
      <color rgb="FF000000"/>
      <name val="Calibri"/>
      <family val="2"/>
      <scheme val="minor"/>
    </font>
    <font>
      <sz val="12"/>
      <color rgb="FF000000"/>
      <name val="Calibri"/>
      <family val="2"/>
      <scheme val="minor"/>
    </font>
    <font>
      <sz val="12"/>
      <color theme="0" tint="-4.9989318521683403E-2"/>
      <name val="Calibri"/>
      <family val="2"/>
      <scheme val="minor"/>
    </font>
    <font>
      <b/>
      <sz val="12"/>
      <color theme="3"/>
      <name val="Calibri"/>
      <family val="2"/>
      <scheme val="minor"/>
    </font>
    <font>
      <sz val="12"/>
      <color rgb="FFFF0000"/>
      <name val="Calibri"/>
      <family val="2"/>
      <scheme val="minor"/>
    </font>
    <font>
      <sz val="12"/>
      <color theme="1"/>
      <name val="Calibri"/>
      <family val="2"/>
      <scheme val="minor"/>
    </font>
    <font>
      <b/>
      <sz val="12"/>
      <color rgb="FFFF0000"/>
      <name val="Calibri"/>
      <family val="2"/>
      <scheme val="minor"/>
    </font>
    <font>
      <sz val="12"/>
      <color rgb="FF7030A0"/>
      <name val="Calibri"/>
      <family val="2"/>
      <scheme val="minor"/>
    </font>
    <font>
      <b/>
      <sz val="12"/>
      <color theme="1"/>
      <name val="Calibri"/>
      <family val="2"/>
      <scheme val="minor"/>
    </font>
    <font>
      <sz val="12"/>
      <name val="MS Sans Serif"/>
      <family val="2"/>
    </font>
    <font>
      <b/>
      <sz val="9.6"/>
      <color theme="3"/>
      <name val="Calibri"/>
      <family val="2"/>
    </font>
    <font>
      <sz val="8"/>
      <color theme="3"/>
      <name val="Calibri"/>
      <family val="2"/>
      <scheme val="minor"/>
    </font>
    <font>
      <b/>
      <sz val="14"/>
      <color theme="0"/>
      <name val="Calibri"/>
      <family val="2"/>
      <scheme val="minor"/>
    </font>
    <font>
      <sz val="14"/>
      <name val="Calibri"/>
      <family val="2"/>
      <scheme val="minor"/>
    </font>
    <font>
      <sz val="14"/>
      <color rgb="FF000000"/>
      <name val="Calibri"/>
      <family val="2"/>
      <scheme val="minor"/>
    </font>
    <font>
      <b/>
      <sz val="14"/>
      <color theme="1"/>
      <name val="Calibri"/>
      <family val="2"/>
      <scheme val="minor"/>
    </font>
    <font>
      <b/>
      <sz val="11"/>
      <name val="Calibri"/>
      <family val="2"/>
      <scheme val="minor"/>
    </font>
    <font>
      <sz val="10"/>
      <name val="Calibri"/>
      <family val="2"/>
      <scheme val="minor"/>
    </font>
    <font>
      <sz val="10"/>
      <color rgb="FF000000"/>
      <name val="Calibri"/>
      <family val="2"/>
      <scheme val="minor"/>
    </font>
    <font>
      <i/>
      <sz val="12"/>
      <color theme="0"/>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2" tint="-0.499984740745262"/>
        <bgColor indexed="64"/>
      </patternFill>
    </fill>
    <fill>
      <patternFill patternType="solid">
        <fgColor theme="3"/>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top/>
      <bottom style="double">
        <color indexed="64"/>
      </bottom>
      <diagonal/>
    </border>
  </borders>
  <cellStyleXfs count="51372">
    <xf numFmtId="0" fontId="0" fillId="0" borderId="0"/>
    <xf numFmtId="0" fontId="9" fillId="0" borderId="0"/>
    <xf numFmtId="0" fontId="10" fillId="0" borderId="0"/>
    <xf numFmtId="0" fontId="6" fillId="0" borderId="0"/>
    <xf numFmtId="0" fontId="9" fillId="0" borderId="0"/>
    <xf numFmtId="0" fontId="5" fillId="0" borderId="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7" fillId="32" borderId="0" applyNumberFormat="0" applyBorder="0" applyAlignment="0" applyProtection="0"/>
    <xf numFmtId="0" fontId="4" fillId="0" borderId="0"/>
    <xf numFmtId="0" fontId="4" fillId="0" borderId="0"/>
    <xf numFmtId="0" fontId="8"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28" fillId="0" borderId="0" applyNumberFormat="0" applyFill="0" applyBorder="0" applyAlignment="0" applyProtection="0"/>
    <xf numFmtId="0" fontId="8" fillId="0" borderId="0"/>
    <xf numFmtId="0" fontId="4" fillId="0" borderId="0"/>
    <xf numFmtId="0" fontId="8" fillId="0" borderId="0"/>
    <xf numFmtId="0" fontId="4" fillId="0" borderId="0"/>
    <xf numFmtId="9" fontId="4" fillId="0" borderId="0" applyFont="0" applyFill="0" applyBorder="0" applyAlignment="0" applyProtection="0"/>
    <xf numFmtId="0" fontId="8" fillId="0" borderId="0"/>
    <xf numFmtId="0" fontId="4" fillId="0" borderId="0"/>
    <xf numFmtId="0" fontId="4"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8" fillId="0" borderId="0"/>
    <xf numFmtId="0" fontId="29" fillId="0" borderId="0"/>
    <xf numFmtId="0" fontId="30" fillId="0" borderId="0"/>
    <xf numFmtId="0" fontId="30" fillId="0" borderId="0"/>
    <xf numFmtId="0" fontId="30" fillId="0" borderId="0"/>
    <xf numFmtId="0" fontId="30" fillId="0" borderId="0"/>
    <xf numFmtId="0" fontId="8" fillId="0" borderId="0"/>
    <xf numFmtId="0" fontId="8" fillId="0" borderId="0"/>
    <xf numFmtId="0" fontId="4" fillId="0" borderId="0"/>
    <xf numFmtId="0" fontId="8"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8" fillId="0" borderId="0" applyFont="0" applyFill="0" applyBorder="0" applyAlignment="0" applyProtection="0"/>
    <xf numFmtId="9" fontId="8" fillId="0" borderId="0" applyFont="0" applyFill="0" applyBorder="0" applyAlignment="0" applyProtection="0"/>
    <xf numFmtId="0" fontId="29" fillId="0" borderId="0"/>
    <xf numFmtId="0" fontId="29" fillId="0" borderId="0"/>
    <xf numFmtId="0" fontId="29" fillId="0" borderId="0"/>
    <xf numFmtId="0" fontId="30"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8"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8" fillId="0" borderId="0"/>
    <xf numFmtId="0" fontId="8" fillId="0" borderId="0"/>
    <xf numFmtId="9" fontId="4" fillId="0" borderId="0" applyFont="0" applyFill="0" applyBorder="0" applyAlignment="0" applyProtection="0"/>
    <xf numFmtId="0" fontId="8" fillId="0" borderId="0"/>
    <xf numFmtId="0" fontId="8" fillId="0" borderId="0"/>
    <xf numFmtId="0" fontId="8"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8" fillId="0" borderId="0"/>
    <xf numFmtId="0" fontId="4" fillId="0" borderId="0"/>
    <xf numFmtId="0" fontId="4" fillId="0" borderId="0"/>
    <xf numFmtId="0" fontId="9" fillId="0" borderId="0"/>
    <xf numFmtId="0" fontId="4" fillId="0" borderId="0"/>
    <xf numFmtId="0" fontId="4" fillId="0" borderId="0"/>
    <xf numFmtId="0" fontId="4" fillId="0" borderId="0"/>
    <xf numFmtId="43" fontId="31" fillId="0" borderId="0" applyFont="0" applyFill="0" applyBorder="0" applyAlignment="0" applyProtection="0"/>
    <xf numFmtId="0" fontId="10" fillId="0" borderId="0"/>
    <xf numFmtId="0" fontId="10" fillId="0" borderId="0"/>
    <xf numFmtId="0" fontId="9" fillId="0" borderId="0"/>
    <xf numFmtId="0" fontId="10" fillId="0" borderId="0"/>
    <xf numFmtId="0" fontId="10" fillId="0" borderId="0"/>
    <xf numFmtId="0" fontId="10" fillId="0" borderId="0"/>
    <xf numFmtId="0" fontId="8" fillId="0" borderId="0"/>
    <xf numFmtId="0" fontId="9" fillId="0" borderId="0"/>
    <xf numFmtId="0" fontId="9" fillId="0" borderId="0"/>
    <xf numFmtId="0" fontId="10" fillId="0" borderId="0"/>
    <xf numFmtId="0" fontId="4" fillId="0" borderId="0"/>
    <xf numFmtId="0" fontId="10" fillId="0" borderId="0"/>
    <xf numFmtId="9" fontId="9"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4" fontId="10" fillId="0" borderId="0" applyFont="0" applyFill="0" applyBorder="0" applyAlignment="0" applyProtection="0"/>
    <xf numFmtId="0" fontId="3" fillId="0" borderId="0"/>
    <xf numFmtId="43" fontId="3" fillId="0" borderId="0" applyFont="0" applyFill="0" applyBorder="0" applyAlignment="0" applyProtection="0"/>
    <xf numFmtId="9" fontId="32" fillId="0" borderId="0" applyFont="0" applyFill="0" applyBorder="0" applyAlignment="0" applyProtection="0"/>
    <xf numFmtId="0" fontId="34" fillId="0" borderId="10">
      <alignment horizontal="center"/>
    </xf>
    <xf numFmtId="9" fontId="3" fillId="0" borderId="0" applyFont="0" applyFill="0" applyBorder="0" applyAlignment="0" applyProtection="0"/>
    <xf numFmtId="9" fontId="10" fillId="0" borderId="0" applyFont="0" applyFill="0" applyBorder="0" applyAlignment="0" applyProtection="0"/>
    <xf numFmtId="44" fontId="9" fillId="0" borderId="0" applyFont="0" applyFill="0" applyBorder="0" applyAlignment="0" applyProtection="0"/>
    <xf numFmtId="0" fontId="2" fillId="0" borderId="0"/>
    <xf numFmtId="0" fontId="1" fillId="0" borderId="0"/>
  </cellStyleXfs>
  <cellXfs count="233">
    <xf numFmtId="0" fontId="0" fillId="0" borderId="0" xfId="0"/>
    <xf numFmtId="0" fontId="7" fillId="0" borderId="0" xfId="0" applyFont="1" applyAlignment="1">
      <alignment wrapText="1"/>
    </xf>
    <xf numFmtId="0" fontId="0" fillId="0" borderId="0" xfId="0" applyAlignment="1">
      <alignment wrapText="1"/>
    </xf>
    <xf numFmtId="0" fontId="0" fillId="0" borderId="0" xfId="0"/>
    <xf numFmtId="4" fontId="0" fillId="0" borderId="0" xfId="0" applyNumberFormat="1"/>
    <xf numFmtId="4" fontId="7" fillId="0" borderId="0" xfId="0" applyNumberFormat="1" applyFont="1" applyAlignment="1">
      <alignment wrapText="1"/>
    </xf>
    <xf numFmtId="0" fontId="11" fillId="33" borderId="0" xfId="0" applyFont="1" applyFill="1"/>
    <xf numFmtId="0" fontId="10" fillId="0" borderId="0" xfId="51348" applyAlignment="1">
      <alignment horizontal="center"/>
    </xf>
    <xf numFmtId="0" fontId="10" fillId="0" borderId="0" xfId="51348"/>
    <xf numFmtId="0" fontId="10" fillId="0" borderId="0" xfId="51348" applyFont="1" applyBorder="1" applyAlignment="1">
      <alignment horizontal="center"/>
    </xf>
    <xf numFmtId="0" fontId="7" fillId="0" borderId="0" xfId="0" applyFont="1" applyAlignment="1">
      <alignment horizontal="center" wrapText="1"/>
    </xf>
    <xf numFmtId="0" fontId="0" fillId="0" borderId="0" xfId="0" applyNumberFormat="1" applyAlignment="1">
      <alignment horizontal="center"/>
    </xf>
    <xf numFmtId="0" fontId="0" fillId="0" borderId="0" xfId="0" applyAlignment="1">
      <alignment horizontal="center"/>
    </xf>
    <xf numFmtId="0" fontId="36" fillId="0" borderId="0" xfId="51348" applyFont="1" applyFill="1" applyAlignment="1">
      <alignment horizontal="center"/>
    </xf>
    <xf numFmtId="10" fontId="37" fillId="0" borderId="0" xfId="51348" applyNumberFormat="1" applyFont="1" applyAlignment="1">
      <alignment horizontal="center"/>
    </xf>
    <xf numFmtId="0" fontId="37" fillId="0" borderId="0" xfId="51348" applyFont="1"/>
    <xf numFmtId="0" fontId="38" fillId="0" borderId="0" xfId="51348" applyFont="1" applyAlignment="1">
      <alignment horizontal="center"/>
    </xf>
    <xf numFmtId="166" fontId="32" fillId="0" borderId="0" xfId="51361" applyNumberFormat="1" applyFont="1" applyAlignment="1">
      <alignment horizontal="center"/>
    </xf>
    <xf numFmtId="0" fontId="34" fillId="0" borderId="10" xfId="51366" applyFont="1" applyAlignment="1">
      <alignment horizontal="center" wrapText="1"/>
    </xf>
    <xf numFmtId="0" fontId="34" fillId="0" borderId="10" xfId="51366" applyFont="1" applyFill="1" applyAlignment="1">
      <alignment horizontal="center" wrapText="1"/>
    </xf>
    <xf numFmtId="0" fontId="35" fillId="0" borderId="0" xfId="51348" applyFont="1" applyAlignment="1">
      <alignment horizontal="center"/>
    </xf>
    <xf numFmtId="3" fontId="35" fillId="0" borderId="0" xfId="51348" applyNumberFormat="1" applyFont="1" applyAlignment="1">
      <alignment horizontal="center"/>
    </xf>
    <xf numFmtId="3" fontId="35" fillId="0" borderId="11" xfId="51348" applyNumberFormat="1" applyFont="1" applyBorder="1" applyAlignment="1">
      <alignment horizontal="center"/>
    </xf>
    <xf numFmtId="3" fontId="35" fillId="0" borderId="0" xfId="51348" applyNumberFormat="1" applyFont="1" applyFill="1" applyBorder="1" applyAlignment="1">
      <alignment horizontal="center"/>
    </xf>
    <xf numFmtId="167" fontId="35" fillId="0" borderId="0" xfId="51348" applyNumberFormat="1" applyFont="1" applyAlignment="1">
      <alignment horizontal="center"/>
    </xf>
    <xf numFmtId="3" fontId="10" fillId="0" borderId="0" xfId="51348" applyNumberFormat="1"/>
    <xf numFmtId="0" fontId="35" fillId="0" borderId="13" xfId="51348" applyFont="1" applyBorder="1" applyAlignment="1">
      <alignment horizontal="center"/>
    </xf>
    <xf numFmtId="3" fontId="35" fillId="0" borderId="13" xfId="51348" applyNumberFormat="1" applyFont="1" applyBorder="1" applyAlignment="1">
      <alignment horizontal="center"/>
    </xf>
    <xf numFmtId="3" fontId="35" fillId="0" borderId="14" xfId="51348" applyNumberFormat="1" applyFont="1" applyBorder="1" applyAlignment="1">
      <alignment horizontal="center"/>
    </xf>
    <xf numFmtId="167" fontId="35" fillId="0" borderId="13" xfId="51348" applyNumberFormat="1" applyFont="1" applyBorder="1" applyAlignment="1">
      <alignment horizontal="center"/>
    </xf>
    <xf numFmtId="0" fontId="35" fillId="0" borderId="13" xfId="51348" quotePrefix="1" applyFont="1" applyBorder="1" applyAlignment="1">
      <alignment horizontal="center"/>
    </xf>
    <xf numFmtId="0" fontId="35" fillId="0" borderId="0" xfId="51348" quotePrefix="1" applyFont="1" applyAlignment="1">
      <alignment horizontal="center"/>
    </xf>
    <xf numFmtId="3" fontId="35" fillId="38" borderId="0" xfId="51348" applyNumberFormat="1" applyFont="1" applyFill="1" applyAlignment="1">
      <alignment horizontal="center"/>
    </xf>
    <xf numFmtId="3" fontId="35" fillId="38" borderId="11" xfId="51348" applyNumberFormat="1" applyFont="1" applyFill="1" applyBorder="1" applyAlignment="1">
      <alignment horizontal="center"/>
    </xf>
    <xf numFmtId="167" fontId="35" fillId="38" borderId="0" xfId="51348" applyNumberFormat="1" applyFont="1" applyFill="1" applyAlignment="1">
      <alignment horizontal="center"/>
    </xf>
    <xf numFmtId="3" fontId="35" fillId="38" borderId="13" xfId="51348" applyNumberFormat="1" applyFont="1" applyFill="1" applyBorder="1" applyAlignment="1">
      <alignment horizontal="center"/>
    </xf>
    <xf numFmtId="3" fontId="35" fillId="38" borderId="14" xfId="51348" applyNumberFormat="1" applyFont="1" applyFill="1" applyBorder="1" applyAlignment="1">
      <alignment horizontal="center"/>
    </xf>
    <xf numFmtId="167" fontId="35" fillId="38" borderId="13" xfId="51348" applyNumberFormat="1" applyFont="1" applyFill="1" applyBorder="1" applyAlignment="1">
      <alignment horizontal="center"/>
    </xf>
    <xf numFmtId="10" fontId="0" fillId="0" borderId="0" xfId="51368" applyNumberFormat="1" applyFont="1" applyAlignment="1">
      <alignment horizontal="center"/>
    </xf>
    <xf numFmtId="9" fontId="0" fillId="0" borderId="0" xfId="51360" applyFont="1"/>
    <xf numFmtId="164" fontId="10" fillId="0" borderId="0" xfId="51359" applyNumberFormat="1" applyFont="1"/>
    <xf numFmtId="164" fontId="10" fillId="0" borderId="0" xfId="51348" applyNumberFormat="1"/>
    <xf numFmtId="0" fontId="7" fillId="0" borderId="0" xfId="0" applyFont="1" applyAlignment="1">
      <alignment horizontal="center"/>
    </xf>
    <xf numFmtId="165" fontId="0" fillId="0" borderId="0" xfId="51369" applyNumberFormat="1" applyFont="1"/>
    <xf numFmtId="0" fontId="7" fillId="0" borderId="0" xfId="0" applyFont="1" applyAlignment="1">
      <alignment horizontal="right" vertical="center"/>
    </xf>
    <xf numFmtId="0" fontId="0" fillId="0" borderId="0" xfId="0" applyAlignment="1" applyProtection="1">
      <alignment horizontal="center"/>
      <protection locked="0"/>
    </xf>
    <xf numFmtId="165" fontId="0" fillId="0" borderId="0" xfId="51369" applyNumberFormat="1" applyFont="1" applyAlignment="1" applyProtection="1">
      <alignment vertical="center"/>
      <protection locked="0"/>
    </xf>
    <xf numFmtId="165" fontId="15" fillId="0" borderId="0" xfId="51369" applyNumberFormat="1" applyFont="1" applyAlignment="1" applyProtection="1">
      <alignment vertical="center"/>
      <protection locked="0"/>
    </xf>
    <xf numFmtId="0" fontId="40" fillId="40" borderId="0" xfId="0" applyFont="1" applyFill="1" applyAlignment="1">
      <alignment horizontal="center"/>
    </xf>
    <xf numFmtId="0" fontId="0" fillId="0" borderId="0" xfId="0" applyFill="1"/>
    <xf numFmtId="0" fontId="0" fillId="0" borderId="0" xfId="0" applyFill="1" applyAlignment="1" applyProtection="1">
      <alignment horizontal="center"/>
      <protection locked="0"/>
    </xf>
    <xf numFmtId="0" fontId="0" fillId="0" borderId="0" xfId="0" applyFill="1" applyAlignment="1">
      <alignment horizontal="center"/>
    </xf>
    <xf numFmtId="165" fontId="0" fillId="0" borderId="0" xfId="51369" applyNumberFormat="1" applyFont="1" applyFill="1"/>
    <xf numFmtId="0" fontId="40" fillId="0" borderId="0" xfId="0" applyFont="1" applyFill="1" applyAlignment="1">
      <alignment horizontal="center"/>
    </xf>
    <xf numFmtId="0" fontId="41" fillId="0" borderId="0" xfId="0" applyFont="1"/>
    <xf numFmtId="165" fontId="42" fillId="0" borderId="0" xfId="51369" applyNumberFormat="1" applyFont="1" applyBorder="1" applyAlignment="1">
      <alignment horizontal="center"/>
    </xf>
    <xf numFmtId="0" fontId="35" fillId="0" borderId="0" xfId="51348" applyFont="1" applyBorder="1" applyAlignment="1">
      <alignment horizontal="center"/>
    </xf>
    <xf numFmtId="0" fontId="35" fillId="0" borderId="0" xfId="51348" quotePrefix="1" applyFont="1" applyBorder="1" applyAlignment="1">
      <alignment horizontal="center"/>
    </xf>
    <xf numFmtId="3" fontId="10" fillId="0" borderId="0" xfId="51348" applyNumberFormat="1" applyFont="1" applyBorder="1"/>
    <xf numFmtId="0" fontId="10" fillId="0" borderId="0" xfId="51348" applyFont="1" applyBorder="1"/>
    <xf numFmtId="0" fontId="47" fillId="0" borderId="0" xfId="51366" applyFont="1" applyBorder="1" applyAlignment="1">
      <alignment horizontal="center" wrapText="1"/>
    </xf>
    <xf numFmtId="0" fontId="47" fillId="0" borderId="0" xfId="51366" applyFont="1" applyFill="1" applyBorder="1" applyAlignment="1">
      <alignment horizontal="center" wrapText="1"/>
    </xf>
    <xf numFmtId="9" fontId="10" fillId="0" borderId="0" xfId="51359" applyFont="1"/>
    <xf numFmtId="0" fontId="42" fillId="0" borderId="0" xfId="51348" applyFont="1" applyFill="1" applyBorder="1" applyAlignment="1">
      <alignment horizontal="center" vertical="center"/>
    </xf>
    <xf numFmtId="0" fontId="10" fillId="0" borderId="0" xfId="51348" applyFill="1"/>
    <xf numFmtId="0" fontId="50" fillId="0" borderId="0" xfId="0" applyFont="1"/>
    <xf numFmtId="0" fontId="49" fillId="0" borderId="0" xfId="0" applyFont="1"/>
    <xf numFmtId="0" fontId="49" fillId="0" borderId="0" xfId="0" applyFont="1" applyBorder="1"/>
    <xf numFmtId="0" fontId="49" fillId="0" borderId="0" xfId="0" applyFont="1" applyAlignment="1">
      <alignment horizontal="center"/>
    </xf>
    <xf numFmtId="0" fontId="50" fillId="0" borderId="0" xfId="0" applyFont="1" applyBorder="1"/>
    <xf numFmtId="0" fontId="52" fillId="0" borderId="0" xfId="0" applyFont="1" applyBorder="1"/>
    <xf numFmtId="0" fontId="49" fillId="0" borderId="0" xfId="0" applyFont="1" applyBorder="1" applyAlignment="1">
      <alignment horizontal="center"/>
    </xf>
    <xf numFmtId="0" fontId="50" fillId="0" borderId="0" xfId="0" applyFont="1" applyBorder="1" applyAlignment="1">
      <alignment horizontal="center"/>
    </xf>
    <xf numFmtId="0" fontId="49" fillId="0" borderId="0" xfId="0" applyFont="1" applyBorder="1" applyAlignment="1">
      <alignment horizontal="right" wrapText="1"/>
    </xf>
    <xf numFmtId="0" fontId="49" fillId="0" borderId="0" xfId="0" applyFont="1" applyBorder="1" applyAlignment="1">
      <alignment wrapText="1"/>
    </xf>
    <xf numFmtId="0" fontId="43" fillId="0" borderId="0" xfId="0" applyFont="1" applyBorder="1"/>
    <xf numFmtId="0" fontId="49" fillId="0" borderId="0" xfId="0" applyFont="1" applyBorder="1" applyAlignment="1">
      <alignment horizontal="right"/>
    </xf>
    <xf numFmtId="0" fontId="52" fillId="0" borderId="0" xfId="0" applyFont="1" applyBorder="1" applyAlignment="1">
      <alignment horizontal="center"/>
    </xf>
    <xf numFmtId="165" fontId="49" fillId="0" borderId="0" xfId="51369" applyNumberFormat="1" applyFont="1" applyBorder="1"/>
    <xf numFmtId="0" fontId="54" fillId="0" borderId="0" xfId="0" applyFont="1" applyBorder="1" applyAlignment="1">
      <alignment horizontal="left"/>
    </xf>
    <xf numFmtId="0" fontId="55" fillId="0" borderId="0" xfId="0" applyFont="1" applyBorder="1" applyAlignment="1">
      <alignment horizontal="right"/>
    </xf>
    <xf numFmtId="0" fontId="55" fillId="0" borderId="0" xfId="0" applyFont="1" applyBorder="1" applyAlignment="1">
      <alignment horizontal="center"/>
    </xf>
    <xf numFmtId="0" fontId="42" fillId="0" borderId="0" xfId="0" applyFont="1" applyFill="1" applyBorder="1" applyAlignment="1">
      <alignment horizontal="center"/>
    </xf>
    <xf numFmtId="0" fontId="49" fillId="0" borderId="0" xfId="0" applyFont="1" applyFill="1" applyBorder="1" applyAlignment="1">
      <alignment horizontal="right"/>
    </xf>
    <xf numFmtId="0" fontId="44" fillId="44" borderId="0" xfId="0" applyFont="1" applyFill="1" applyBorder="1" applyAlignment="1">
      <alignment horizontal="center" vertical="center"/>
    </xf>
    <xf numFmtId="0" fontId="44" fillId="45" borderId="0" xfId="0" applyFont="1" applyFill="1" applyBorder="1" applyAlignment="1">
      <alignment horizontal="center" vertical="center"/>
    </xf>
    <xf numFmtId="165" fontId="49" fillId="0" borderId="0" xfId="0" applyNumberFormat="1" applyFont="1" applyBorder="1"/>
    <xf numFmtId="0" fontId="56" fillId="0" borderId="0" xfId="0" applyFont="1" applyFill="1" applyBorder="1" applyAlignment="1">
      <alignment horizontal="center"/>
    </xf>
    <xf numFmtId="0" fontId="42" fillId="0" borderId="0" xfId="0" applyFont="1" applyFill="1" applyBorder="1" applyAlignment="1">
      <alignment horizontal="center" vertical="center"/>
    </xf>
    <xf numFmtId="0" fontId="54" fillId="0" borderId="0" xfId="0" applyFont="1" applyBorder="1" applyAlignment="1">
      <alignment horizontal="center"/>
    </xf>
    <xf numFmtId="0" fontId="53" fillId="0" borderId="0" xfId="0" applyFont="1" applyAlignment="1">
      <alignment horizontal="center"/>
    </xf>
    <xf numFmtId="0" fontId="53" fillId="0" borderId="0" xfId="0" applyFont="1" applyBorder="1" applyAlignment="1">
      <alignment horizontal="center"/>
    </xf>
    <xf numFmtId="0" fontId="57" fillId="0" borderId="0" xfId="51366" applyFont="1" applyBorder="1" applyAlignment="1">
      <alignment horizontal="center" textRotation="90"/>
    </xf>
    <xf numFmtId="0" fontId="57" fillId="0" borderId="0" xfId="51366" applyFont="1" applyFill="1" applyBorder="1" applyAlignment="1">
      <alignment horizontal="center" textRotation="90"/>
    </xf>
    <xf numFmtId="0" fontId="49" fillId="0" borderId="0" xfId="0" applyFont="1" applyFill="1" applyBorder="1"/>
    <xf numFmtId="0" fontId="49" fillId="0" borderId="0" xfId="0" applyFont="1" applyFill="1" applyBorder="1" applyAlignment="1">
      <alignment horizontal="center"/>
    </xf>
    <xf numFmtId="0" fontId="33" fillId="0" borderId="0" xfId="51348" applyFont="1" applyBorder="1" applyAlignment="1">
      <alignment horizontal="center"/>
    </xf>
    <xf numFmtId="0" fontId="42" fillId="0" borderId="0" xfId="0" applyFont="1" applyBorder="1" applyAlignment="1">
      <alignment horizontal="center"/>
    </xf>
    <xf numFmtId="0" fontId="42" fillId="0" borderId="0" xfId="0" applyFont="1" applyBorder="1"/>
    <xf numFmtId="165" fontId="49" fillId="0" borderId="0" xfId="51369" applyNumberFormat="1" applyFont="1" applyBorder="1" applyAlignment="1">
      <alignment horizontal="center"/>
    </xf>
    <xf numFmtId="0" fontId="50" fillId="40" borderId="0" xfId="0" applyFont="1" applyFill="1" applyBorder="1"/>
    <xf numFmtId="0" fontId="49" fillId="40" borderId="0" xfId="0" applyFont="1" applyFill="1" applyBorder="1" applyAlignment="1">
      <alignment horizontal="right"/>
    </xf>
    <xf numFmtId="165" fontId="49" fillId="40" borderId="0" xfId="51369" applyNumberFormat="1" applyFont="1" applyFill="1" applyBorder="1"/>
    <xf numFmtId="0" fontId="52" fillId="40" borderId="0" xfId="0" applyFont="1" applyFill="1" applyBorder="1"/>
    <xf numFmtId="0" fontId="48" fillId="0" borderId="0" xfId="0" applyFont="1" applyBorder="1" applyAlignment="1">
      <alignment horizontal="right"/>
    </xf>
    <xf numFmtId="0" fontId="43" fillId="0" borderId="0" xfId="0" applyFont="1" applyBorder="1" applyAlignment="1">
      <alignment horizontal="center"/>
    </xf>
    <xf numFmtId="0" fontId="27" fillId="0" borderId="0" xfId="51369" applyNumberFormat="1" applyFont="1" applyAlignment="1">
      <alignment horizontal="center"/>
    </xf>
    <xf numFmtId="2" fontId="0" fillId="0" borderId="0" xfId="0" applyNumberFormat="1" applyAlignment="1">
      <alignment horizontal="center"/>
    </xf>
    <xf numFmtId="0" fontId="42" fillId="0" borderId="0" xfId="0" applyFont="1"/>
    <xf numFmtId="0" fontId="45" fillId="0" borderId="0" xfId="0" applyFont="1" applyFill="1" applyBorder="1" applyAlignment="1">
      <alignment horizontal="center"/>
    </xf>
    <xf numFmtId="0" fontId="7" fillId="0" borderId="0" xfId="0" applyFont="1" applyAlignment="1">
      <alignment horizontal="center" wrapText="1"/>
    </xf>
    <xf numFmtId="0" fontId="7" fillId="0" borderId="0" xfId="0" applyFont="1" applyAlignment="1">
      <alignment horizontal="center" vertical="center"/>
    </xf>
    <xf numFmtId="0" fontId="49" fillId="0" borderId="0" xfId="0" quotePrefix="1" applyFont="1" applyBorder="1" applyAlignment="1">
      <alignment horizontal="right"/>
    </xf>
    <xf numFmtId="0" fontId="49" fillId="0" borderId="0" xfId="0" applyFont="1" applyBorder="1" applyAlignment="1">
      <alignment horizontal="center" textRotation="90"/>
    </xf>
    <xf numFmtId="0" fontId="48" fillId="0" borderId="0" xfId="0" applyFont="1" applyBorder="1"/>
    <xf numFmtId="0" fontId="48" fillId="0" borderId="0" xfId="0" applyFont="1" applyBorder="1" applyAlignment="1" applyProtection="1">
      <alignment horizontal="right" vertical="center"/>
    </xf>
    <xf numFmtId="165" fontId="49" fillId="0" borderId="0" xfId="51369" applyNumberFormat="1" applyFont="1" applyBorder="1" applyAlignment="1" applyProtection="1">
      <alignment vertical="center"/>
    </xf>
    <xf numFmtId="0" fontId="50" fillId="0" borderId="0" xfId="0" applyFont="1" applyBorder="1" applyProtection="1"/>
    <xf numFmtId="165" fontId="51" fillId="0" borderId="0" xfId="51369" applyNumberFormat="1" applyFont="1" applyBorder="1" applyAlignment="1" applyProtection="1">
      <alignment vertical="center"/>
    </xf>
    <xf numFmtId="0" fontId="59" fillId="0" borderId="0" xfId="0" applyFont="1" applyBorder="1" applyAlignment="1">
      <alignment horizontal="center" vertical="center"/>
    </xf>
    <xf numFmtId="0" fontId="59" fillId="0" borderId="0" xfId="0" applyFont="1" applyBorder="1" applyAlignment="1">
      <alignment vertical="center"/>
    </xf>
    <xf numFmtId="0" fontId="59" fillId="0" borderId="0" xfId="0" applyFont="1" applyFill="1" applyBorder="1" applyAlignment="1">
      <alignment horizontal="center" vertical="center"/>
    </xf>
    <xf numFmtId="0" fontId="42" fillId="0" borderId="0" xfId="0" applyFont="1" applyFill="1" applyBorder="1" applyAlignment="1">
      <alignment vertical="center"/>
    </xf>
    <xf numFmtId="0" fontId="49" fillId="0" borderId="0" xfId="0" applyFont="1" applyBorder="1" applyAlignment="1">
      <alignment horizontal="right" vertical="center"/>
    </xf>
    <xf numFmtId="0" fontId="35" fillId="0" borderId="0" xfId="51348" applyFont="1" applyFill="1" applyAlignment="1">
      <alignment horizontal="center"/>
    </xf>
    <xf numFmtId="3" fontId="35" fillId="0" borderId="0" xfId="51348" applyNumberFormat="1" applyFont="1" applyFill="1" applyAlignment="1">
      <alignment horizontal="center"/>
    </xf>
    <xf numFmtId="3" fontId="35" fillId="0" borderId="12" xfId="51348" applyNumberFormat="1" applyFont="1" applyFill="1" applyBorder="1" applyAlignment="1">
      <alignment horizontal="center"/>
    </xf>
    <xf numFmtId="167" fontId="35" fillId="0" borderId="0" xfId="51348" applyNumberFormat="1" applyFont="1" applyFill="1" applyAlignment="1">
      <alignment horizontal="center"/>
    </xf>
    <xf numFmtId="3" fontId="10" fillId="0" borderId="0" xfId="51348" applyNumberFormat="1" applyFill="1"/>
    <xf numFmtId="0" fontId="35" fillId="0" borderId="13" xfId="51348" applyFont="1" applyFill="1" applyBorder="1" applyAlignment="1">
      <alignment horizontal="center"/>
    </xf>
    <xf numFmtId="3" fontId="35" fillId="0" borderId="13" xfId="51348" applyNumberFormat="1" applyFont="1" applyFill="1" applyBorder="1" applyAlignment="1">
      <alignment horizontal="center"/>
    </xf>
    <xf numFmtId="167" fontId="35" fillId="0" borderId="13" xfId="51348" applyNumberFormat="1" applyFont="1" applyFill="1" applyBorder="1" applyAlignment="1">
      <alignment horizontal="center"/>
    </xf>
    <xf numFmtId="0" fontId="35" fillId="0" borderId="13" xfId="51348" quotePrefix="1" applyFont="1" applyFill="1" applyBorder="1" applyAlignment="1">
      <alignment horizontal="center"/>
    </xf>
    <xf numFmtId="0" fontId="35" fillId="0" borderId="0" xfId="51348" quotePrefix="1" applyFont="1" applyFill="1" applyAlignment="1">
      <alignment horizontal="center"/>
    </xf>
    <xf numFmtId="166" fontId="27" fillId="0" borderId="0" xfId="51361" applyNumberFormat="1" applyFont="1" applyAlignment="1">
      <alignment horizontal="center"/>
    </xf>
    <xf numFmtId="0" fontId="7" fillId="0" borderId="0" xfId="0" applyFont="1"/>
    <xf numFmtId="0" fontId="61" fillId="0" borderId="15" xfId="0" applyNumberFormat="1" applyFont="1" applyFill="1" applyBorder="1" applyAlignment="1">
      <alignment horizontal="center" vertical="center"/>
    </xf>
    <xf numFmtId="0" fontId="61"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1" fillId="0" borderId="0" xfId="0" applyNumberFormat="1" applyFont="1" applyFill="1" applyBorder="1" applyAlignment="1">
      <alignment horizontal="center" vertical="center"/>
    </xf>
    <xf numFmtId="0" fontId="62" fillId="0" borderId="0" xfId="0" applyFont="1" applyBorder="1" applyAlignment="1">
      <alignment vertical="center"/>
    </xf>
    <xf numFmtId="0" fontId="62" fillId="0" borderId="0" xfId="0" applyFont="1" applyBorder="1" applyAlignment="1">
      <alignment horizontal="center" vertical="center"/>
    </xf>
    <xf numFmtId="0" fontId="45" fillId="0" borderId="0" xfId="0" applyFont="1" applyFill="1" applyBorder="1" applyAlignment="1">
      <alignment horizontal="right"/>
    </xf>
    <xf numFmtId="0" fontId="0" fillId="0" borderId="0" xfId="0" applyAlignment="1">
      <alignment horizontal="left" vertical="top" wrapText="1"/>
    </xf>
    <xf numFmtId="0" fontId="0" fillId="0" borderId="0" xfId="0" applyAlignment="1">
      <alignment horizontal="right" vertical="top" wrapText="1"/>
    </xf>
    <xf numFmtId="0" fontId="0" fillId="0" borderId="0" xfId="0" applyAlignment="1">
      <alignment horizontal="right"/>
    </xf>
    <xf numFmtId="0" fontId="0" fillId="0" borderId="0" xfId="0" applyAlignment="1">
      <alignment horizontal="right" vertical="top"/>
    </xf>
    <xf numFmtId="0" fontId="48" fillId="0" borderId="0" xfId="0" applyFont="1" applyBorder="1" applyAlignment="1">
      <alignment horizontal="center" wrapText="1"/>
    </xf>
    <xf numFmtId="0" fontId="48" fillId="0" borderId="0" xfId="0" applyFont="1" applyBorder="1" applyAlignment="1">
      <alignment horizontal="center"/>
    </xf>
    <xf numFmtId="0" fontId="60" fillId="49" borderId="0" xfId="0" applyFont="1" applyFill="1" applyBorder="1" applyAlignment="1" applyProtection="1">
      <alignment horizontal="center" vertical="center"/>
      <protection locked="0"/>
    </xf>
    <xf numFmtId="0" fontId="49" fillId="0" borderId="0" xfId="0" applyFont="1" applyBorder="1" applyAlignment="1">
      <alignment vertical="center"/>
    </xf>
    <xf numFmtId="0" fontId="48" fillId="0" borderId="0" xfId="0" applyFont="1" applyBorder="1" applyAlignment="1">
      <alignment vertical="center"/>
    </xf>
    <xf numFmtId="0" fontId="49" fillId="46" borderId="0" xfId="0" applyFont="1" applyFill="1" applyBorder="1" applyAlignment="1">
      <alignment horizontal="right" vertical="center"/>
    </xf>
    <xf numFmtId="0" fontId="53" fillId="46" borderId="0" xfId="0" applyFont="1" applyFill="1" applyBorder="1" applyAlignment="1">
      <alignment horizontal="center" vertical="center"/>
    </xf>
    <xf numFmtId="0" fontId="42" fillId="46" borderId="0" xfId="0" applyFont="1" applyFill="1" applyBorder="1" applyAlignment="1">
      <alignment horizontal="right" vertical="center"/>
    </xf>
    <xf numFmtId="0" fontId="42" fillId="46" borderId="0" xfId="0" applyFont="1" applyFill="1" applyBorder="1" applyAlignment="1">
      <alignment horizontal="center" vertical="center"/>
    </xf>
    <xf numFmtId="0" fontId="44" fillId="36" borderId="0" xfId="0" applyFont="1" applyFill="1" applyBorder="1" applyAlignment="1">
      <alignment horizontal="center" vertical="center"/>
    </xf>
    <xf numFmtId="165" fontId="48" fillId="0" borderId="0" xfId="0" applyNumberFormat="1" applyFont="1" applyBorder="1"/>
    <xf numFmtId="0" fontId="49" fillId="46" borderId="0" xfId="0" applyFont="1" applyFill="1" applyBorder="1" applyAlignment="1">
      <alignment horizontal="right"/>
    </xf>
    <xf numFmtId="0" fontId="53" fillId="46" borderId="0" xfId="0" applyFont="1" applyFill="1" applyBorder="1" applyAlignment="1">
      <alignment horizontal="center"/>
    </xf>
    <xf numFmtId="0" fontId="42" fillId="46" borderId="0" xfId="0" applyFont="1" applyFill="1" applyBorder="1" applyAlignment="1">
      <alignment horizontal="right"/>
    </xf>
    <xf numFmtId="0" fontId="42" fillId="46" borderId="0" xfId="0" applyFont="1" applyFill="1" applyBorder="1" applyAlignment="1">
      <alignment horizontal="center"/>
    </xf>
    <xf numFmtId="0" fontId="48" fillId="0" borderId="0" xfId="0" applyFont="1" applyFill="1" applyBorder="1" applyAlignment="1">
      <alignment horizontal="center" vertical="center" textRotation="90"/>
    </xf>
    <xf numFmtId="165" fontId="49" fillId="46" borderId="0" xfId="51369" applyNumberFormat="1" applyFont="1" applyFill="1" applyBorder="1"/>
    <xf numFmtId="0" fontId="45" fillId="0" borderId="16" xfId="0" applyFont="1" applyFill="1" applyBorder="1" applyAlignment="1">
      <alignment horizontal="center"/>
    </xf>
    <xf numFmtId="1" fontId="45" fillId="49" borderId="0" xfId="0" applyNumberFormat="1" applyFont="1" applyFill="1" applyBorder="1" applyAlignment="1" applyProtection="1">
      <alignment horizontal="center" vertical="center"/>
      <protection locked="0"/>
    </xf>
    <xf numFmtId="0" fontId="42" fillId="0" borderId="15" xfId="0" applyNumberFormat="1" applyFont="1" applyFill="1" applyBorder="1" applyAlignment="1">
      <alignment horizontal="center" vertical="center"/>
    </xf>
    <xf numFmtId="0" fontId="44" fillId="49" borderId="0" xfId="0" applyFont="1" applyFill="1" applyBorder="1" applyAlignment="1" applyProtection="1">
      <alignment horizontal="center" vertical="center"/>
      <protection locked="0"/>
    </xf>
    <xf numFmtId="0" fontId="42" fillId="0" borderId="0" xfId="0" applyFont="1" applyBorder="1" applyAlignment="1">
      <alignment vertical="center"/>
    </xf>
    <xf numFmtId="0" fontId="42" fillId="0" borderId="0" xfId="0" applyNumberFormat="1" applyFont="1" applyBorder="1" applyAlignment="1">
      <alignment vertical="center"/>
    </xf>
    <xf numFmtId="0" fontId="49" fillId="0" borderId="0" xfId="0" applyFont="1" applyBorder="1" applyAlignment="1">
      <alignment horizontal="center" vertical="center"/>
    </xf>
    <xf numFmtId="0" fontId="49" fillId="0" borderId="0" xfId="0" applyFont="1" applyFill="1" applyBorder="1" applyAlignment="1">
      <alignment horizontal="center" vertical="center" textRotation="90"/>
    </xf>
    <xf numFmtId="0" fontId="56" fillId="0" borderId="0" xfId="0" applyFont="1" applyFill="1" applyBorder="1" applyAlignment="1">
      <alignment horizontal="center" vertical="center"/>
    </xf>
    <xf numFmtId="0" fontId="45" fillId="49" borderId="0" xfId="51348" applyFont="1" applyFill="1" applyBorder="1" applyAlignment="1" applyProtection="1">
      <alignment horizontal="center" vertical="center"/>
      <protection locked="0"/>
    </xf>
    <xf numFmtId="0" fontId="49" fillId="0" borderId="13" xfId="0" applyFont="1" applyBorder="1" applyAlignment="1">
      <alignment horizontal="right"/>
    </xf>
    <xf numFmtId="0" fontId="49" fillId="0" borderId="13" xfId="0" applyFont="1" applyBorder="1" applyAlignment="1">
      <alignment horizontal="center"/>
    </xf>
    <xf numFmtId="0" fontId="49" fillId="0" borderId="13" xfId="0" quotePrefix="1" applyFont="1" applyBorder="1" applyAlignment="1">
      <alignment horizontal="right"/>
    </xf>
    <xf numFmtId="0" fontId="48" fillId="0" borderId="0" xfId="0" applyFont="1" applyBorder="1" applyAlignment="1">
      <alignment horizontal="center"/>
    </xf>
    <xf numFmtId="0" fontId="48" fillId="0" borderId="0" xfId="0" applyFont="1" applyFill="1" applyBorder="1" applyAlignment="1">
      <alignment vertical="center" textRotation="90"/>
    </xf>
    <xf numFmtId="0" fontId="42" fillId="0" borderId="0" xfId="0" applyFont="1" applyBorder="1" applyAlignment="1">
      <alignment horizontal="right"/>
    </xf>
    <xf numFmtId="165" fontId="42" fillId="0" borderId="0" xfId="51369" applyNumberFormat="1" applyFont="1" applyBorder="1"/>
    <xf numFmtId="0" fontId="43" fillId="0" borderId="0" xfId="0" applyFont="1" applyFill="1" applyBorder="1" applyAlignment="1">
      <alignment horizontal="center"/>
    </xf>
    <xf numFmtId="0" fontId="43" fillId="0" borderId="0" xfId="0" applyFont="1" applyAlignment="1">
      <alignment horizontal="center"/>
    </xf>
    <xf numFmtId="165" fontId="48" fillId="0" borderId="0" xfId="0" applyNumberFormat="1" applyFont="1" applyFill="1" applyBorder="1" applyAlignment="1">
      <alignment vertical="center" wrapText="1"/>
    </xf>
    <xf numFmtId="165" fontId="49" fillId="0" borderId="17" xfId="0" applyNumberFormat="1" applyFont="1" applyBorder="1"/>
    <xf numFmtId="0" fontId="49" fillId="0" borderId="0" xfId="0" applyFont="1" applyAlignment="1"/>
    <xf numFmtId="0" fontId="48" fillId="0" borderId="0" xfId="0" applyFont="1"/>
    <xf numFmtId="165" fontId="48" fillId="0" borderId="0" xfId="0" applyNumberFormat="1" applyFont="1" applyFill="1" applyBorder="1" applyAlignment="1">
      <alignment horizontal="right" vertical="center"/>
    </xf>
    <xf numFmtId="165" fontId="48" fillId="0" borderId="0" xfId="0" applyNumberFormat="1" applyFont="1" applyFill="1" applyBorder="1" applyAlignment="1">
      <alignment vertical="center"/>
    </xf>
    <xf numFmtId="0" fontId="49" fillId="0" borderId="0" xfId="0" applyFont="1" applyFill="1" applyBorder="1" applyAlignment="1">
      <alignment horizontal="center" vertical="center" wrapText="1"/>
    </xf>
    <xf numFmtId="0" fontId="49" fillId="0" borderId="0" xfId="0" applyFont="1" applyBorder="1" applyAlignment="1">
      <alignment vertical="center" textRotation="90" wrapText="1"/>
    </xf>
    <xf numFmtId="165" fontId="48" fillId="51" borderId="0" xfId="0" applyNumberFormat="1" applyFont="1" applyFill="1" applyBorder="1"/>
    <xf numFmtId="165" fontId="48" fillId="51" borderId="17" xfId="0" applyNumberFormat="1" applyFont="1" applyFill="1" applyBorder="1"/>
    <xf numFmtId="165" fontId="43" fillId="0" borderId="0" xfId="0" applyNumberFormat="1" applyFont="1" applyBorder="1"/>
    <xf numFmtId="0" fontId="43" fillId="0" borderId="0" xfId="0" applyFont="1" applyBorder="1" applyAlignment="1">
      <alignment horizontal="right"/>
    </xf>
    <xf numFmtId="0" fontId="43" fillId="0" borderId="0" xfId="0" applyFont="1"/>
    <xf numFmtId="0" fontId="44" fillId="0" borderId="0" xfId="0" applyFont="1" applyBorder="1" applyAlignment="1">
      <alignment horizontal="right"/>
    </xf>
    <xf numFmtId="0" fontId="43" fillId="0" borderId="0" xfId="0" applyFont="1" applyBorder="1" applyAlignment="1">
      <alignment horizontal="left" vertical="center"/>
    </xf>
    <xf numFmtId="0" fontId="43" fillId="0" borderId="0" xfId="0" applyFont="1" applyAlignment="1">
      <alignment horizontal="right"/>
    </xf>
    <xf numFmtId="0" fontId="67" fillId="0" borderId="0" xfId="0" applyFont="1" applyBorder="1" applyAlignment="1">
      <alignment horizontal="right" vertical="center"/>
    </xf>
    <xf numFmtId="0" fontId="36" fillId="39" borderId="0" xfId="51348" applyFont="1" applyFill="1" applyAlignment="1">
      <alignment horizontal="center"/>
    </xf>
    <xf numFmtId="0" fontId="36" fillId="35" borderId="0" xfId="51348" applyFont="1" applyFill="1" applyAlignment="1">
      <alignment horizontal="center"/>
    </xf>
    <xf numFmtId="0" fontId="36" fillId="37" borderId="0" xfId="51348" applyFont="1" applyFill="1" applyAlignment="1">
      <alignment horizontal="center"/>
    </xf>
    <xf numFmtId="0" fontId="36" fillId="36" borderId="0" xfId="51348" applyFont="1" applyFill="1" applyAlignment="1">
      <alignment horizontal="center"/>
    </xf>
    <xf numFmtId="165" fontId="49" fillId="40" borderId="0" xfId="0" applyNumberFormat="1" applyFont="1" applyFill="1" applyBorder="1" applyAlignment="1">
      <alignment horizontal="center" vertical="center" wrapText="1"/>
    </xf>
    <xf numFmtId="0" fontId="60" fillId="0" borderId="0" xfId="0" applyFont="1" applyAlignment="1">
      <alignment horizontal="center"/>
    </xf>
    <xf numFmtId="0" fontId="43" fillId="0" borderId="0" xfId="0" applyFont="1" applyAlignment="1">
      <alignment horizontal="center" vertical="center" wrapText="1"/>
    </xf>
    <xf numFmtId="0" fontId="66" fillId="0" borderId="0" xfId="0" applyFont="1" applyAlignment="1">
      <alignment horizontal="right" vertical="center" wrapText="1"/>
    </xf>
    <xf numFmtId="0" fontId="44" fillId="45" borderId="0" xfId="0" applyFont="1" applyFill="1" applyBorder="1" applyAlignment="1">
      <alignment horizontal="center"/>
    </xf>
    <xf numFmtId="0" fontId="48" fillId="38" borderId="0" xfId="0" applyFont="1" applyFill="1" applyBorder="1" applyAlignment="1">
      <alignment horizontal="center" vertical="center" textRotation="90"/>
    </xf>
    <xf numFmtId="0" fontId="48" fillId="47" borderId="0" xfId="0" applyFont="1" applyFill="1" applyBorder="1" applyAlignment="1">
      <alignment horizontal="center" vertical="center" textRotation="90"/>
    </xf>
    <xf numFmtId="0" fontId="39" fillId="42" borderId="0" xfId="51348" applyFont="1" applyFill="1" applyAlignment="1">
      <alignment horizontal="center"/>
    </xf>
    <xf numFmtId="0" fontId="48" fillId="0" borderId="0" xfId="0" applyFont="1" applyBorder="1" applyAlignment="1">
      <alignment horizontal="center"/>
    </xf>
    <xf numFmtId="0" fontId="49" fillId="0" borderId="0" xfId="0" applyFont="1" applyBorder="1" applyAlignment="1">
      <alignment horizontal="center" textRotation="90"/>
    </xf>
    <xf numFmtId="0" fontId="45" fillId="47" borderId="0" xfId="0" applyFont="1" applyFill="1" applyBorder="1" applyAlignment="1">
      <alignment horizontal="center" vertical="center"/>
    </xf>
    <xf numFmtId="0" fontId="49" fillId="51" borderId="0" xfId="0" applyFont="1" applyFill="1" applyBorder="1" applyAlignment="1">
      <alignment horizontal="center" vertical="center" wrapText="1"/>
    </xf>
    <xf numFmtId="0" fontId="39" fillId="41" borderId="0" xfId="51348" applyFont="1" applyFill="1" applyAlignment="1">
      <alignment horizontal="center"/>
    </xf>
    <xf numFmtId="0" fontId="45" fillId="38" borderId="0" xfId="0" applyFont="1" applyFill="1" applyBorder="1" applyAlignment="1">
      <alignment horizontal="center" vertical="center"/>
    </xf>
    <xf numFmtId="0" fontId="45" fillId="48" borderId="0" xfId="0" applyFont="1" applyFill="1" applyBorder="1" applyAlignment="1">
      <alignment horizontal="center" vertical="center"/>
    </xf>
    <xf numFmtId="0" fontId="48" fillId="48" borderId="0" xfId="0" applyFont="1" applyFill="1" applyBorder="1" applyAlignment="1">
      <alignment horizontal="center" vertical="center" textRotation="90"/>
    </xf>
    <xf numFmtId="0" fontId="65" fillId="0" borderId="0" xfId="0" applyFont="1" applyAlignment="1">
      <alignment horizontal="center" vertical="center" wrapText="1"/>
    </xf>
    <xf numFmtId="0" fontId="42" fillId="49" borderId="0" xfId="0" applyFont="1" applyFill="1" applyAlignment="1" applyProtection="1">
      <alignment horizontal="center"/>
      <protection locked="0"/>
    </xf>
    <xf numFmtId="0" fontId="42" fillId="49" borderId="0" xfId="0" applyFont="1" applyFill="1" applyAlignment="1" applyProtection="1">
      <alignment horizontal="center" wrapText="1"/>
      <protection locked="0"/>
    </xf>
    <xf numFmtId="0" fontId="39" fillId="34" borderId="0" xfId="51348" applyFont="1" applyFill="1" applyAlignment="1">
      <alignment horizontal="center"/>
    </xf>
    <xf numFmtId="165" fontId="45" fillId="0" borderId="0" xfId="51369" applyNumberFormat="1" applyFont="1" applyFill="1" applyBorder="1" applyAlignment="1">
      <alignment horizontal="center" vertical="center"/>
    </xf>
    <xf numFmtId="0" fontId="45" fillId="0" borderId="0" xfId="0" applyFont="1" applyBorder="1" applyAlignment="1">
      <alignment horizontal="center" wrapText="1"/>
    </xf>
    <xf numFmtId="0" fontId="45" fillId="49" borderId="0" xfId="51348" applyFont="1" applyFill="1" applyBorder="1" applyAlignment="1" applyProtection="1">
      <alignment horizontal="center" vertical="center"/>
      <protection locked="0"/>
    </xf>
    <xf numFmtId="0" fontId="39" fillId="43" borderId="0" xfId="51348" applyFont="1" applyFill="1" applyAlignment="1">
      <alignment horizontal="center"/>
    </xf>
    <xf numFmtId="0" fontId="45" fillId="50" borderId="0" xfId="0" applyFont="1" applyFill="1" applyBorder="1" applyAlignment="1">
      <alignment horizontal="center"/>
    </xf>
    <xf numFmtId="0" fontId="41" fillId="42" borderId="0" xfId="0" applyFont="1" applyFill="1" applyAlignment="1">
      <alignment horizontal="center"/>
    </xf>
    <xf numFmtId="0" fontId="41" fillId="41" borderId="0" xfId="0" applyFont="1" applyFill="1" applyAlignment="1">
      <alignment horizontal="center"/>
    </xf>
    <xf numFmtId="0" fontId="41" fillId="43" borderId="0" xfId="0" applyFont="1" applyFill="1" applyAlignment="1">
      <alignment horizontal="center"/>
    </xf>
    <xf numFmtId="0" fontId="7" fillId="0" borderId="0" xfId="0" applyFont="1" applyAlignment="1">
      <alignment horizontal="center" wrapText="1"/>
    </xf>
  </cellXfs>
  <cellStyles count="5137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2" xfId="64"/>
    <cellStyle name="Comma 2 2" xfId="218"/>
    <cellStyle name="Comma 2 2 2" xfId="51364"/>
    <cellStyle name="Comma 2 3" xfId="219"/>
    <cellStyle name="Comma 2 4" xfId="217"/>
    <cellStyle name="Comma 2 5" xfId="51346"/>
    <cellStyle name="Comma 2 6" xfId="51361"/>
    <cellStyle name="Comma 3" xfId="76"/>
    <cellStyle name="Comma 3 10" xfId="947"/>
    <cellStyle name="Comma 3 10 10" xfId="19780"/>
    <cellStyle name="Comma 3 10 10 2" xfId="46735"/>
    <cellStyle name="Comma 3 10 11" xfId="22474"/>
    <cellStyle name="Comma 3 10 11 2" xfId="49429"/>
    <cellStyle name="Comma 3 10 12" xfId="27902"/>
    <cellStyle name="Comma 3 10 13" xfId="25188"/>
    <cellStyle name="Comma 3 10 2" xfId="1838"/>
    <cellStyle name="Comma 3 10 2 10" xfId="28793"/>
    <cellStyle name="Comma 3 10 2 11" xfId="26970"/>
    <cellStyle name="Comma 3 10 2 2" xfId="5403"/>
    <cellStyle name="Comma 3 10 2 2 2" xfId="32357"/>
    <cellStyle name="Comma 3 10 2 3" xfId="8096"/>
    <cellStyle name="Comma 3 10 2 3 2" xfId="35050"/>
    <cellStyle name="Comma 3 10 2 4" xfId="10789"/>
    <cellStyle name="Comma 3 10 2 4 2" xfId="37743"/>
    <cellStyle name="Comma 3 10 2 5" xfId="13482"/>
    <cellStyle name="Comma 3 10 2 5 2" xfId="40436"/>
    <cellStyle name="Comma 3 10 2 6" xfId="16175"/>
    <cellStyle name="Comma 3 10 2 6 2" xfId="43129"/>
    <cellStyle name="Comma 3 10 2 7" xfId="18868"/>
    <cellStyle name="Comma 3 10 2 7 2" xfId="45823"/>
    <cellStyle name="Comma 3 10 2 8" xfId="21562"/>
    <cellStyle name="Comma 3 10 2 8 2" xfId="48517"/>
    <cellStyle name="Comma 3 10 2 9" xfId="24256"/>
    <cellStyle name="Comma 3 10 2 9 2" xfId="51211"/>
    <cellStyle name="Comma 3 10 3" xfId="2730"/>
    <cellStyle name="Comma 3 10 3 10" xfId="29684"/>
    <cellStyle name="Comma 3 10 3 11" xfId="26079"/>
    <cellStyle name="Comma 3 10 3 2" xfId="4512"/>
    <cellStyle name="Comma 3 10 3 2 2" xfId="31466"/>
    <cellStyle name="Comma 3 10 3 3" xfId="7205"/>
    <cellStyle name="Comma 3 10 3 3 2" xfId="34159"/>
    <cellStyle name="Comma 3 10 3 4" xfId="9898"/>
    <cellStyle name="Comma 3 10 3 4 2" xfId="36852"/>
    <cellStyle name="Comma 3 10 3 5" xfId="12591"/>
    <cellStyle name="Comma 3 10 3 5 2" xfId="39545"/>
    <cellStyle name="Comma 3 10 3 6" xfId="15284"/>
    <cellStyle name="Comma 3 10 3 6 2" xfId="42238"/>
    <cellStyle name="Comma 3 10 3 7" xfId="17977"/>
    <cellStyle name="Comma 3 10 3 7 2" xfId="44932"/>
    <cellStyle name="Comma 3 10 3 8" xfId="20671"/>
    <cellStyle name="Comma 3 10 3 8 2" xfId="47626"/>
    <cellStyle name="Comma 3 10 3 9" xfId="23365"/>
    <cellStyle name="Comma 3 10 3 9 2" xfId="50320"/>
    <cellStyle name="Comma 3 10 4" xfId="3621"/>
    <cellStyle name="Comma 3 10 4 2" xfId="30575"/>
    <cellStyle name="Comma 3 10 5" xfId="6314"/>
    <cellStyle name="Comma 3 10 5 2" xfId="33268"/>
    <cellStyle name="Comma 3 10 6" xfId="9007"/>
    <cellStyle name="Comma 3 10 6 2" xfId="35961"/>
    <cellStyle name="Comma 3 10 7" xfId="11700"/>
    <cellStyle name="Comma 3 10 7 2" xfId="38654"/>
    <cellStyle name="Comma 3 10 8" xfId="14393"/>
    <cellStyle name="Comma 3 10 8 2" xfId="41347"/>
    <cellStyle name="Comma 3 10 9" xfId="17086"/>
    <cellStyle name="Comma 3 10 9 2" xfId="44041"/>
    <cellStyle name="Comma 3 11" xfId="5456"/>
    <cellStyle name="Comma 3 11 10" xfId="27023"/>
    <cellStyle name="Comma 3 11 2" xfId="8149"/>
    <cellStyle name="Comma 3 11 2 2" xfId="35103"/>
    <cellStyle name="Comma 3 11 3" xfId="10842"/>
    <cellStyle name="Comma 3 11 3 2" xfId="37796"/>
    <cellStyle name="Comma 3 11 4" xfId="13535"/>
    <cellStyle name="Comma 3 11 4 2" xfId="40489"/>
    <cellStyle name="Comma 3 11 5" xfId="16228"/>
    <cellStyle name="Comma 3 11 5 2" xfId="43182"/>
    <cellStyle name="Comma 3 11 6" xfId="18921"/>
    <cellStyle name="Comma 3 11 6 2" xfId="45876"/>
    <cellStyle name="Comma 3 11 7" xfId="21615"/>
    <cellStyle name="Comma 3 11 7 2" xfId="48570"/>
    <cellStyle name="Comma 3 11 8" xfId="24309"/>
    <cellStyle name="Comma 3 11 8 2" xfId="51264"/>
    <cellStyle name="Comma 3 11 9" xfId="32410"/>
    <cellStyle name="Comma 3 12" xfId="24330"/>
    <cellStyle name="Comma 3 12 2" xfId="51285"/>
    <cellStyle name="Comma 3 12 3" xfId="27044"/>
    <cellStyle name="Comma 3 2" xfId="221"/>
    <cellStyle name="Comma 3 2 10" xfId="5466"/>
    <cellStyle name="Comma 3 2 10 10" xfId="27033"/>
    <cellStyle name="Comma 3 2 10 2" xfId="8159"/>
    <cellStyle name="Comma 3 2 10 2 2" xfId="35113"/>
    <cellStyle name="Comma 3 2 10 3" xfId="10852"/>
    <cellStyle name="Comma 3 2 10 3 2" xfId="37806"/>
    <cellStyle name="Comma 3 2 10 4" xfId="13545"/>
    <cellStyle name="Comma 3 2 10 4 2" xfId="40499"/>
    <cellStyle name="Comma 3 2 10 5" xfId="16238"/>
    <cellStyle name="Comma 3 2 10 5 2" xfId="43192"/>
    <cellStyle name="Comma 3 2 10 6" xfId="18931"/>
    <cellStyle name="Comma 3 2 10 6 2" xfId="45886"/>
    <cellStyle name="Comma 3 2 10 7" xfId="21625"/>
    <cellStyle name="Comma 3 2 10 7 2" xfId="48580"/>
    <cellStyle name="Comma 3 2 10 8" xfId="24319"/>
    <cellStyle name="Comma 3 2 10 8 2" xfId="51274"/>
    <cellStyle name="Comma 3 2 10 9" xfId="32420"/>
    <cellStyle name="Comma 3 2 11" xfId="2923"/>
    <cellStyle name="Comma 3 2 11 2" xfId="24340"/>
    <cellStyle name="Comma 3 2 11 2 2" xfId="51295"/>
    <cellStyle name="Comma 3 2 11 3" xfId="29877"/>
    <cellStyle name="Comma 3 2 11 4" xfId="27054"/>
    <cellStyle name="Comma 3 2 12" xfId="5616"/>
    <cellStyle name="Comma 3 2 12 2" xfId="32570"/>
    <cellStyle name="Comma 3 2 13" xfId="8309"/>
    <cellStyle name="Comma 3 2 13 2" xfId="35263"/>
    <cellStyle name="Comma 3 2 14" xfId="11002"/>
    <cellStyle name="Comma 3 2 14 2" xfId="37956"/>
    <cellStyle name="Comma 3 2 15" xfId="13695"/>
    <cellStyle name="Comma 3 2 15 2" xfId="40649"/>
    <cellStyle name="Comma 3 2 16" xfId="16388"/>
    <cellStyle name="Comma 3 2 16 2" xfId="43343"/>
    <cellStyle name="Comma 3 2 17" xfId="19082"/>
    <cellStyle name="Comma 3 2 17 2" xfId="46037"/>
    <cellStyle name="Comma 3 2 18" xfId="21776"/>
    <cellStyle name="Comma 3 2 18 2" xfId="48731"/>
    <cellStyle name="Comma 3 2 19" xfId="27204"/>
    <cellStyle name="Comma 3 2 2" xfId="546"/>
    <cellStyle name="Comma 3 2 2 10" xfId="19377"/>
    <cellStyle name="Comma 3 2 2 10 2" xfId="46332"/>
    <cellStyle name="Comma 3 2 2 11" xfId="22071"/>
    <cellStyle name="Comma 3 2 2 11 2" xfId="49026"/>
    <cellStyle name="Comma 3 2 2 12" xfId="27499"/>
    <cellStyle name="Comma 3 2 2 13" xfId="24785"/>
    <cellStyle name="Comma 3 2 2 2" xfId="1435"/>
    <cellStyle name="Comma 3 2 2 2 10" xfId="28390"/>
    <cellStyle name="Comma 3 2 2 2 11" xfId="26567"/>
    <cellStyle name="Comma 3 2 2 2 2" xfId="5000"/>
    <cellStyle name="Comma 3 2 2 2 2 2" xfId="31954"/>
    <cellStyle name="Comma 3 2 2 2 3" xfId="7693"/>
    <cellStyle name="Comma 3 2 2 2 3 2" xfId="34647"/>
    <cellStyle name="Comma 3 2 2 2 4" xfId="10386"/>
    <cellStyle name="Comma 3 2 2 2 4 2" xfId="37340"/>
    <cellStyle name="Comma 3 2 2 2 5" xfId="13079"/>
    <cellStyle name="Comma 3 2 2 2 5 2" xfId="40033"/>
    <cellStyle name="Comma 3 2 2 2 6" xfId="15772"/>
    <cellStyle name="Comma 3 2 2 2 6 2" xfId="42726"/>
    <cellStyle name="Comma 3 2 2 2 7" xfId="18465"/>
    <cellStyle name="Comma 3 2 2 2 7 2" xfId="45420"/>
    <cellStyle name="Comma 3 2 2 2 8" xfId="21159"/>
    <cellStyle name="Comma 3 2 2 2 8 2" xfId="48114"/>
    <cellStyle name="Comma 3 2 2 2 9" xfId="23853"/>
    <cellStyle name="Comma 3 2 2 2 9 2" xfId="50808"/>
    <cellStyle name="Comma 3 2 2 3" xfId="2326"/>
    <cellStyle name="Comma 3 2 2 3 10" xfId="29281"/>
    <cellStyle name="Comma 3 2 2 3 11" xfId="25676"/>
    <cellStyle name="Comma 3 2 2 3 2" xfId="4109"/>
    <cellStyle name="Comma 3 2 2 3 2 2" xfId="31063"/>
    <cellStyle name="Comma 3 2 2 3 3" xfId="6802"/>
    <cellStyle name="Comma 3 2 2 3 3 2" xfId="33756"/>
    <cellStyle name="Comma 3 2 2 3 4" xfId="9495"/>
    <cellStyle name="Comma 3 2 2 3 4 2" xfId="36449"/>
    <cellStyle name="Comma 3 2 2 3 5" xfId="12188"/>
    <cellStyle name="Comma 3 2 2 3 5 2" xfId="39142"/>
    <cellStyle name="Comma 3 2 2 3 6" xfId="14881"/>
    <cellStyle name="Comma 3 2 2 3 6 2" xfId="41835"/>
    <cellStyle name="Comma 3 2 2 3 7" xfId="17574"/>
    <cellStyle name="Comma 3 2 2 3 7 2" xfId="44529"/>
    <cellStyle name="Comma 3 2 2 3 8" xfId="20268"/>
    <cellStyle name="Comma 3 2 2 3 8 2" xfId="47223"/>
    <cellStyle name="Comma 3 2 2 3 9" xfId="22962"/>
    <cellStyle name="Comma 3 2 2 3 9 2" xfId="49917"/>
    <cellStyle name="Comma 3 2 2 4" xfId="3218"/>
    <cellStyle name="Comma 3 2 2 4 2" xfId="30172"/>
    <cellStyle name="Comma 3 2 2 5" xfId="5911"/>
    <cellStyle name="Comma 3 2 2 5 2" xfId="32865"/>
    <cellStyle name="Comma 3 2 2 6" xfId="8604"/>
    <cellStyle name="Comma 3 2 2 6 2" xfId="35558"/>
    <cellStyle name="Comma 3 2 2 7" xfId="11297"/>
    <cellStyle name="Comma 3 2 2 7 2" xfId="38251"/>
    <cellStyle name="Comma 3 2 2 8" xfId="13990"/>
    <cellStyle name="Comma 3 2 2 8 2" xfId="40944"/>
    <cellStyle name="Comma 3 2 2 9" xfId="16683"/>
    <cellStyle name="Comma 3 2 2 9 2" xfId="43638"/>
    <cellStyle name="Comma 3 2 20" xfId="24490"/>
    <cellStyle name="Comma 3 2 3" xfId="771"/>
    <cellStyle name="Comma 3 2 3 10" xfId="19602"/>
    <cellStyle name="Comma 3 2 3 10 2" xfId="46557"/>
    <cellStyle name="Comma 3 2 3 11" xfId="22296"/>
    <cellStyle name="Comma 3 2 3 11 2" xfId="49251"/>
    <cellStyle name="Comma 3 2 3 12" xfId="27724"/>
    <cellStyle name="Comma 3 2 3 13" xfId="25010"/>
    <cellStyle name="Comma 3 2 3 2" xfId="1660"/>
    <cellStyle name="Comma 3 2 3 2 10" xfId="28615"/>
    <cellStyle name="Comma 3 2 3 2 11" xfId="26792"/>
    <cellStyle name="Comma 3 2 3 2 2" xfId="5225"/>
    <cellStyle name="Comma 3 2 3 2 2 2" xfId="32179"/>
    <cellStyle name="Comma 3 2 3 2 3" xfId="7918"/>
    <cellStyle name="Comma 3 2 3 2 3 2" xfId="34872"/>
    <cellStyle name="Comma 3 2 3 2 4" xfId="10611"/>
    <cellStyle name="Comma 3 2 3 2 4 2" xfId="37565"/>
    <cellStyle name="Comma 3 2 3 2 5" xfId="13304"/>
    <cellStyle name="Comma 3 2 3 2 5 2" xfId="40258"/>
    <cellStyle name="Comma 3 2 3 2 6" xfId="15997"/>
    <cellStyle name="Comma 3 2 3 2 6 2" xfId="42951"/>
    <cellStyle name="Comma 3 2 3 2 7" xfId="18690"/>
    <cellStyle name="Comma 3 2 3 2 7 2" xfId="45645"/>
    <cellStyle name="Comma 3 2 3 2 8" xfId="21384"/>
    <cellStyle name="Comma 3 2 3 2 8 2" xfId="48339"/>
    <cellStyle name="Comma 3 2 3 2 9" xfId="24078"/>
    <cellStyle name="Comma 3 2 3 2 9 2" xfId="51033"/>
    <cellStyle name="Comma 3 2 3 3" xfId="2552"/>
    <cellStyle name="Comma 3 2 3 3 10" xfId="29506"/>
    <cellStyle name="Comma 3 2 3 3 11" xfId="25901"/>
    <cellStyle name="Comma 3 2 3 3 2" xfId="4334"/>
    <cellStyle name="Comma 3 2 3 3 2 2" xfId="31288"/>
    <cellStyle name="Comma 3 2 3 3 3" xfId="7027"/>
    <cellStyle name="Comma 3 2 3 3 3 2" xfId="33981"/>
    <cellStyle name="Comma 3 2 3 3 4" xfId="9720"/>
    <cellStyle name="Comma 3 2 3 3 4 2" xfId="36674"/>
    <cellStyle name="Comma 3 2 3 3 5" xfId="12413"/>
    <cellStyle name="Comma 3 2 3 3 5 2" xfId="39367"/>
    <cellStyle name="Comma 3 2 3 3 6" xfId="15106"/>
    <cellStyle name="Comma 3 2 3 3 6 2" xfId="42060"/>
    <cellStyle name="Comma 3 2 3 3 7" xfId="17799"/>
    <cellStyle name="Comma 3 2 3 3 7 2" xfId="44754"/>
    <cellStyle name="Comma 3 2 3 3 8" xfId="20493"/>
    <cellStyle name="Comma 3 2 3 3 8 2" xfId="47448"/>
    <cellStyle name="Comma 3 2 3 3 9" xfId="23187"/>
    <cellStyle name="Comma 3 2 3 3 9 2" xfId="50142"/>
    <cellStyle name="Comma 3 2 3 4" xfId="3443"/>
    <cellStyle name="Comma 3 2 3 4 2" xfId="30397"/>
    <cellStyle name="Comma 3 2 3 5" xfId="6136"/>
    <cellStyle name="Comma 3 2 3 5 2" xfId="33090"/>
    <cellStyle name="Comma 3 2 3 6" xfId="8829"/>
    <cellStyle name="Comma 3 2 3 6 2" xfId="35783"/>
    <cellStyle name="Comma 3 2 3 7" xfId="11522"/>
    <cellStyle name="Comma 3 2 3 7 2" xfId="38476"/>
    <cellStyle name="Comma 3 2 3 8" xfId="14215"/>
    <cellStyle name="Comma 3 2 3 8 2" xfId="41169"/>
    <cellStyle name="Comma 3 2 3 9" xfId="16908"/>
    <cellStyle name="Comma 3 2 3 9 2" xfId="43863"/>
    <cellStyle name="Comma 3 2 4" xfId="856"/>
    <cellStyle name="Comma 3 2 4 10" xfId="19688"/>
    <cellStyle name="Comma 3 2 4 10 2" xfId="46643"/>
    <cellStyle name="Comma 3 2 4 11" xfId="22382"/>
    <cellStyle name="Comma 3 2 4 11 2" xfId="49337"/>
    <cellStyle name="Comma 3 2 4 12" xfId="27810"/>
    <cellStyle name="Comma 3 2 4 13" xfId="25096"/>
    <cellStyle name="Comma 3 2 4 2" xfId="1746"/>
    <cellStyle name="Comma 3 2 4 2 10" xfId="28701"/>
    <cellStyle name="Comma 3 2 4 2 11" xfId="26878"/>
    <cellStyle name="Comma 3 2 4 2 2" xfId="5311"/>
    <cellStyle name="Comma 3 2 4 2 2 2" xfId="32265"/>
    <cellStyle name="Comma 3 2 4 2 3" xfId="8004"/>
    <cellStyle name="Comma 3 2 4 2 3 2" xfId="34958"/>
    <cellStyle name="Comma 3 2 4 2 4" xfId="10697"/>
    <cellStyle name="Comma 3 2 4 2 4 2" xfId="37651"/>
    <cellStyle name="Comma 3 2 4 2 5" xfId="13390"/>
    <cellStyle name="Comma 3 2 4 2 5 2" xfId="40344"/>
    <cellStyle name="Comma 3 2 4 2 6" xfId="16083"/>
    <cellStyle name="Comma 3 2 4 2 6 2" xfId="43037"/>
    <cellStyle name="Comma 3 2 4 2 7" xfId="18776"/>
    <cellStyle name="Comma 3 2 4 2 7 2" xfId="45731"/>
    <cellStyle name="Comma 3 2 4 2 8" xfId="21470"/>
    <cellStyle name="Comma 3 2 4 2 8 2" xfId="48425"/>
    <cellStyle name="Comma 3 2 4 2 9" xfId="24164"/>
    <cellStyle name="Comma 3 2 4 2 9 2" xfId="51119"/>
    <cellStyle name="Comma 3 2 4 3" xfId="2638"/>
    <cellStyle name="Comma 3 2 4 3 10" xfId="29592"/>
    <cellStyle name="Comma 3 2 4 3 11" xfId="25987"/>
    <cellStyle name="Comma 3 2 4 3 2" xfId="4420"/>
    <cellStyle name="Comma 3 2 4 3 2 2" xfId="31374"/>
    <cellStyle name="Comma 3 2 4 3 3" xfId="7113"/>
    <cellStyle name="Comma 3 2 4 3 3 2" xfId="34067"/>
    <cellStyle name="Comma 3 2 4 3 4" xfId="9806"/>
    <cellStyle name="Comma 3 2 4 3 4 2" xfId="36760"/>
    <cellStyle name="Comma 3 2 4 3 5" xfId="12499"/>
    <cellStyle name="Comma 3 2 4 3 5 2" xfId="39453"/>
    <cellStyle name="Comma 3 2 4 3 6" xfId="15192"/>
    <cellStyle name="Comma 3 2 4 3 6 2" xfId="42146"/>
    <cellStyle name="Comma 3 2 4 3 7" xfId="17885"/>
    <cellStyle name="Comma 3 2 4 3 7 2" xfId="44840"/>
    <cellStyle name="Comma 3 2 4 3 8" xfId="20579"/>
    <cellStyle name="Comma 3 2 4 3 8 2" xfId="47534"/>
    <cellStyle name="Comma 3 2 4 3 9" xfId="23273"/>
    <cellStyle name="Comma 3 2 4 3 9 2" xfId="50228"/>
    <cellStyle name="Comma 3 2 4 4" xfId="3529"/>
    <cellStyle name="Comma 3 2 4 4 2" xfId="30483"/>
    <cellStyle name="Comma 3 2 4 5" xfId="6222"/>
    <cellStyle name="Comma 3 2 4 5 2" xfId="33176"/>
    <cellStyle name="Comma 3 2 4 6" xfId="8915"/>
    <cellStyle name="Comma 3 2 4 6 2" xfId="35869"/>
    <cellStyle name="Comma 3 2 4 7" xfId="11608"/>
    <cellStyle name="Comma 3 2 4 7 2" xfId="38562"/>
    <cellStyle name="Comma 3 2 4 8" xfId="14301"/>
    <cellStyle name="Comma 3 2 4 8 2" xfId="41255"/>
    <cellStyle name="Comma 3 2 4 9" xfId="16994"/>
    <cellStyle name="Comma 3 2 4 9 2" xfId="43949"/>
    <cellStyle name="Comma 3 2 5" xfId="898"/>
    <cellStyle name="Comma 3 2 5 10" xfId="19730"/>
    <cellStyle name="Comma 3 2 5 10 2" xfId="46685"/>
    <cellStyle name="Comma 3 2 5 11" xfId="22424"/>
    <cellStyle name="Comma 3 2 5 11 2" xfId="49379"/>
    <cellStyle name="Comma 3 2 5 12" xfId="27852"/>
    <cellStyle name="Comma 3 2 5 13" xfId="25138"/>
    <cellStyle name="Comma 3 2 5 2" xfId="1788"/>
    <cellStyle name="Comma 3 2 5 2 10" xfId="28743"/>
    <cellStyle name="Comma 3 2 5 2 11" xfId="26920"/>
    <cellStyle name="Comma 3 2 5 2 2" xfId="5353"/>
    <cellStyle name="Comma 3 2 5 2 2 2" xfId="32307"/>
    <cellStyle name="Comma 3 2 5 2 3" xfId="8046"/>
    <cellStyle name="Comma 3 2 5 2 3 2" xfId="35000"/>
    <cellStyle name="Comma 3 2 5 2 4" xfId="10739"/>
    <cellStyle name="Comma 3 2 5 2 4 2" xfId="37693"/>
    <cellStyle name="Comma 3 2 5 2 5" xfId="13432"/>
    <cellStyle name="Comma 3 2 5 2 5 2" xfId="40386"/>
    <cellStyle name="Comma 3 2 5 2 6" xfId="16125"/>
    <cellStyle name="Comma 3 2 5 2 6 2" xfId="43079"/>
    <cellStyle name="Comma 3 2 5 2 7" xfId="18818"/>
    <cellStyle name="Comma 3 2 5 2 7 2" xfId="45773"/>
    <cellStyle name="Comma 3 2 5 2 8" xfId="21512"/>
    <cellStyle name="Comma 3 2 5 2 8 2" xfId="48467"/>
    <cellStyle name="Comma 3 2 5 2 9" xfId="24206"/>
    <cellStyle name="Comma 3 2 5 2 9 2" xfId="51161"/>
    <cellStyle name="Comma 3 2 5 3" xfId="2680"/>
    <cellStyle name="Comma 3 2 5 3 10" xfId="29634"/>
    <cellStyle name="Comma 3 2 5 3 11" xfId="26029"/>
    <cellStyle name="Comma 3 2 5 3 2" xfId="4462"/>
    <cellStyle name="Comma 3 2 5 3 2 2" xfId="31416"/>
    <cellStyle name="Comma 3 2 5 3 3" xfId="7155"/>
    <cellStyle name="Comma 3 2 5 3 3 2" xfId="34109"/>
    <cellStyle name="Comma 3 2 5 3 4" xfId="9848"/>
    <cellStyle name="Comma 3 2 5 3 4 2" xfId="36802"/>
    <cellStyle name="Comma 3 2 5 3 5" xfId="12541"/>
    <cellStyle name="Comma 3 2 5 3 5 2" xfId="39495"/>
    <cellStyle name="Comma 3 2 5 3 6" xfId="15234"/>
    <cellStyle name="Comma 3 2 5 3 6 2" xfId="42188"/>
    <cellStyle name="Comma 3 2 5 3 7" xfId="17927"/>
    <cellStyle name="Comma 3 2 5 3 7 2" xfId="44882"/>
    <cellStyle name="Comma 3 2 5 3 8" xfId="20621"/>
    <cellStyle name="Comma 3 2 5 3 8 2" xfId="47576"/>
    <cellStyle name="Comma 3 2 5 3 9" xfId="23315"/>
    <cellStyle name="Comma 3 2 5 3 9 2" xfId="50270"/>
    <cellStyle name="Comma 3 2 5 4" xfId="3571"/>
    <cellStyle name="Comma 3 2 5 4 2" xfId="30525"/>
    <cellStyle name="Comma 3 2 5 5" xfId="6264"/>
    <cellStyle name="Comma 3 2 5 5 2" xfId="33218"/>
    <cellStyle name="Comma 3 2 5 6" xfId="8957"/>
    <cellStyle name="Comma 3 2 5 6 2" xfId="35911"/>
    <cellStyle name="Comma 3 2 5 7" xfId="11650"/>
    <cellStyle name="Comma 3 2 5 7 2" xfId="38604"/>
    <cellStyle name="Comma 3 2 5 8" xfId="14343"/>
    <cellStyle name="Comma 3 2 5 8 2" xfId="41297"/>
    <cellStyle name="Comma 3 2 5 9" xfId="17036"/>
    <cellStyle name="Comma 3 2 5 9 2" xfId="43991"/>
    <cellStyle name="Comma 3 2 6" xfId="918"/>
    <cellStyle name="Comma 3 2 6 10" xfId="19750"/>
    <cellStyle name="Comma 3 2 6 10 2" xfId="46705"/>
    <cellStyle name="Comma 3 2 6 11" xfId="22444"/>
    <cellStyle name="Comma 3 2 6 11 2" xfId="49399"/>
    <cellStyle name="Comma 3 2 6 12" xfId="27872"/>
    <cellStyle name="Comma 3 2 6 13" xfId="25158"/>
    <cellStyle name="Comma 3 2 6 2" xfId="1808"/>
    <cellStyle name="Comma 3 2 6 2 10" xfId="28763"/>
    <cellStyle name="Comma 3 2 6 2 11" xfId="26940"/>
    <cellStyle name="Comma 3 2 6 2 2" xfId="5373"/>
    <cellStyle name="Comma 3 2 6 2 2 2" xfId="32327"/>
    <cellStyle name="Comma 3 2 6 2 3" xfId="8066"/>
    <cellStyle name="Comma 3 2 6 2 3 2" xfId="35020"/>
    <cellStyle name="Comma 3 2 6 2 4" xfId="10759"/>
    <cellStyle name="Comma 3 2 6 2 4 2" xfId="37713"/>
    <cellStyle name="Comma 3 2 6 2 5" xfId="13452"/>
    <cellStyle name="Comma 3 2 6 2 5 2" xfId="40406"/>
    <cellStyle name="Comma 3 2 6 2 6" xfId="16145"/>
    <cellStyle name="Comma 3 2 6 2 6 2" xfId="43099"/>
    <cellStyle name="Comma 3 2 6 2 7" xfId="18838"/>
    <cellStyle name="Comma 3 2 6 2 7 2" xfId="45793"/>
    <cellStyle name="Comma 3 2 6 2 8" xfId="21532"/>
    <cellStyle name="Comma 3 2 6 2 8 2" xfId="48487"/>
    <cellStyle name="Comma 3 2 6 2 9" xfId="24226"/>
    <cellStyle name="Comma 3 2 6 2 9 2" xfId="51181"/>
    <cellStyle name="Comma 3 2 6 3" xfId="2700"/>
    <cellStyle name="Comma 3 2 6 3 10" xfId="29654"/>
    <cellStyle name="Comma 3 2 6 3 11" xfId="26049"/>
    <cellStyle name="Comma 3 2 6 3 2" xfId="4482"/>
    <cellStyle name="Comma 3 2 6 3 2 2" xfId="31436"/>
    <cellStyle name="Comma 3 2 6 3 3" xfId="7175"/>
    <cellStyle name="Comma 3 2 6 3 3 2" xfId="34129"/>
    <cellStyle name="Comma 3 2 6 3 4" xfId="9868"/>
    <cellStyle name="Comma 3 2 6 3 4 2" xfId="36822"/>
    <cellStyle name="Comma 3 2 6 3 5" xfId="12561"/>
    <cellStyle name="Comma 3 2 6 3 5 2" xfId="39515"/>
    <cellStyle name="Comma 3 2 6 3 6" xfId="15254"/>
    <cellStyle name="Comma 3 2 6 3 6 2" xfId="42208"/>
    <cellStyle name="Comma 3 2 6 3 7" xfId="17947"/>
    <cellStyle name="Comma 3 2 6 3 7 2" xfId="44902"/>
    <cellStyle name="Comma 3 2 6 3 8" xfId="20641"/>
    <cellStyle name="Comma 3 2 6 3 8 2" xfId="47596"/>
    <cellStyle name="Comma 3 2 6 3 9" xfId="23335"/>
    <cellStyle name="Comma 3 2 6 3 9 2" xfId="50290"/>
    <cellStyle name="Comma 3 2 6 4" xfId="3591"/>
    <cellStyle name="Comma 3 2 6 4 2" xfId="30545"/>
    <cellStyle name="Comma 3 2 6 5" xfId="6284"/>
    <cellStyle name="Comma 3 2 6 5 2" xfId="33238"/>
    <cellStyle name="Comma 3 2 6 6" xfId="8977"/>
    <cellStyle name="Comma 3 2 6 6 2" xfId="35931"/>
    <cellStyle name="Comma 3 2 6 7" xfId="11670"/>
    <cellStyle name="Comma 3 2 6 7 2" xfId="38624"/>
    <cellStyle name="Comma 3 2 6 8" xfId="14363"/>
    <cellStyle name="Comma 3 2 6 8 2" xfId="41317"/>
    <cellStyle name="Comma 3 2 6 9" xfId="17056"/>
    <cellStyle name="Comma 3 2 6 9 2" xfId="44011"/>
    <cellStyle name="Comma 3 2 7" xfId="957"/>
    <cellStyle name="Comma 3 2 7 10" xfId="19790"/>
    <cellStyle name="Comma 3 2 7 10 2" xfId="46745"/>
    <cellStyle name="Comma 3 2 7 11" xfId="22484"/>
    <cellStyle name="Comma 3 2 7 11 2" xfId="49439"/>
    <cellStyle name="Comma 3 2 7 12" xfId="27912"/>
    <cellStyle name="Comma 3 2 7 13" xfId="25198"/>
    <cellStyle name="Comma 3 2 7 2" xfId="1848"/>
    <cellStyle name="Comma 3 2 7 2 10" xfId="28803"/>
    <cellStyle name="Comma 3 2 7 2 11" xfId="26980"/>
    <cellStyle name="Comma 3 2 7 2 2" xfId="5413"/>
    <cellStyle name="Comma 3 2 7 2 2 2" xfId="32367"/>
    <cellStyle name="Comma 3 2 7 2 3" xfId="8106"/>
    <cellStyle name="Comma 3 2 7 2 3 2" xfId="35060"/>
    <cellStyle name="Comma 3 2 7 2 4" xfId="10799"/>
    <cellStyle name="Comma 3 2 7 2 4 2" xfId="37753"/>
    <cellStyle name="Comma 3 2 7 2 5" xfId="13492"/>
    <cellStyle name="Comma 3 2 7 2 5 2" xfId="40446"/>
    <cellStyle name="Comma 3 2 7 2 6" xfId="16185"/>
    <cellStyle name="Comma 3 2 7 2 6 2" xfId="43139"/>
    <cellStyle name="Comma 3 2 7 2 7" xfId="18878"/>
    <cellStyle name="Comma 3 2 7 2 7 2" xfId="45833"/>
    <cellStyle name="Comma 3 2 7 2 8" xfId="21572"/>
    <cellStyle name="Comma 3 2 7 2 8 2" xfId="48527"/>
    <cellStyle name="Comma 3 2 7 2 9" xfId="24266"/>
    <cellStyle name="Comma 3 2 7 2 9 2" xfId="51221"/>
    <cellStyle name="Comma 3 2 7 3" xfId="2740"/>
    <cellStyle name="Comma 3 2 7 3 10" xfId="29694"/>
    <cellStyle name="Comma 3 2 7 3 11" xfId="26089"/>
    <cellStyle name="Comma 3 2 7 3 2" xfId="4522"/>
    <cellStyle name="Comma 3 2 7 3 2 2" xfId="31476"/>
    <cellStyle name="Comma 3 2 7 3 3" xfId="7215"/>
    <cellStyle name="Comma 3 2 7 3 3 2" xfId="34169"/>
    <cellStyle name="Comma 3 2 7 3 4" xfId="9908"/>
    <cellStyle name="Comma 3 2 7 3 4 2" xfId="36862"/>
    <cellStyle name="Comma 3 2 7 3 5" xfId="12601"/>
    <cellStyle name="Comma 3 2 7 3 5 2" xfId="39555"/>
    <cellStyle name="Comma 3 2 7 3 6" xfId="15294"/>
    <cellStyle name="Comma 3 2 7 3 6 2" xfId="42248"/>
    <cellStyle name="Comma 3 2 7 3 7" xfId="17987"/>
    <cellStyle name="Comma 3 2 7 3 7 2" xfId="44942"/>
    <cellStyle name="Comma 3 2 7 3 8" xfId="20681"/>
    <cellStyle name="Comma 3 2 7 3 8 2" xfId="47636"/>
    <cellStyle name="Comma 3 2 7 3 9" xfId="23375"/>
    <cellStyle name="Comma 3 2 7 3 9 2" xfId="50330"/>
    <cellStyle name="Comma 3 2 7 4" xfId="3631"/>
    <cellStyle name="Comma 3 2 7 4 2" xfId="30585"/>
    <cellStyle name="Comma 3 2 7 5" xfId="6324"/>
    <cellStyle name="Comma 3 2 7 5 2" xfId="33278"/>
    <cellStyle name="Comma 3 2 7 6" xfId="9017"/>
    <cellStyle name="Comma 3 2 7 6 2" xfId="35971"/>
    <cellStyle name="Comma 3 2 7 7" xfId="11710"/>
    <cellStyle name="Comma 3 2 7 7 2" xfId="38664"/>
    <cellStyle name="Comma 3 2 7 8" xfId="14403"/>
    <cellStyle name="Comma 3 2 7 8 2" xfId="41357"/>
    <cellStyle name="Comma 3 2 7 9" xfId="17096"/>
    <cellStyle name="Comma 3 2 7 9 2" xfId="44051"/>
    <cellStyle name="Comma 3 2 8" xfId="1140"/>
    <cellStyle name="Comma 3 2 8 10" xfId="28095"/>
    <cellStyle name="Comma 3 2 8 11" xfId="26272"/>
    <cellStyle name="Comma 3 2 8 2" xfId="4705"/>
    <cellStyle name="Comma 3 2 8 2 2" xfId="31659"/>
    <cellStyle name="Comma 3 2 8 3" xfId="7398"/>
    <cellStyle name="Comma 3 2 8 3 2" xfId="34352"/>
    <cellStyle name="Comma 3 2 8 4" xfId="10091"/>
    <cellStyle name="Comma 3 2 8 4 2" xfId="37045"/>
    <cellStyle name="Comma 3 2 8 5" xfId="12784"/>
    <cellStyle name="Comma 3 2 8 5 2" xfId="39738"/>
    <cellStyle name="Comma 3 2 8 6" xfId="15477"/>
    <cellStyle name="Comma 3 2 8 6 2" xfId="42431"/>
    <cellStyle name="Comma 3 2 8 7" xfId="18170"/>
    <cellStyle name="Comma 3 2 8 7 2" xfId="45125"/>
    <cellStyle name="Comma 3 2 8 8" xfId="20864"/>
    <cellStyle name="Comma 3 2 8 8 2" xfId="47819"/>
    <cellStyle name="Comma 3 2 8 9" xfId="23558"/>
    <cellStyle name="Comma 3 2 8 9 2" xfId="50513"/>
    <cellStyle name="Comma 3 2 9" xfId="2031"/>
    <cellStyle name="Comma 3 2 9 10" xfId="28986"/>
    <cellStyle name="Comma 3 2 9 11" xfId="25381"/>
    <cellStyle name="Comma 3 2 9 2" xfId="3814"/>
    <cellStyle name="Comma 3 2 9 2 2" xfId="30768"/>
    <cellStyle name="Comma 3 2 9 3" xfId="6507"/>
    <cellStyle name="Comma 3 2 9 3 2" xfId="33461"/>
    <cellStyle name="Comma 3 2 9 4" xfId="9200"/>
    <cellStyle name="Comma 3 2 9 4 2" xfId="36154"/>
    <cellStyle name="Comma 3 2 9 5" xfId="11893"/>
    <cellStyle name="Comma 3 2 9 5 2" xfId="38847"/>
    <cellStyle name="Comma 3 2 9 6" xfId="14586"/>
    <cellStyle name="Comma 3 2 9 6 2" xfId="41540"/>
    <cellStyle name="Comma 3 2 9 7" xfId="17279"/>
    <cellStyle name="Comma 3 2 9 7 2" xfId="44234"/>
    <cellStyle name="Comma 3 2 9 8" xfId="19973"/>
    <cellStyle name="Comma 3 2 9 8 2" xfId="46928"/>
    <cellStyle name="Comma 3 2 9 9" xfId="22667"/>
    <cellStyle name="Comma 3 2 9 9 2" xfId="49622"/>
    <cellStyle name="Comma 3 3" xfId="222"/>
    <cellStyle name="Comma 3 4" xfId="220"/>
    <cellStyle name="Comma 3 4 10" xfId="19081"/>
    <cellStyle name="Comma 3 4 10 2" xfId="46036"/>
    <cellStyle name="Comma 3 4 11" xfId="21775"/>
    <cellStyle name="Comma 3 4 11 2" xfId="48730"/>
    <cellStyle name="Comma 3 4 12" xfId="27203"/>
    <cellStyle name="Comma 3 4 13" xfId="24489"/>
    <cellStyle name="Comma 3 4 2" xfId="1139"/>
    <cellStyle name="Comma 3 4 2 10" xfId="28094"/>
    <cellStyle name="Comma 3 4 2 11" xfId="26271"/>
    <cellStyle name="Comma 3 4 2 2" xfId="4704"/>
    <cellStyle name="Comma 3 4 2 2 2" xfId="31658"/>
    <cellStyle name="Comma 3 4 2 3" xfId="7397"/>
    <cellStyle name="Comma 3 4 2 3 2" xfId="34351"/>
    <cellStyle name="Comma 3 4 2 4" xfId="10090"/>
    <cellStyle name="Comma 3 4 2 4 2" xfId="37044"/>
    <cellStyle name="Comma 3 4 2 5" xfId="12783"/>
    <cellStyle name="Comma 3 4 2 5 2" xfId="39737"/>
    <cellStyle name="Comma 3 4 2 6" xfId="15476"/>
    <cellStyle name="Comma 3 4 2 6 2" xfId="42430"/>
    <cellStyle name="Comma 3 4 2 7" xfId="18169"/>
    <cellStyle name="Comma 3 4 2 7 2" xfId="45124"/>
    <cellStyle name="Comma 3 4 2 8" xfId="20863"/>
    <cellStyle name="Comma 3 4 2 8 2" xfId="47818"/>
    <cellStyle name="Comma 3 4 2 9" xfId="23557"/>
    <cellStyle name="Comma 3 4 2 9 2" xfId="50512"/>
    <cellStyle name="Comma 3 4 3" xfId="2030"/>
    <cellStyle name="Comma 3 4 3 10" xfId="28985"/>
    <cellStyle name="Comma 3 4 3 11" xfId="25380"/>
    <cellStyle name="Comma 3 4 3 2" xfId="3813"/>
    <cellStyle name="Comma 3 4 3 2 2" xfId="30767"/>
    <cellStyle name="Comma 3 4 3 3" xfId="6506"/>
    <cellStyle name="Comma 3 4 3 3 2" xfId="33460"/>
    <cellStyle name="Comma 3 4 3 4" xfId="9199"/>
    <cellStyle name="Comma 3 4 3 4 2" xfId="36153"/>
    <cellStyle name="Comma 3 4 3 5" xfId="11892"/>
    <cellStyle name="Comma 3 4 3 5 2" xfId="38846"/>
    <cellStyle name="Comma 3 4 3 6" xfId="14585"/>
    <cellStyle name="Comma 3 4 3 6 2" xfId="41539"/>
    <cellStyle name="Comma 3 4 3 7" xfId="17278"/>
    <cellStyle name="Comma 3 4 3 7 2" xfId="44233"/>
    <cellStyle name="Comma 3 4 3 8" xfId="19972"/>
    <cellStyle name="Comma 3 4 3 8 2" xfId="46927"/>
    <cellStyle name="Comma 3 4 3 9" xfId="22666"/>
    <cellStyle name="Comma 3 4 3 9 2" xfId="49621"/>
    <cellStyle name="Comma 3 4 4" xfId="2922"/>
    <cellStyle name="Comma 3 4 4 2" xfId="29876"/>
    <cellStyle name="Comma 3 4 5" xfId="5615"/>
    <cellStyle name="Comma 3 4 5 2" xfId="32569"/>
    <cellStyle name="Comma 3 4 6" xfId="8308"/>
    <cellStyle name="Comma 3 4 6 2" xfId="35262"/>
    <cellStyle name="Comma 3 4 7" xfId="11001"/>
    <cellStyle name="Comma 3 4 7 2" xfId="37955"/>
    <cellStyle name="Comma 3 4 8" xfId="13694"/>
    <cellStyle name="Comma 3 4 8 2" xfId="40648"/>
    <cellStyle name="Comma 3 4 9" xfId="16387"/>
    <cellStyle name="Comma 3 4 9 2" xfId="43342"/>
    <cellStyle name="Comma 3 5" xfId="555"/>
    <cellStyle name="Comma 3 5 10" xfId="19386"/>
    <cellStyle name="Comma 3 5 10 2" xfId="46341"/>
    <cellStyle name="Comma 3 5 11" xfId="22080"/>
    <cellStyle name="Comma 3 5 11 2" xfId="49035"/>
    <cellStyle name="Comma 3 5 12" xfId="27508"/>
    <cellStyle name="Comma 3 5 13" xfId="24794"/>
    <cellStyle name="Comma 3 5 2" xfId="1444"/>
    <cellStyle name="Comma 3 5 2 10" xfId="28399"/>
    <cellStyle name="Comma 3 5 2 11" xfId="26576"/>
    <cellStyle name="Comma 3 5 2 2" xfId="5009"/>
    <cellStyle name="Comma 3 5 2 2 2" xfId="31963"/>
    <cellStyle name="Comma 3 5 2 3" xfId="7702"/>
    <cellStyle name="Comma 3 5 2 3 2" xfId="34656"/>
    <cellStyle name="Comma 3 5 2 4" xfId="10395"/>
    <cellStyle name="Comma 3 5 2 4 2" xfId="37349"/>
    <cellStyle name="Comma 3 5 2 5" xfId="13088"/>
    <cellStyle name="Comma 3 5 2 5 2" xfId="40042"/>
    <cellStyle name="Comma 3 5 2 6" xfId="15781"/>
    <cellStyle name="Comma 3 5 2 6 2" xfId="42735"/>
    <cellStyle name="Comma 3 5 2 7" xfId="18474"/>
    <cellStyle name="Comma 3 5 2 7 2" xfId="45429"/>
    <cellStyle name="Comma 3 5 2 8" xfId="21168"/>
    <cellStyle name="Comma 3 5 2 8 2" xfId="48123"/>
    <cellStyle name="Comma 3 5 2 9" xfId="23862"/>
    <cellStyle name="Comma 3 5 2 9 2" xfId="50817"/>
    <cellStyle name="Comma 3 5 3" xfId="2335"/>
    <cellStyle name="Comma 3 5 3 10" xfId="29290"/>
    <cellStyle name="Comma 3 5 3 11" xfId="25685"/>
    <cellStyle name="Comma 3 5 3 2" xfId="4118"/>
    <cellStyle name="Comma 3 5 3 2 2" xfId="31072"/>
    <cellStyle name="Comma 3 5 3 3" xfId="6811"/>
    <cellStyle name="Comma 3 5 3 3 2" xfId="33765"/>
    <cellStyle name="Comma 3 5 3 4" xfId="9504"/>
    <cellStyle name="Comma 3 5 3 4 2" xfId="36458"/>
    <cellStyle name="Comma 3 5 3 5" xfId="12197"/>
    <cellStyle name="Comma 3 5 3 5 2" xfId="39151"/>
    <cellStyle name="Comma 3 5 3 6" xfId="14890"/>
    <cellStyle name="Comma 3 5 3 6 2" xfId="41844"/>
    <cellStyle name="Comma 3 5 3 7" xfId="17583"/>
    <cellStyle name="Comma 3 5 3 7 2" xfId="44538"/>
    <cellStyle name="Comma 3 5 3 8" xfId="20277"/>
    <cellStyle name="Comma 3 5 3 8 2" xfId="47232"/>
    <cellStyle name="Comma 3 5 3 9" xfId="22971"/>
    <cellStyle name="Comma 3 5 3 9 2" xfId="49926"/>
    <cellStyle name="Comma 3 5 4" xfId="3227"/>
    <cellStyle name="Comma 3 5 4 2" xfId="30181"/>
    <cellStyle name="Comma 3 5 5" xfId="5920"/>
    <cellStyle name="Comma 3 5 5 2" xfId="32874"/>
    <cellStyle name="Comma 3 5 6" xfId="8613"/>
    <cellStyle name="Comma 3 5 6 2" xfId="35567"/>
    <cellStyle name="Comma 3 5 7" xfId="11306"/>
    <cellStyle name="Comma 3 5 7 2" xfId="38260"/>
    <cellStyle name="Comma 3 5 8" xfId="13999"/>
    <cellStyle name="Comma 3 5 8 2" xfId="40953"/>
    <cellStyle name="Comma 3 5 9" xfId="16692"/>
    <cellStyle name="Comma 3 5 9 2" xfId="43647"/>
    <cellStyle name="Comma 3 6" xfId="761"/>
    <cellStyle name="Comma 3 6 10" xfId="19592"/>
    <cellStyle name="Comma 3 6 10 2" xfId="46547"/>
    <cellStyle name="Comma 3 6 11" xfId="22286"/>
    <cellStyle name="Comma 3 6 11 2" xfId="49241"/>
    <cellStyle name="Comma 3 6 12" xfId="27714"/>
    <cellStyle name="Comma 3 6 13" xfId="25000"/>
    <cellStyle name="Comma 3 6 2" xfId="1650"/>
    <cellStyle name="Comma 3 6 2 10" xfId="28605"/>
    <cellStyle name="Comma 3 6 2 11" xfId="26782"/>
    <cellStyle name="Comma 3 6 2 2" xfId="5215"/>
    <cellStyle name="Comma 3 6 2 2 2" xfId="32169"/>
    <cellStyle name="Comma 3 6 2 3" xfId="7908"/>
    <cellStyle name="Comma 3 6 2 3 2" xfId="34862"/>
    <cellStyle name="Comma 3 6 2 4" xfId="10601"/>
    <cellStyle name="Comma 3 6 2 4 2" xfId="37555"/>
    <cellStyle name="Comma 3 6 2 5" xfId="13294"/>
    <cellStyle name="Comma 3 6 2 5 2" xfId="40248"/>
    <cellStyle name="Comma 3 6 2 6" xfId="15987"/>
    <cellStyle name="Comma 3 6 2 6 2" xfId="42941"/>
    <cellStyle name="Comma 3 6 2 7" xfId="18680"/>
    <cellStyle name="Comma 3 6 2 7 2" xfId="45635"/>
    <cellStyle name="Comma 3 6 2 8" xfId="21374"/>
    <cellStyle name="Comma 3 6 2 8 2" xfId="48329"/>
    <cellStyle name="Comma 3 6 2 9" xfId="24068"/>
    <cellStyle name="Comma 3 6 2 9 2" xfId="51023"/>
    <cellStyle name="Comma 3 6 3" xfId="2542"/>
    <cellStyle name="Comma 3 6 3 10" xfId="29496"/>
    <cellStyle name="Comma 3 6 3 11" xfId="25891"/>
    <cellStyle name="Comma 3 6 3 2" xfId="4324"/>
    <cellStyle name="Comma 3 6 3 2 2" xfId="31278"/>
    <cellStyle name="Comma 3 6 3 3" xfId="7017"/>
    <cellStyle name="Comma 3 6 3 3 2" xfId="33971"/>
    <cellStyle name="Comma 3 6 3 4" xfId="9710"/>
    <cellStyle name="Comma 3 6 3 4 2" xfId="36664"/>
    <cellStyle name="Comma 3 6 3 5" xfId="12403"/>
    <cellStyle name="Comma 3 6 3 5 2" xfId="39357"/>
    <cellStyle name="Comma 3 6 3 6" xfId="15096"/>
    <cellStyle name="Comma 3 6 3 6 2" xfId="42050"/>
    <cellStyle name="Comma 3 6 3 7" xfId="17789"/>
    <cellStyle name="Comma 3 6 3 7 2" xfId="44744"/>
    <cellStyle name="Comma 3 6 3 8" xfId="20483"/>
    <cellStyle name="Comma 3 6 3 8 2" xfId="47438"/>
    <cellStyle name="Comma 3 6 3 9" xfId="23177"/>
    <cellStyle name="Comma 3 6 3 9 2" xfId="50132"/>
    <cellStyle name="Comma 3 6 4" xfId="3433"/>
    <cellStyle name="Comma 3 6 4 2" xfId="30387"/>
    <cellStyle name="Comma 3 6 5" xfId="6126"/>
    <cellStyle name="Comma 3 6 5 2" xfId="33080"/>
    <cellStyle name="Comma 3 6 6" xfId="8819"/>
    <cellStyle name="Comma 3 6 6 2" xfId="35773"/>
    <cellStyle name="Comma 3 6 7" xfId="11512"/>
    <cellStyle name="Comma 3 6 7 2" xfId="38466"/>
    <cellStyle name="Comma 3 6 8" xfId="14205"/>
    <cellStyle name="Comma 3 6 8 2" xfId="41159"/>
    <cellStyle name="Comma 3 6 9" xfId="16898"/>
    <cellStyle name="Comma 3 6 9 2" xfId="43853"/>
    <cellStyle name="Comma 3 7" xfId="846"/>
    <cellStyle name="Comma 3 7 10" xfId="19678"/>
    <cellStyle name="Comma 3 7 10 2" xfId="46633"/>
    <cellStyle name="Comma 3 7 11" xfId="22372"/>
    <cellStyle name="Comma 3 7 11 2" xfId="49327"/>
    <cellStyle name="Comma 3 7 12" xfId="27800"/>
    <cellStyle name="Comma 3 7 13" xfId="25086"/>
    <cellStyle name="Comma 3 7 2" xfId="1736"/>
    <cellStyle name="Comma 3 7 2 10" xfId="28691"/>
    <cellStyle name="Comma 3 7 2 11" xfId="26868"/>
    <cellStyle name="Comma 3 7 2 2" xfId="5301"/>
    <cellStyle name="Comma 3 7 2 2 2" xfId="32255"/>
    <cellStyle name="Comma 3 7 2 3" xfId="7994"/>
    <cellStyle name="Comma 3 7 2 3 2" xfId="34948"/>
    <cellStyle name="Comma 3 7 2 4" xfId="10687"/>
    <cellStyle name="Comma 3 7 2 4 2" xfId="37641"/>
    <cellStyle name="Comma 3 7 2 5" xfId="13380"/>
    <cellStyle name="Comma 3 7 2 5 2" xfId="40334"/>
    <cellStyle name="Comma 3 7 2 6" xfId="16073"/>
    <cellStyle name="Comma 3 7 2 6 2" xfId="43027"/>
    <cellStyle name="Comma 3 7 2 7" xfId="18766"/>
    <cellStyle name="Comma 3 7 2 7 2" xfId="45721"/>
    <cellStyle name="Comma 3 7 2 8" xfId="21460"/>
    <cellStyle name="Comma 3 7 2 8 2" xfId="48415"/>
    <cellStyle name="Comma 3 7 2 9" xfId="24154"/>
    <cellStyle name="Comma 3 7 2 9 2" xfId="51109"/>
    <cellStyle name="Comma 3 7 3" xfId="2628"/>
    <cellStyle name="Comma 3 7 3 10" xfId="29582"/>
    <cellStyle name="Comma 3 7 3 11" xfId="25977"/>
    <cellStyle name="Comma 3 7 3 2" xfId="4410"/>
    <cellStyle name="Comma 3 7 3 2 2" xfId="31364"/>
    <cellStyle name="Comma 3 7 3 3" xfId="7103"/>
    <cellStyle name="Comma 3 7 3 3 2" xfId="34057"/>
    <cellStyle name="Comma 3 7 3 4" xfId="9796"/>
    <cellStyle name="Comma 3 7 3 4 2" xfId="36750"/>
    <cellStyle name="Comma 3 7 3 5" xfId="12489"/>
    <cellStyle name="Comma 3 7 3 5 2" xfId="39443"/>
    <cellStyle name="Comma 3 7 3 6" xfId="15182"/>
    <cellStyle name="Comma 3 7 3 6 2" xfId="42136"/>
    <cellStyle name="Comma 3 7 3 7" xfId="17875"/>
    <cellStyle name="Comma 3 7 3 7 2" xfId="44830"/>
    <cellStyle name="Comma 3 7 3 8" xfId="20569"/>
    <cellStyle name="Comma 3 7 3 8 2" xfId="47524"/>
    <cellStyle name="Comma 3 7 3 9" xfId="23263"/>
    <cellStyle name="Comma 3 7 3 9 2" xfId="50218"/>
    <cellStyle name="Comma 3 7 4" xfId="3519"/>
    <cellStyle name="Comma 3 7 4 2" xfId="30473"/>
    <cellStyle name="Comma 3 7 5" xfId="6212"/>
    <cellStyle name="Comma 3 7 5 2" xfId="33166"/>
    <cellStyle name="Comma 3 7 6" xfId="8905"/>
    <cellStyle name="Comma 3 7 6 2" xfId="35859"/>
    <cellStyle name="Comma 3 7 7" xfId="11598"/>
    <cellStyle name="Comma 3 7 7 2" xfId="38552"/>
    <cellStyle name="Comma 3 7 8" xfId="14291"/>
    <cellStyle name="Comma 3 7 8 2" xfId="41245"/>
    <cellStyle name="Comma 3 7 9" xfId="16984"/>
    <cellStyle name="Comma 3 7 9 2" xfId="43939"/>
    <cellStyle name="Comma 3 8" xfId="894"/>
    <cellStyle name="Comma 3 8 10" xfId="19726"/>
    <cellStyle name="Comma 3 8 10 2" xfId="46681"/>
    <cellStyle name="Comma 3 8 11" xfId="22420"/>
    <cellStyle name="Comma 3 8 11 2" xfId="49375"/>
    <cellStyle name="Comma 3 8 12" xfId="27848"/>
    <cellStyle name="Comma 3 8 13" xfId="25134"/>
    <cellStyle name="Comma 3 8 2" xfId="1784"/>
    <cellStyle name="Comma 3 8 2 10" xfId="28739"/>
    <cellStyle name="Comma 3 8 2 11" xfId="26916"/>
    <cellStyle name="Comma 3 8 2 2" xfId="5349"/>
    <cellStyle name="Comma 3 8 2 2 2" xfId="32303"/>
    <cellStyle name="Comma 3 8 2 3" xfId="8042"/>
    <cellStyle name="Comma 3 8 2 3 2" xfId="34996"/>
    <cellStyle name="Comma 3 8 2 4" xfId="10735"/>
    <cellStyle name="Comma 3 8 2 4 2" xfId="37689"/>
    <cellStyle name="Comma 3 8 2 5" xfId="13428"/>
    <cellStyle name="Comma 3 8 2 5 2" xfId="40382"/>
    <cellStyle name="Comma 3 8 2 6" xfId="16121"/>
    <cellStyle name="Comma 3 8 2 6 2" xfId="43075"/>
    <cellStyle name="Comma 3 8 2 7" xfId="18814"/>
    <cellStyle name="Comma 3 8 2 7 2" xfId="45769"/>
    <cellStyle name="Comma 3 8 2 8" xfId="21508"/>
    <cellStyle name="Comma 3 8 2 8 2" xfId="48463"/>
    <cellStyle name="Comma 3 8 2 9" xfId="24202"/>
    <cellStyle name="Comma 3 8 2 9 2" xfId="51157"/>
    <cellStyle name="Comma 3 8 3" xfId="2676"/>
    <cellStyle name="Comma 3 8 3 10" xfId="29630"/>
    <cellStyle name="Comma 3 8 3 11" xfId="26025"/>
    <cellStyle name="Comma 3 8 3 2" xfId="4458"/>
    <cellStyle name="Comma 3 8 3 2 2" xfId="31412"/>
    <cellStyle name="Comma 3 8 3 3" xfId="7151"/>
    <cellStyle name="Comma 3 8 3 3 2" xfId="34105"/>
    <cellStyle name="Comma 3 8 3 4" xfId="9844"/>
    <cellStyle name="Comma 3 8 3 4 2" xfId="36798"/>
    <cellStyle name="Comma 3 8 3 5" xfId="12537"/>
    <cellStyle name="Comma 3 8 3 5 2" xfId="39491"/>
    <cellStyle name="Comma 3 8 3 6" xfId="15230"/>
    <cellStyle name="Comma 3 8 3 6 2" xfId="42184"/>
    <cellStyle name="Comma 3 8 3 7" xfId="17923"/>
    <cellStyle name="Comma 3 8 3 7 2" xfId="44878"/>
    <cellStyle name="Comma 3 8 3 8" xfId="20617"/>
    <cellStyle name="Comma 3 8 3 8 2" xfId="47572"/>
    <cellStyle name="Comma 3 8 3 9" xfId="23311"/>
    <cellStyle name="Comma 3 8 3 9 2" xfId="50266"/>
    <cellStyle name="Comma 3 8 4" xfId="3567"/>
    <cellStyle name="Comma 3 8 4 2" xfId="30521"/>
    <cellStyle name="Comma 3 8 5" xfId="6260"/>
    <cellStyle name="Comma 3 8 5 2" xfId="33214"/>
    <cellStyle name="Comma 3 8 6" xfId="8953"/>
    <cellStyle name="Comma 3 8 6 2" xfId="35907"/>
    <cellStyle name="Comma 3 8 7" xfId="11646"/>
    <cellStyle name="Comma 3 8 7 2" xfId="38600"/>
    <cellStyle name="Comma 3 8 8" xfId="14339"/>
    <cellStyle name="Comma 3 8 8 2" xfId="41293"/>
    <cellStyle name="Comma 3 8 9" xfId="17032"/>
    <cellStyle name="Comma 3 8 9 2" xfId="43987"/>
    <cellStyle name="Comma 3 9" xfId="908"/>
    <cellStyle name="Comma 3 9 10" xfId="19740"/>
    <cellStyle name="Comma 3 9 10 2" xfId="46695"/>
    <cellStyle name="Comma 3 9 11" xfId="22434"/>
    <cellStyle name="Comma 3 9 11 2" xfId="49389"/>
    <cellStyle name="Comma 3 9 12" xfId="27862"/>
    <cellStyle name="Comma 3 9 13" xfId="25148"/>
    <cellStyle name="Comma 3 9 2" xfId="1798"/>
    <cellStyle name="Comma 3 9 2 10" xfId="28753"/>
    <cellStyle name="Comma 3 9 2 11" xfId="26930"/>
    <cellStyle name="Comma 3 9 2 2" xfId="5363"/>
    <cellStyle name="Comma 3 9 2 2 2" xfId="32317"/>
    <cellStyle name="Comma 3 9 2 3" xfId="8056"/>
    <cellStyle name="Comma 3 9 2 3 2" xfId="35010"/>
    <cellStyle name="Comma 3 9 2 4" xfId="10749"/>
    <cellStyle name="Comma 3 9 2 4 2" xfId="37703"/>
    <cellStyle name="Comma 3 9 2 5" xfId="13442"/>
    <cellStyle name="Comma 3 9 2 5 2" xfId="40396"/>
    <cellStyle name="Comma 3 9 2 6" xfId="16135"/>
    <cellStyle name="Comma 3 9 2 6 2" xfId="43089"/>
    <cellStyle name="Comma 3 9 2 7" xfId="18828"/>
    <cellStyle name="Comma 3 9 2 7 2" xfId="45783"/>
    <cellStyle name="Comma 3 9 2 8" xfId="21522"/>
    <cellStyle name="Comma 3 9 2 8 2" xfId="48477"/>
    <cellStyle name="Comma 3 9 2 9" xfId="24216"/>
    <cellStyle name="Comma 3 9 2 9 2" xfId="51171"/>
    <cellStyle name="Comma 3 9 3" xfId="2690"/>
    <cellStyle name="Comma 3 9 3 10" xfId="29644"/>
    <cellStyle name="Comma 3 9 3 11" xfId="26039"/>
    <cellStyle name="Comma 3 9 3 2" xfId="4472"/>
    <cellStyle name="Comma 3 9 3 2 2" xfId="31426"/>
    <cellStyle name="Comma 3 9 3 3" xfId="7165"/>
    <cellStyle name="Comma 3 9 3 3 2" xfId="34119"/>
    <cellStyle name="Comma 3 9 3 4" xfId="9858"/>
    <cellStyle name="Comma 3 9 3 4 2" xfId="36812"/>
    <cellStyle name="Comma 3 9 3 5" xfId="12551"/>
    <cellStyle name="Comma 3 9 3 5 2" xfId="39505"/>
    <cellStyle name="Comma 3 9 3 6" xfId="15244"/>
    <cellStyle name="Comma 3 9 3 6 2" xfId="42198"/>
    <cellStyle name="Comma 3 9 3 7" xfId="17937"/>
    <cellStyle name="Comma 3 9 3 7 2" xfId="44892"/>
    <cellStyle name="Comma 3 9 3 8" xfId="20631"/>
    <cellStyle name="Comma 3 9 3 8 2" xfId="47586"/>
    <cellStyle name="Comma 3 9 3 9" xfId="23325"/>
    <cellStyle name="Comma 3 9 3 9 2" xfId="50280"/>
    <cellStyle name="Comma 3 9 4" xfId="3581"/>
    <cellStyle name="Comma 3 9 4 2" xfId="30535"/>
    <cellStyle name="Comma 3 9 5" xfId="6274"/>
    <cellStyle name="Comma 3 9 5 2" xfId="33228"/>
    <cellStyle name="Comma 3 9 6" xfId="8967"/>
    <cellStyle name="Comma 3 9 6 2" xfId="35921"/>
    <cellStyle name="Comma 3 9 7" xfId="11660"/>
    <cellStyle name="Comma 3 9 7 2" xfId="38614"/>
    <cellStyle name="Comma 3 9 8" xfId="14353"/>
    <cellStyle name="Comma 3 9 8 2" xfId="41307"/>
    <cellStyle name="Comma 3 9 9" xfId="17046"/>
    <cellStyle name="Comma 3 9 9 2" xfId="44001"/>
    <cellStyle name="Comma 4" xfId="110"/>
    <cellStyle name="Comma 4 10" xfId="934"/>
    <cellStyle name="Comma 4 10 10" xfId="19766"/>
    <cellStyle name="Comma 4 10 10 2" xfId="46721"/>
    <cellStyle name="Comma 4 10 11" xfId="22460"/>
    <cellStyle name="Comma 4 10 11 2" xfId="49415"/>
    <cellStyle name="Comma 4 10 12" xfId="27888"/>
    <cellStyle name="Comma 4 10 13" xfId="25174"/>
    <cellStyle name="Comma 4 10 2" xfId="1824"/>
    <cellStyle name="Comma 4 10 2 10" xfId="28779"/>
    <cellStyle name="Comma 4 10 2 11" xfId="26956"/>
    <cellStyle name="Comma 4 10 2 2" xfId="5389"/>
    <cellStyle name="Comma 4 10 2 2 2" xfId="32343"/>
    <cellStyle name="Comma 4 10 2 3" xfId="8082"/>
    <cellStyle name="Comma 4 10 2 3 2" xfId="35036"/>
    <cellStyle name="Comma 4 10 2 4" xfId="10775"/>
    <cellStyle name="Comma 4 10 2 4 2" xfId="37729"/>
    <cellStyle name="Comma 4 10 2 5" xfId="13468"/>
    <cellStyle name="Comma 4 10 2 5 2" xfId="40422"/>
    <cellStyle name="Comma 4 10 2 6" xfId="16161"/>
    <cellStyle name="Comma 4 10 2 6 2" xfId="43115"/>
    <cellStyle name="Comma 4 10 2 7" xfId="18854"/>
    <cellStyle name="Comma 4 10 2 7 2" xfId="45809"/>
    <cellStyle name="Comma 4 10 2 8" xfId="21548"/>
    <cellStyle name="Comma 4 10 2 8 2" xfId="48503"/>
    <cellStyle name="Comma 4 10 2 9" xfId="24242"/>
    <cellStyle name="Comma 4 10 2 9 2" xfId="51197"/>
    <cellStyle name="Comma 4 10 3" xfId="2716"/>
    <cellStyle name="Comma 4 10 3 10" xfId="29670"/>
    <cellStyle name="Comma 4 10 3 11" xfId="26065"/>
    <cellStyle name="Comma 4 10 3 2" xfId="4498"/>
    <cellStyle name="Comma 4 10 3 2 2" xfId="31452"/>
    <cellStyle name="Comma 4 10 3 3" xfId="7191"/>
    <cellStyle name="Comma 4 10 3 3 2" xfId="34145"/>
    <cellStyle name="Comma 4 10 3 4" xfId="9884"/>
    <cellStyle name="Comma 4 10 3 4 2" xfId="36838"/>
    <cellStyle name="Comma 4 10 3 5" xfId="12577"/>
    <cellStyle name="Comma 4 10 3 5 2" xfId="39531"/>
    <cellStyle name="Comma 4 10 3 6" xfId="15270"/>
    <cellStyle name="Comma 4 10 3 6 2" xfId="42224"/>
    <cellStyle name="Comma 4 10 3 7" xfId="17963"/>
    <cellStyle name="Comma 4 10 3 7 2" xfId="44918"/>
    <cellStyle name="Comma 4 10 3 8" xfId="20657"/>
    <cellStyle name="Comma 4 10 3 8 2" xfId="47612"/>
    <cellStyle name="Comma 4 10 3 9" xfId="23351"/>
    <cellStyle name="Comma 4 10 3 9 2" xfId="50306"/>
    <cellStyle name="Comma 4 10 4" xfId="3607"/>
    <cellStyle name="Comma 4 10 4 2" xfId="30561"/>
    <cellStyle name="Comma 4 10 5" xfId="6300"/>
    <cellStyle name="Comma 4 10 5 2" xfId="33254"/>
    <cellStyle name="Comma 4 10 6" xfId="8993"/>
    <cellStyle name="Comma 4 10 6 2" xfId="35947"/>
    <cellStyle name="Comma 4 10 7" xfId="11686"/>
    <cellStyle name="Comma 4 10 7 2" xfId="38640"/>
    <cellStyle name="Comma 4 10 8" xfId="14379"/>
    <cellStyle name="Comma 4 10 8 2" xfId="41333"/>
    <cellStyle name="Comma 4 10 9" xfId="17072"/>
    <cellStyle name="Comma 4 10 9 2" xfId="44027"/>
    <cellStyle name="Comma 4 11" xfId="986"/>
    <cellStyle name="Comma 4 11 10" xfId="19819"/>
    <cellStyle name="Comma 4 11 10 2" xfId="46774"/>
    <cellStyle name="Comma 4 11 11" xfId="22513"/>
    <cellStyle name="Comma 4 11 11 2" xfId="49468"/>
    <cellStyle name="Comma 4 11 12" xfId="27941"/>
    <cellStyle name="Comma 4 11 13" xfId="25227"/>
    <cellStyle name="Comma 4 11 2" xfId="1877"/>
    <cellStyle name="Comma 4 11 2 10" xfId="28832"/>
    <cellStyle name="Comma 4 11 2 11" xfId="27009"/>
    <cellStyle name="Comma 4 11 2 2" xfId="5442"/>
    <cellStyle name="Comma 4 11 2 2 2" xfId="32396"/>
    <cellStyle name="Comma 4 11 2 3" xfId="8135"/>
    <cellStyle name="Comma 4 11 2 3 2" xfId="35089"/>
    <cellStyle name="Comma 4 11 2 4" xfId="10828"/>
    <cellStyle name="Comma 4 11 2 4 2" xfId="37782"/>
    <cellStyle name="Comma 4 11 2 5" xfId="13521"/>
    <cellStyle name="Comma 4 11 2 5 2" xfId="40475"/>
    <cellStyle name="Comma 4 11 2 6" xfId="16214"/>
    <cellStyle name="Comma 4 11 2 6 2" xfId="43168"/>
    <cellStyle name="Comma 4 11 2 7" xfId="18907"/>
    <cellStyle name="Comma 4 11 2 7 2" xfId="45862"/>
    <cellStyle name="Comma 4 11 2 8" xfId="21601"/>
    <cellStyle name="Comma 4 11 2 8 2" xfId="48556"/>
    <cellStyle name="Comma 4 11 2 9" xfId="24295"/>
    <cellStyle name="Comma 4 11 2 9 2" xfId="51250"/>
    <cellStyle name="Comma 4 11 3" xfId="2769"/>
    <cellStyle name="Comma 4 11 3 10" xfId="29723"/>
    <cellStyle name="Comma 4 11 3 11" xfId="26118"/>
    <cellStyle name="Comma 4 11 3 2" xfId="4551"/>
    <cellStyle name="Comma 4 11 3 2 2" xfId="31505"/>
    <cellStyle name="Comma 4 11 3 3" xfId="7244"/>
    <cellStyle name="Comma 4 11 3 3 2" xfId="34198"/>
    <cellStyle name="Comma 4 11 3 4" xfId="9937"/>
    <cellStyle name="Comma 4 11 3 4 2" xfId="36891"/>
    <cellStyle name="Comma 4 11 3 5" xfId="12630"/>
    <cellStyle name="Comma 4 11 3 5 2" xfId="39584"/>
    <cellStyle name="Comma 4 11 3 6" xfId="15323"/>
    <cellStyle name="Comma 4 11 3 6 2" xfId="42277"/>
    <cellStyle name="Comma 4 11 3 7" xfId="18016"/>
    <cellStyle name="Comma 4 11 3 7 2" xfId="44971"/>
    <cellStyle name="Comma 4 11 3 8" xfId="20710"/>
    <cellStyle name="Comma 4 11 3 8 2" xfId="47665"/>
    <cellStyle name="Comma 4 11 3 9" xfId="23404"/>
    <cellStyle name="Comma 4 11 3 9 2" xfId="50359"/>
    <cellStyle name="Comma 4 11 4" xfId="3660"/>
    <cellStyle name="Comma 4 11 4 2" xfId="30614"/>
    <cellStyle name="Comma 4 11 5" xfId="6353"/>
    <cellStyle name="Comma 4 11 5 2" xfId="33307"/>
    <cellStyle name="Comma 4 11 6" xfId="9046"/>
    <cellStyle name="Comma 4 11 6 2" xfId="36000"/>
    <cellStyle name="Comma 4 11 7" xfId="11739"/>
    <cellStyle name="Comma 4 11 7 2" xfId="38693"/>
    <cellStyle name="Comma 4 11 8" xfId="14432"/>
    <cellStyle name="Comma 4 11 8 2" xfId="41386"/>
    <cellStyle name="Comma 4 11 9" xfId="17125"/>
    <cellStyle name="Comma 4 11 9 2" xfId="44080"/>
    <cellStyle name="Comma 4 12" xfId="1032"/>
    <cellStyle name="Comma 4 12 10" xfId="27987"/>
    <cellStyle name="Comma 4 12 11" xfId="26164"/>
    <cellStyle name="Comma 4 12 2" xfId="4597"/>
    <cellStyle name="Comma 4 12 2 2" xfId="31551"/>
    <cellStyle name="Comma 4 12 3" xfId="7290"/>
    <cellStyle name="Comma 4 12 3 2" xfId="34244"/>
    <cellStyle name="Comma 4 12 4" xfId="9983"/>
    <cellStyle name="Comma 4 12 4 2" xfId="36937"/>
    <cellStyle name="Comma 4 12 5" xfId="12676"/>
    <cellStyle name="Comma 4 12 5 2" xfId="39630"/>
    <cellStyle name="Comma 4 12 6" xfId="15369"/>
    <cellStyle name="Comma 4 12 6 2" xfId="42323"/>
    <cellStyle name="Comma 4 12 7" xfId="18062"/>
    <cellStyle name="Comma 4 12 7 2" xfId="45017"/>
    <cellStyle name="Comma 4 12 8" xfId="20756"/>
    <cellStyle name="Comma 4 12 8 2" xfId="47711"/>
    <cellStyle name="Comma 4 12 9" xfId="23450"/>
    <cellStyle name="Comma 4 12 9 2" xfId="50405"/>
    <cellStyle name="Comma 4 13" xfId="1923"/>
    <cellStyle name="Comma 4 13 10" xfId="28878"/>
    <cellStyle name="Comma 4 13 11" xfId="25273"/>
    <cellStyle name="Comma 4 13 2" xfId="3706"/>
    <cellStyle name="Comma 4 13 2 2" xfId="30660"/>
    <cellStyle name="Comma 4 13 3" xfId="6399"/>
    <cellStyle name="Comma 4 13 3 2" xfId="33353"/>
    <cellStyle name="Comma 4 13 4" xfId="9092"/>
    <cellStyle name="Comma 4 13 4 2" xfId="36046"/>
    <cellStyle name="Comma 4 13 5" xfId="11785"/>
    <cellStyle name="Comma 4 13 5 2" xfId="38739"/>
    <cellStyle name="Comma 4 13 6" xfId="14478"/>
    <cellStyle name="Comma 4 13 6 2" xfId="41432"/>
    <cellStyle name="Comma 4 13 7" xfId="17171"/>
    <cellStyle name="Comma 4 13 7 2" xfId="44126"/>
    <cellStyle name="Comma 4 13 8" xfId="19865"/>
    <cellStyle name="Comma 4 13 8 2" xfId="46820"/>
    <cellStyle name="Comma 4 13 9" xfId="22559"/>
    <cellStyle name="Comma 4 13 9 2" xfId="49514"/>
    <cellStyle name="Comma 4 14" xfId="2815"/>
    <cellStyle name="Comma 4 14 2" xfId="29769"/>
    <cellStyle name="Comma 4 15" xfId="5508"/>
    <cellStyle name="Comma 4 15 2" xfId="32462"/>
    <cellStyle name="Comma 4 16" xfId="8201"/>
    <cellStyle name="Comma 4 16 2" xfId="35155"/>
    <cellStyle name="Comma 4 17" xfId="10894"/>
    <cellStyle name="Comma 4 17 2" xfId="37848"/>
    <cellStyle name="Comma 4 18" xfId="13587"/>
    <cellStyle name="Comma 4 18 2" xfId="40541"/>
    <cellStyle name="Comma 4 19" xfId="16280"/>
    <cellStyle name="Comma 4 19 2" xfId="43235"/>
    <cellStyle name="Comma 4 2" xfId="143"/>
    <cellStyle name="Comma 4 2 10" xfId="13620"/>
    <cellStyle name="Comma 4 2 10 2" xfId="40574"/>
    <cellStyle name="Comma 4 2 11" xfId="16313"/>
    <cellStyle name="Comma 4 2 11 2" xfId="43268"/>
    <cellStyle name="Comma 4 2 12" xfId="19007"/>
    <cellStyle name="Comma 4 2 12 2" xfId="45962"/>
    <cellStyle name="Comma 4 2 13" xfId="21701"/>
    <cellStyle name="Comma 4 2 13 2" xfId="48656"/>
    <cellStyle name="Comma 4 2 14" xfId="27129"/>
    <cellStyle name="Comma 4 2 15" xfId="24415"/>
    <cellStyle name="Comma 4 2 2" xfId="463"/>
    <cellStyle name="Comma 4 2 2 10" xfId="19293"/>
    <cellStyle name="Comma 4 2 2 10 2" xfId="46248"/>
    <cellStyle name="Comma 4 2 2 11" xfId="21987"/>
    <cellStyle name="Comma 4 2 2 11 2" xfId="48942"/>
    <cellStyle name="Comma 4 2 2 12" xfId="27415"/>
    <cellStyle name="Comma 4 2 2 13" xfId="24701"/>
    <cellStyle name="Comma 4 2 2 2" xfId="1351"/>
    <cellStyle name="Comma 4 2 2 2 10" xfId="28306"/>
    <cellStyle name="Comma 4 2 2 2 11" xfId="26483"/>
    <cellStyle name="Comma 4 2 2 2 2" xfId="4916"/>
    <cellStyle name="Comma 4 2 2 2 2 2" xfId="31870"/>
    <cellStyle name="Comma 4 2 2 2 3" xfId="7609"/>
    <cellStyle name="Comma 4 2 2 2 3 2" xfId="34563"/>
    <cellStyle name="Comma 4 2 2 2 4" xfId="10302"/>
    <cellStyle name="Comma 4 2 2 2 4 2" xfId="37256"/>
    <cellStyle name="Comma 4 2 2 2 5" xfId="12995"/>
    <cellStyle name="Comma 4 2 2 2 5 2" xfId="39949"/>
    <cellStyle name="Comma 4 2 2 2 6" xfId="15688"/>
    <cellStyle name="Comma 4 2 2 2 6 2" xfId="42642"/>
    <cellStyle name="Comma 4 2 2 2 7" xfId="18381"/>
    <cellStyle name="Comma 4 2 2 2 7 2" xfId="45336"/>
    <cellStyle name="Comma 4 2 2 2 8" xfId="21075"/>
    <cellStyle name="Comma 4 2 2 2 8 2" xfId="48030"/>
    <cellStyle name="Comma 4 2 2 2 9" xfId="23769"/>
    <cellStyle name="Comma 4 2 2 2 9 2" xfId="50724"/>
    <cellStyle name="Comma 4 2 2 3" xfId="2242"/>
    <cellStyle name="Comma 4 2 2 3 10" xfId="29197"/>
    <cellStyle name="Comma 4 2 2 3 11" xfId="25592"/>
    <cellStyle name="Comma 4 2 2 3 2" xfId="4025"/>
    <cellStyle name="Comma 4 2 2 3 2 2" xfId="30979"/>
    <cellStyle name="Comma 4 2 2 3 3" xfId="6718"/>
    <cellStyle name="Comma 4 2 2 3 3 2" xfId="33672"/>
    <cellStyle name="Comma 4 2 2 3 4" xfId="9411"/>
    <cellStyle name="Comma 4 2 2 3 4 2" xfId="36365"/>
    <cellStyle name="Comma 4 2 2 3 5" xfId="12104"/>
    <cellStyle name="Comma 4 2 2 3 5 2" xfId="39058"/>
    <cellStyle name="Comma 4 2 2 3 6" xfId="14797"/>
    <cellStyle name="Comma 4 2 2 3 6 2" xfId="41751"/>
    <cellStyle name="Comma 4 2 2 3 7" xfId="17490"/>
    <cellStyle name="Comma 4 2 2 3 7 2" xfId="44445"/>
    <cellStyle name="Comma 4 2 2 3 8" xfId="20184"/>
    <cellStyle name="Comma 4 2 2 3 8 2" xfId="47139"/>
    <cellStyle name="Comma 4 2 2 3 9" xfId="22878"/>
    <cellStyle name="Comma 4 2 2 3 9 2" xfId="49833"/>
    <cellStyle name="Comma 4 2 2 4" xfId="3134"/>
    <cellStyle name="Comma 4 2 2 4 2" xfId="30088"/>
    <cellStyle name="Comma 4 2 2 5" xfId="5827"/>
    <cellStyle name="Comma 4 2 2 5 2" xfId="32781"/>
    <cellStyle name="Comma 4 2 2 6" xfId="8520"/>
    <cellStyle name="Comma 4 2 2 6 2" xfId="35474"/>
    <cellStyle name="Comma 4 2 2 7" xfId="11213"/>
    <cellStyle name="Comma 4 2 2 7 2" xfId="38167"/>
    <cellStyle name="Comma 4 2 2 8" xfId="13906"/>
    <cellStyle name="Comma 4 2 2 8 2" xfId="40860"/>
    <cellStyle name="Comma 4 2 2 9" xfId="16599"/>
    <cellStyle name="Comma 4 2 2 9 2" xfId="43554"/>
    <cellStyle name="Comma 4 2 3" xfId="717"/>
    <cellStyle name="Comma 4 2 3 10" xfId="19547"/>
    <cellStyle name="Comma 4 2 3 10 2" xfId="46502"/>
    <cellStyle name="Comma 4 2 3 11" xfId="22241"/>
    <cellStyle name="Comma 4 2 3 11 2" xfId="49196"/>
    <cellStyle name="Comma 4 2 3 12" xfId="27669"/>
    <cellStyle name="Comma 4 2 3 13" xfId="24955"/>
    <cellStyle name="Comma 4 2 3 2" xfId="1605"/>
    <cellStyle name="Comma 4 2 3 2 10" xfId="28560"/>
    <cellStyle name="Comma 4 2 3 2 11" xfId="26737"/>
    <cellStyle name="Comma 4 2 3 2 2" xfId="5170"/>
    <cellStyle name="Comma 4 2 3 2 2 2" xfId="32124"/>
    <cellStyle name="Comma 4 2 3 2 3" xfId="7863"/>
    <cellStyle name="Comma 4 2 3 2 3 2" xfId="34817"/>
    <cellStyle name="Comma 4 2 3 2 4" xfId="10556"/>
    <cellStyle name="Comma 4 2 3 2 4 2" xfId="37510"/>
    <cellStyle name="Comma 4 2 3 2 5" xfId="13249"/>
    <cellStyle name="Comma 4 2 3 2 5 2" xfId="40203"/>
    <cellStyle name="Comma 4 2 3 2 6" xfId="15942"/>
    <cellStyle name="Comma 4 2 3 2 6 2" xfId="42896"/>
    <cellStyle name="Comma 4 2 3 2 7" xfId="18635"/>
    <cellStyle name="Comma 4 2 3 2 7 2" xfId="45590"/>
    <cellStyle name="Comma 4 2 3 2 8" xfId="21329"/>
    <cellStyle name="Comma 4 2 3 2 8 2" xfId="48284"/>
    <cellStyle name="Comma 4 2 3 2 9" xfId="24023"/>
    <cellStyle name="Comma 4 2 3 2 9 2" xfId="50978"/>
    <cellStyle name="Comma 4 2 3 3" xfId="2497"/>
    <cellStyle name="Comma 4 2 3 3 10" xfId="29451"/>
    <cellStyle name="Comma 4 2 3 3 11" xfId="25846"/>
    <cellStyle name="Comma 4 2 3 3 2" xfId="4279"/>
    <cellStyle name="Comma 4 2 3 3 2 2" xfId="31233"/>
    <cellStyle name="Comma 4 2 3 3 3" xfId="6972"/>
    <cellStyle name="Comma 4 2 3 3 3 2" xfId="33926"/>
    <cellStyle name="Comma 4 2 3 3 4" xfId="9665"/>
    <cellStyle name="Comma 4 2 3 3 4 2" xfId="36619"/>
    <cellStyle name="Comma 4 2 3 3 5" xfId="12358"/>
    <cellStyle name="Comma 4 2 3 3 5 2" xfId="39312"/>
    <cellStyle name="Comma 4 2 3 3 6" xfId="15051"/>
    <cellStyle name="Comma 4 2 3 3 6 2" xfId="42005"/>
    <cellStyle name="Comma 4 2 3 3 7" xfId="17744"/>
    <cellStyle name="Comma 4 2 3 3 7 2" xfId="44699"/>
    <cellStyle name="Comma 4 2 3 3 8" xfId="20438"/>
    <cellStyle name="Comma 4 2 3 3 8 2" xfId="47393"/>
    <cellStyle name="Comma 4 2 3 3 9" xfId="23132"/>
    <cellStyle name="Comma 4 2 3 3 9 2" xfId="50087"/>
    <cellStyle name="Comma 4 2 3 4" xfId="3388"/>
    <cellStyle name="Comma 4 2 3 4 2" xfId="30342"/>
    <cellStyle name="Comma 4 2 3 5" xfId="6081"/>
    <cellStyle name="Comma 4 2 3 5 2" xfId="33035"/>
    <cellStyle name="Comma 4 2 3 6" xfId="8774"/>
    <cellStyle name="Comma 4 2 3 6 2" xfId="35728"/>
    <cellStyle name="Comma 4 2 3 7" xfId="11467"/>
    <cellStyle name="Comma 4 2 3 7 2" xfId="38421"/>
    <cellStyle name="Comma 4 2 3 8" xfId="14160"/>
    <cellStyle name="Comma 4 2 3 8 2" xfId="41114"/>
    <cellStyle name="Comma 4 2 3 9" xfId="16853"/>
    <cellStyle name="Comma 4 2 3 9 2" xfId="43808"/>
    <cellStyle name="Comma 4 2 4" xfId="1065"/>
    <cellStyle name="Comma 4 2 4 10" xfId="28020"/>
    <cellStyle name="Comma 4 2 4 11" xfId="26197"/>
    <cellStyle name="Comma 4 2 4 2" xfId="4630"/>
    <cellStyle name="Comma 4 2 4 2 2" xfId="31584"/>
    <cellStyle name="Comma 4 2 4 3" xfId="7323"/>
    <cellStyle name="Comma 4 2 4 3 2" xfId="34277"/>
    <cellStyle name="Comma 4 2 4 4" xfId="10016"/>
    <cellStyle name="Comma 4 2 4 4 2" xfId="36970"/>
    <cellStyle name="Comma 4 2 4 5" xfId="12709"/>
    <cellStyle name="Comma 4 2 4 5 2" xfId="39663"/>
    <cellStyle name="Comma 4 2 4 6" xfId="15402"/>
    <cellStyle name="Comma 4 2 4 6 2" xfId="42356"/>
    <cellStyle name="Comma 4 2 4 7" xfId="18095"/>
    <cellStyle name="Comma 4 2 4 7 2" xfId="45050"/>
    <cellStyle name="Comma 4 2 4 8" xfId="20789"/>
    <cellStyle name="Comma 4 2 4 8 2" xfId="47744"/>
    <cellStyle name="Comma 4 2 4 9" xfId="23483"/>
    <cellStyle name="Comma 4 2 4 9 2" xfId="50438"/>
    <cellStyle name="Comma 4 2 5" xfId="1956"/>
    <cellStyle name="Comma 4 2 5 10" xfId="28911"/>
    <cellStyle name="Comma 4 2 5 11" xfId="25306"/>
    <cellStyle name="Comma 4 2 5 2" xfId="3739"/>
    <cellStyle name="Comma 4 2 5 2 2" xfId="30693"/>
    <cellStyle name="Comma 4 2 5 3" xfId="6432"/>
    <cellStyle name="Comma 4 2 5 3 2" xfId="33386"/>
    <cellStyle name="Comma 4 2 5 4" xfId="9125"/>
    <cellStyle name="Comma 4 2 5 4 2" xfId="36079"/>
    <cellStyle name="Comma 4 2 5 5" xfId="11818"/>
    <cellStyle name="Comma 4 2 5 5 2" xfId="38772"/>
    <cellStyle name="Comma 4 2 5 6" xfId="14511"/>
    <cellStyle name="Comma 4 2 5 6 2" xfId="41465"/>
    <cellStyle name="Comma 4 2 5 7" xfId="17204"/>
    <cellStyle name="Comma 4 2 5 7 2" xfId="44159"/>
    <cellStyle name="Comma 4 2 5 8" xfId="19898"/>
    <cellStyle name="Comma 4 2 5 8 2" xfId="46853"/>
    <cellStyle name="Comma 4 2 5 9" xfId="22592"/>
    <cellStyle name="Comma 4 2 5 9 2" xfId="49547"/>
    <cellStyle name="Comma 4 2 6" xfId="2848"/>
    <cellStyle name="Comma 4 2 6 2" xfId="29802"/>
    <cellStyle name="Comma 4 2 7" xfId="5541"/>
    <cellStyle name="Comma 4 2 7 2" xfId="32495"/>
    <cellStyle name="Comma 4 2 8" xfId="8234"/>
    <cellStyle name="Comma 4 2 8 2" xfId="35188"/>
    <cellStyle name="Comma 4 2 9" xfId="10927"/>
    <cellStyle name="Comma 4 2 9 2" xfId="37881"/>
    <cellStyle name="Comma 4 20" xfId="18974"/>
    <cellStyle name="Comma 4 20 2" xfId="45929"/>
    <cellStyle name="Comma 4 21" xfId="21668"/>
    <cellStyle name="Comma 4 21 2" xfId="48623"/>
    <cellStyle name="Comma 4 22" xfId="27096"/>
    <cellStyle name="Comma 4 23" xfId="24382"/>
    <cellStyle name="Comma 4 3" xfId="176"/>
    <cellStyle name="Comma 4 3 10" xfId="13653"/>
    <cellStyle name="Comma 4 3 10 2" xfId="40607"/>
    <cellStyle name="Comma 4 3 11" xfId="16346"/>
    <cellStyle name="Comma 4 3 11 2" xfId="43301"/>
    <cellStyle name="Comma 4 3 12" xfId="19040"/>
    <cellStyle name="Comma 4 3 12 2" xfId="45995"/>
    <cellStyle name="Comma 4 3 13" xfId="21734"/>
    <cellStyle name="Comma 4 3 13 2" xfId="48689"/>
    <cellStyle name="Comma 4 3 14" xfId="27162"/>
    <cellStyle name="Comma 4 3 15" xfId="24448"/>
    <cellStyle name="Comma 4 3 2" xfId="477"/>
    <cellStyle name="Comma 4 3 2 10" xfId="19307"/>
    <cellStyle name="Comma 4 3 2 10 2" xfId="46262"/>
    <cellStyle name="Comma 4 3 2 11" xfId="22001"/>
    <cellStyle name="Comma 4 3 2 11 2" xfId="48956"/>
    <cellStyle name="Comma 4 3 2 12" xfId="27429"/>
    <cellStyle name="Comma 4 3 2 13" xfId="24715"/>
    <cellStyle name="Comma 4 3 2 2" xfId="1365"/>
    <cellStyle name="Comma 4 3 2 2 10" xfId="28320"/>
    <cellStyle name="Comma 4 3 2 2 11" xfId="26497"/>
    <cellStyle name="Comma 4 3 2 2 2" xfId="4930"/>
    <cellStyle name="Comma 4 3 2 2 2 2" xfId="31884"/>
    <cellStyle name="Comma 4 3 2 2 3" xfId="7623"/>
    <cellStyle name="Comma 4 3 2 2 3 2" xfId="34577"/>
    <cellStyle name="Comma 4 3 2 2 4" xfId="10316"/>
    <cellStyle name="Comma 4 3 2 2 4 2" xfId="37270"/>
    <cellStyle name="Comma 4 3 2 2 5" xfId="13009"/>
    <cellStyle name="Comma 4 3 2 2 5 2" xfId="39963"/>
    <cellStyle name="Comma 4 3 2 2 6" xfId="15702"/>
    <cellStyle name="Comma 4 3 2 2 6 2" xfId="42656"/>
    <cellStyle name="Comma 4 3 2 2 7" xfId="18395"/>
    <cellStyle name="Comma 4 3 2 2 7 2" xfId="45350"/>
    <cellStyle name="Comma 4 3 2 2 8" xfId="21089"/>
    <cellStyle name="Comma 4 3 2 2 8 2" xfId="48044"/>
    <cellStyle name="Comma 4 3 2 2 9" xfId="23783"/>
    <cellStyle name="Comma 4 3 2 2 9 2" xfId="50738"/>
    <cellStyle name="Comma 4 3 2 3" xfId="2256"/>
    <cellStyle name="Comma 4 3 2 3 10" xfId="29211"/>
    <cellStyle name="Comma 4 3 2 3 11" xfId="25606"/>
    <cellStyle name="Comma 4 3 2 3 2" xfId="4039"/>
    <cellStyle name="Comma 4 3 2 3 2 2" xfId="30993"/>
    <cellStyle name="Comma 4 3 2 3 3" xfId="6732"/>
    <cellStyle name="Comma 4 3 2 3 3 2" xfId="33686"/>
    <cellStyle name="Comma 4 3 2 3 4" xfId="9425"/>
    <cellStyle name="Comma 4 3 2 3 4 2" xfId="36379"/>
    <cellStyle name="Comma 4 3 2 3 5" xfId="12118"/>
    <cellStyle name="Comma 4 3 2 3 5 2" xfId="39072"/>
    <cellStyle name="Comma 4 3 2 3 6" xfId="14811"/>
    <cellStyle name="Comma 4 3 2 3 6 2" xfId="41765"/>
    <cellStyle name="Comma 4 3 2 3 7" xfId="17504"/>
    <cellStyle name="Comma 4 3 2 3 7 2" xfId="44459"/>
    <cellStyle name="Comma 4 3 2 3 8" xfId="20198"/>
    <cellStyle name="Comma 4 3 2 3 8 2" xfId="47153"/>
    <cellStyle name="Comma 4 3 2 3 9" xfId="22892"/>
    <cellStyle name="Comma 4 3 2 3 9 2" xfId="49847"/>
    <cellStyle name="Comma 4 3 2 4" xfId="3148"/>
    <cellStyle name="Comma 4 3 2 4 2" xfId="30102"/>
    <cellStyle name="Comma 4 3 2 5" xfId="5841"/>
    <cellStyle name="Comma 4 3 2 5 2" xfId="32795"/>
    <cellStyle name="Comma 4 3 2 6" xfId="8534"/>
    <cellStyle name="Comma 4 3 2 6 2" xfId="35488"/>
    <cellStyle name="Comma 4 3 2 7" xfId="11227"/>
    <cellStyle name="Comma 4 3 2 7 2" xfId="38181"/>
    <cellStyle name="Comma 4 3 2 8" xfId="13920"/>
    <cellStyle name="Comma 4 3 2 8 2" xfId="40874"/>
    <cellStyle name="Comma 4 3 2 9" xfId="16613"/>
    <cellStyle name="Comma 4 3 2 9 2" xfId="43568"/>
    <cellStyle name="Comma 4 3 3" xfId="731"/>
    <cellStyle name="Comma 4 3 3 10" xfId="19561"/>
    <cellStyle name="Comma 4 3 3 10 2" xfId="46516"/>
    <cellStyle name="Comma 4 3 3 11" xfId="22255"/>
    <cellStyle name="Comma 4 3 3 11 2" xfId="49210"/>
    <cellStyle name="Comma 4 3 3 12" xfId="27683"/>
    <cellStyle name="Comma 4 3 3 13" xfId="24969"/>
    <cellStyle name="Comma 4 3 3 2" xfId="1619"/>
    <cellStyle name="Comma 4 3 3 2 10" xfId="28574"/>
    <cellStyle name="Comma 4 3 3 2 11" xfId="26751"/>
    <cellStyle name="Comma 4 3 3 2 2" xfId="5184"/>
    <cellStyle name="Comma 4 3 3 2 2 2" xfId="32138"/>
    <cellStyle name="Comma 4 3 3 2 3" xfId="7877"/>
    <cellStyle name="Comma 4 3 3 2 3 2" xfId="34831"/>
    <cellStyle name="Comma 4 3 3 2 4" xfId="10570"/>
    <cellStyle name="Comma 4 3 3 2 4 2" xfId="37524"/>
    <cellStyle name="Comma 4 3 3 2 5" xfId="13263"/>
    <cellStyle name="Comma 4 3 3 2 5 2" xfId="40217"/>
    <cellStyle name="Comma 4 3 3 2 6" xfId="15956"/>
    <cellStyle name="Comma 4 3 3 2 6 2" xfId="42910"/>
    <cellStyle name="Comma 4 3 3 2 7" xfId="18649"/>
    <cellStyle name="Comma 4 3 3 2 7 2" xfId="45604"/>
    <cellStyle name="Comma 4 3 3 2 8" xfId="21343"/>
    <cellStyle name="Comma 4 3 3 2 8 2" xfId="48298"/>
    <cellStyle name="Comma 4 3 3 2 9" xfId="24037"/>
    <cellStyle name="Comma 4 3 3 2 9 2" xfId="50992"/>
    <cellStyle name="Comma 4 3 3 3" xfId="2511"/>
    <cellStyle name="Comma 4 3 3 3 10" xfId="29465"/>
    <cellStyle name="Comma 4 3 3 3 11" xfId="25860"/>
    <cellStyle name="Comma 4 3 3 3 2" xfId="4293"/>
    <cellStyle name="Comma 4 3 3 3 2 2" xfId="31247"/>
    <cellStyle name="Comma 4 3 3 3 3" xfId="6986"/>
    <cellStyle name="Comma 4 3 3 3 3 2" xfId="33940"/>
    <cellStyle name="Comma 4 3 3 3 4" xfId="9679"/>
    <cellStyle name="Comma 4 3 3 3 4 2" xfId="36633"/>
    <cellStyle name="Comma 4 3 3 3 5" xfId="12372"/>
    <cellStyle name="Comma 4 3 3 3 5 2" xfId="39326"/>
    <cellStyle name="Comma 4 3 3 3 6" xfId="15065"/>
    <cellStyle name="Comma 4 3 3 3 6 2" xfId="42019"/>
    <cellStyle name="Comma 4 3 3 3 7" xfId="17758"/>
    <cellStyle name="Comma 4 3 3 3 7 2" xfId="44713"/>
    <cellStyle name="Comma 4 3 3 3 8" xfId="20452"/>
    <cellStyle name="Comma 4 3 3 3 8 2" xfId="47407"/>
    <cellStyle name="Comma 4 3 3 3 9" xfId="23146"/>
    <cellStyle name="Comma 4 3 3 3 9 2" xfId="50101"/>
    <cellStyle name="Comma 4 3 3 4" xfId="3402"/>
    <cellStyle name="Comma 4 3 3 4 2" xfId="30356"/>
    <cellStyle name="Comma 4 3 3 5" xfId="6095"/>
    <cellStyle name="Comma 4 3 3 5 2" xfId="33049"/>
    <cellStyle name="Comma 4 3 3 6" xfId="8788"/>
    <cellStyle name="Comma 4 3 3 6 2" xfId="35742"/>
    <cellStyle name="Comma 4 3 3 7" xfId="11481"/>
    <cellStyle name="Comma 4 3 3 7 2" xfId="38435"/>
    <cellStyle name="Comma 4 3 3 8" xfId="14174"/>
    <cellStyle name="Comma 4 3 3 8 2" xfId="41128"/>
    <cellStyle name="Comma 4 3 3 9" xfId="16867"/>
    <cellStyle name="Comma 4 3 3 9 2" xfId="43822"/>
    <cellStyle name="Comma 4 3 4" xfId="1098"/>
    <cellStyle name="Comma 4 3 4 10" xfId="28053"/>
    <cellStyle name="Comma 4 3 4 11" xfId="26230"/>
    <cellStyle name="Comma 4 3 4 2" xfId="4663"/>
    <cellStyle name="Comma 4 3 4 2 2" xfId="31617"/>
    <cellStyle name="Comma 4 3 4 3" xfId="7356"/>
    <cellStyle name="Comma 4 3 4 3 2" xfId="34310"/>
    <cellStyle name="Comma 4 3 4 4" xfId="10049"/>
    <cellStyle name="Comma 4 3 4 4 2" xfId="37003"/>
    <cellStyle name="Comma 4 3 4 5" xfId="12742"/>
    <cellStyle name="Comma 4 3 4 5 2" xfId="39696"/>
    <cellStyle name="Comma 4 3 4 6" xfId="15435"/>
    <cellStyle name="Comma 4 3 4 6 2" xfId="42389"/>
    <cellStyle name="Comma 4 3 4 7" xfId="18128"/>
    <cellStyle name="Comma 4 3 4 7 2" xfId="45083"/>
    <cellStyle name="Comma 4 3 4 8" xfId="20822"/>
    <cellStyle name="Comma 4 3 4 8 2" xfId="47777"/>
    <cellStyle name="Comma 4 3 4 9" xfId="23516"/>
    <cellStyle name="Comma 4 3 4 9 2" xfId="50471"/>
    <cellStyle name="Comma 4 3 5" xfId="1989"/>
    <cellStyle name="Comma 4 3 5 10" xfId="28944"/>
    <cellStyle name="Comma 4 3 5 11" xfId="25339"/>
    <cellStyle name="Comma 4 3 5 2" xfId="3772"/>
    <cellStyle name="Comma 4 3 5 2 2" xfId="30726"/>
    <cellStyle name="Comma 4 3 5 3" xfId="6465"/>
    <cellStyle name="Comma 4 3 5 3 2" xfId="33419"/>
    <cellStyle name="Comma 4 3 5 4" xfId="9158"/>
    <cellStyle name="Comma 4 3 5 4 2" xfId="36112"/>
    <cellStyle name="Comma 4 3 5 5" xfId="11851"/>
    <cellStyle name="Comma 4 3 5 5 2" xfId="38805"/>
    <cellStyle name="Comma 4 3 5 6" xfId="14544"/>
    <cellStyle name="Comma 4 3 5 6 2" xfId="41498"/>
    <cellStyle name="Comma 4 3 5 7" xfId="17237"/>
    <cellStyle name="Comma 4 3 5 7 2" xfId="44192"/>
    <cellStyle name="Comma 4 3 5 8" xfId="19931"/>
    <cellStyle name="Comma 4 3 5 8 2" xfId="46886"/>
    <cellStyle name="Comma 4 3 5 9" xfId="22625"/>
    <cellStyle name="Comma 4 3 5 9 2" xfId="49580"/>
    <cellStyle name="Comma 4 3 6" xfId="2881"/>
    <cellStyle name="Comma 4 3 6 2" xfId="29835"/>
    <cellStyle name="Comma 4 3 7" xfId="5574"/>
    <cellStyle name="Comma 4 3 7 2" xfId="32528"/>
    <cellStyle name="Comma 4 3 8" xfId="8267"/>
    <cellStyle name="Comma 4 3 8 2" xfId="35221"/>
    <cellStyle name="Comma 4 3 9" xfId="10960"/>
    <cellStyle name="Comma 4 3 9 2" xfId="37914"/>
    <cellStyle name="Comma 4 4" xfId="209"/>
    <cellStyle name="Comma 4 4 10" xfId="13686"/>
    <cellStyle name="Comma 4 4 10 2" xfId="40640"/>
    <cellStyle name="Comma 4 4 11" xfId="16379"/>
    <cellStyle name="Comma 4 4 11 2" xfId="43334"/>
    <cellStyle name="Comma 4 4 12" xfId="19073"/>
    <cellStyle name="Comma 4 4 12 2" xfId="46028"/>
    <cellStyle name="Comma 4 4 13" xfId="21767"/>
    <cellStyle name="Comma 4 4 13 2" xfId="48722"/>
    <cellStyle name="Comma 4 4 14" xfId="27195"/>
    <cellStyle name="Comma 4 4 15" xfId="24481"/>
    <cellStyle name="Comma 4 4 2" xfId="496"/>
    <cellStyle name="Comma 4 4 2 10" xfId="19326"/>
    <cellStyle name="Comma 4 4 2 10 2" xfId="46281"/>
    <cellStyle name="Comma 4 4 2 11" xfId="22020"/>
    <cellStyle name="Comma 4 4 2 11 2" xfId="48975"/>
    <cellStyle name="Comma 4 4 2 12" xfId="27448"/>
    <cellStyle name="Comma 4 4 2 13" xfId="24734"/>
    <cellStyle name="Comma 4 4 2 2" xfId="1384"/>
    <cellStyle name="Comma 4 4 2 2 10" xfId="28339"/>
    <cellStyle name="Comma 4 4 2 2 11" xfId="26516"/>
    <cellStyle name="Comma 4 4 2 2 2" xfId="4949"/>
    <cellStyle name="Comma 4 4 2 2 2 2" xfId="31903"/>
    <cellStyle name="Comma 4 4 2 2 3" xfId="7642"/>
    <cellStyle name="Comma 4 4 2 2 3 2" xfId="34596"/>
    <cellStyle name="Comma 4 4 2 2 4" xfId="10335"/>
    <cellStyle name="Comma 4 4 2 2 4 2" xfId="37289"/>
    <cellStyle name="Comma 4 4 2 2 5" xfId="13028"/>
    <cellStyle name="Comma 4 4 2 2 5 2" xfId="39982"/>
    <cellStyle name="Comma 4 4 2 2 6" xfId="15721"/>
    <cellStyle name="Comma 4 4 2 2 6 2" xfId="42675"/>
    <cellStyle name="Comma 4 4 2 2 7" xfId="18414"/>
    <cellStyle name="Comma 4 4 2 2 7 2" xfId="45369"/>
    <cellStyle name="Comma 4 4 2 2 8" xfId="21108"/>
    <cellStyle name="Comma 4 4 2 2 8 2" xfId="48063"/>
    <cellStyle name="Comma 4 4 2 2 9" xfId="23802"/>
    <cellStyle name="Comma 4 4 2 2 9 2" xfId="50757"/>
    <cellStyle name="Comma 4 4 2 3" xfId="2275"/>
    <cellStyle name="Comma 4 4 2 3 10" xfId="29230"/>
    <cellStyle name="Comma 4 4 2 3 11" xfId="25625"/>
    <cellStyle name="Comma 4 4 2 3 2" xfId="4058"/>
    <cellStyle name="Comma 4 4 2 3 2 2" xfId="31012"/>
    <cellStyle name="Comma 4 4 2 3 3" xfId="6751"/>
    <cellStyle name="Comma 4 4 2 3 3 2" xfId="33705"/>
    <cellStyle name="Comma 4 4 2 3 4" xfId="9444"/>
    <cellStyle name="Comma 4 4 2 3 4 2" xfId="36398"/>
    <cellStyle name="Comma 4 4 2 3 5" xfId="12137"/>
    <cellStyle name="Comma 4 4 2 3 5 2" xfId="39091"/>
    <cellStyle name="Comma 4 4 2 3 6" xfId="14830"/>
    <cellStyle name="Comma 4 4 2 3 6 2" xfId="41784"/>
    <cellStyle name="Comma 4 4 2 3 7" xfId="17523"/>
    <cellStyle name="Comma 4 4 2 3 7 2" xfId="44478"/>
    <cellStyle name="Comma 4 4 2 3 8" xfId="20217"/>
    <cellStyle name="Comma 4 4 2 3 8 2" xfId="47172"/>
    <cellStyle name="Comma 4 4 2 3 9" xfId="22911"/>
    <cellStyle name="Comma 4 4 2 3 9 2" xfId="49866"/>
    <cellStyle name="Comma 4 4 2 4" xfId="3167"/>
    <cellStyle name="Comma 4 4 2 4 2" xfId="30121"/>
    <cellStyle name="Comma 4 4 2 5" xfId="5860"/>
    <cellStyle name="Comma 4 4 2 5 2" xfId="32814"/>
    <cellStyle name="Comma 4 4 2 6" xfId="8553"/>
    <cellStyle name="Comma 4 4 2 6 2" xfId="35507"/>
    <cellStyle name="Comma 4 4 2 7" xfId="11246"/>
    <cellStyle name="Comma 4 4 2 7 2" xfId="38200"/>
    <cellStyle name="Comma 4 4 2 8" xfId="13939"/>
    <cellStyle name="Comma 4 4 2 8 2" xfId="40893"/>
    <cellStyle name="Comma 4 4 2 9" xfId="16632"/>
    <cellStyle name="Comma 4 4 2 9 2" xfId="43587"/>
    <cellStyle name="Comma 4 4 3" xfId="750"/>
    <cellStyle name="Comma 4 4 3 10" xfId="19580"/>
    <cellStyle name="Comma 4 4 3 10 2" xfId="46535"/>
    <cellStyle name="Comma 4 4 3 11" xfId="22274"/>
    <cellStyle name="Comma 4 4 3 11 2" xfId="49229"/>
    <cellStyle name="Comma 4 4 3 12" xfId="27702"/>
    <cellStyle name="Comma 4 4 3 13" xfId="24988"/>
    <cellStyle name="Comma 4 4 3 2" xfId="1638"/>
    <cellStyle name="Comma 4 4 3 2 10" xfId="28593"/>
    <cellStyle name="Comma 4 4 3 2 11" xfId="26770"/>
    <cellStyle name="Comma 4 4 3 2 2" xfId="5203"/>
    <cellStyle name="Comma 4 4 3 2 2 2" xfId="32157"/>
    <cellStyle name="Comma 4 4 3 2 3" xfId="7896"/>
    <cellStyle name="Comma 4 4 3 2 3 2" xfId="34850"/>
    <cellStyle name="Comma 4 4 3 2 4" xfId="10589"/>
    <cellStyle name="Comma 4 4 3 2 4 2" xfId="37543"/>
    <cellStyle name="Comma 4 4 3 2 5" xfId="13282"/>
    <cellStyle name="Comma 4 4 3 2 5 2" xfId="40236"/>
    <cellStyle name="Comma 4 4 3 2 6" xfId="15975"/>
    <cellStyle name="Comma 4 4 3 2 6 2" xfId="42929"/>
    <cellStyle name="Comma 4 4 3 2 7" xfId="18668"/>
    <cellStyle name="Comma 4 4 3 2 7 2" xfId="45623"/>
    <cellStyle name="Comma 4 4 3 2 8" xfId="21362"/>
    <cellStyle name="Comma 4 4 3 2 8 2" xfId="48317"/>
    <cellStyle name="Comma 4 4 3 2 9" xfId="24056"/>
    <cellStyle name="Comma 4 4 3 2 9 2" xfId="51011"/>
    <cellStyle name="Comma 4 4 3 3" xfId="2530"/>
    <cellStyle name="Comma 4 4 3 3 10" xfId="29484"/>
    <cellStyle name="Comma 4 4 3 3 11" xfId="25879"/>
    <cellStyle name="Comma 4 4 3 3 2" xfId="4312"/>
    <cellStyle name="Comma 4 4 3 3 2 2" xfId="31266"/>
    <cellStyle name="Comma 4 4 3 3 3" xfId="7005"/>
    <cellStyle name="Comma 4 4 3 3 3 2" xfId="33959"/>
    <cellStyle name="Comma 4 4 3 3 4" xfId="9698"/>
    <cellStyle name="Comma 4 4 3 3 4 2" xfId="36652"/>
    <cellStyle name="Comma 4 4 3 3 5" xfId="12391"/>
    <cellStyle name="Comma 4 4 3 3 5 2" xfId="39345"/>
    <cellStyle name="Comma 4 4 3 3 6" xfId="15084"/>
    <cellStyle name="Comma 4 4 3 3 6 2" xfId="42038"/>
    <cellStyle name="Comma 4 4 3 3 7" xfId="17777"/>
    <cellStyle name="Comma 4 4 3 3 7 2" xfId="44732"/>
    <cellStyle name="Comma 4 4 3 3 8" xfId="20471"/>
    <cellStyle name="Comma 4 4 3 3 8 2" xfId="47426"/>
    <cellStyle name="Comma 4 4 3 3 9" xfId="23165"/>
    <cellStyle name="Comma 4 4 3 3 9 2" xfId="50120"/>
    <cellStyle name="Comma 4 4 3 4" xfId="3421"/>
    <cellStyle name="Comma 4 4 3 4 2" xfId="30375"/>
    <cellStyle name="Comma 4 4 3 5" xfId="6114"/>
    <cellStyle name="Comma 4 4 3 5 2" xfId="33068"/>
    <cellStyle name="Comma 4 4 3 6" xfId="8807"/>
    <cellStyle name="Comma 4 4 3 6 2" xfId="35761"/>
    <cellStyle name="Comma 4 4 3 7" xfId="11500"/>
    <cellStyle name="Comma 4 4 3 7 2" xfId="38454"/>
    <cellStyle name="Comma 4 4 3 8" xfId="14193"/>
    <cellStyle name="Comma 4 4 3 8 2" xfId="41147"/>
    <cellStyle name="Comma 4 4 3 9" xfId="16886"/>
    <cellStyle name="Comma 4 4 3 9 2" xfId="43841"/>
    <cellStyle name="Comma 4 4 4" xfId="1131"/>
    <cellStyle name="Comma 4 4 4 10" xfId="28086"/>
    <cellStyle name="Comma 4 4 4 11" xfId="26263"/>
    <cellStyle name="Comma 4 4 4 2" xfId="4696"/>
    <cellStyle name="Comma 4 4 4 2 2" xfId="31650"/>
    <cellStyle name="Comma 4 4 4 3" xfId="7389"/>
    <cellStyle name="Comma 4 4 4 3 2" xfId="34343"/>
    <cellStyle name="Comma 4 4 4 4" xfId="10082"/>
    <cellStyle name="Comma 4 4 4 4 2" xfId="37036"/>
    <cellStyle name="Comma 4 4 4 5" xfId="12775"/>
    <cellStyle name="Comma 4 4 4 5 2" xfId="39729"/>
    <cellStyle name="Comma 4 4 4 6" xfId="15468"/>
    <cellStyle name="Comma 4 4 4 6 2" xfId="42422"/>
    <cellStyle name="Comma 4 4 4 7" xfId="18161"/>
    <cellStyle name="Comma 4 4 4 7 2" xfId="45116"/>
    <cellStyle name="Comma 4 4 4 8" xfId="20855"/>
    <cellStyle name="Comma 4 4 4 8 2" xfId="47810"/>
    <cellStyle name="Comma 4 4 4 9" xfId="23549"/>
    <cellStyle name="Comma 4 4 4 9 2" xfId="50504"/>
    <cellStyle name="Comma 4 4 5" xfId="2022"/>
    <cellStyle name="Comma 4 4 5 10" xfId="28977"/>
    <cellStyle name="Comma 4 4 5 11" xfId="25372"/>
    <cellStyle name="Comma 4 4 5 2" xfId="3805"/>
    <cellStyle name="Comma 4 4 5 2 2" xfId="30759"/>
    <cellStyle name="Comma 4 4 5 3" xfId="6498"/>
    <cellStyle name="Comma 4 4 5 3 2" xfId="33452"/>
    <cellStyle name="Comma 4 4 5 4" xfId="9191"/>
    <cellStyle name="Comma 4 4 5 4 2" xfId="36145"/>
    <cellStyle name="Comma 4 4 5 5" xfId="11884"/>
    <cellStyle name="Comma 4 4 5 5 2" xfId="38838"/>
    <cellStyle name="Comma 4 4 5 6" xfId="14577"/>
    <cellStyle name="Comma 4 4 5 6 2" xfId="41531"/>
    <cellStyle name="Comma 4 4 5 7" xfId="17270"/>
    <cellStyle name="Comma 4 4 5 7 2" xfId="44225"/>
    <cellStyle name="Comma 4 4 5 8" xfId="19964"/>
    <cellStyle name="Comma 4 4 5 8 2" xfId="46919"/>
    <cellStyle name="Comma 4 4 5 9" xfId="22658"/>
    <cellStyle name="Comma 4 4 5 9 2" xfId="49613"/>
    <cellStyle name="Comma 4 4 6" xfId="2914"/>
    <cellStyle name="Comma 4 4 6 2" xfId="29868"/>
    <cellStyle name="Comma 4 4 7" xfId="5607"/>
    <cellStyle name="Comma 4 4 7 2" xfId="32561"/>
    <cellStyle name="Comma 4 4 8" xfId="8300"/>
    <cellStyle name="Comma 4 4 8 2" xfId="35254"/>
    <cellStyle name="Comma 4 4 9" xfId="10993"/>
    <cellStyle name="Comma 4 4 9 2" xfId="37947"/>
    <cellStyle name="Comma 4 5" xfId="434"/>
    <cellStyle name="Comma 4 5 10" xfId="19271"/>
    <cellStyle name="Comma 4 5 10 2" xfId="46226"/>
    <cellStyle name="Comma 4 5 11" xfId="21965"/>
    <cellStyle name="Comma 4 5 11 2" xfId="48920"/>
    <cellStyle name="Comma 4 5 12" xfId="27393"/>
    <cellStyle name="Comma 4 5 13" xfId="24679"/>
    <cellStyle name="Comma 4 5 2" xfId="1329"/>
    <cellStyle name="Comma 4 5 2 10" xfId="28284"/>
    <cellStyle name="Comma 4 5 2 11" xfId="26461"/>
    <cellStyle name="Comma 4 5 2 2" xfId="4894"/>
    <cellStyle name="Comma 4 5 2 2 2" xfId="31848"/>
    <cellStyle name="Comma 4 5 2 3" xfId="7587"/>
    <cellStyle name="Comma 4 5 2 3 2" xfId="34541"/>
    <cellStyle name="Comma 4 5 2 4" xfId="10280"/>
    <cellStyle name="Comma 4 5 2 4 2" xfId="37234"/>
    <cellStyle name="Comma 4 5 2 5" xfId="12973"/>
    <cellStyle name="Comma 4 5 2 5 2" xfId="39927"/>
    <cellStyle name="Comma 4 5 2 6" xfId="15666"/>
    <cellStyle name="Comma 4 5 2 6 2" xfId="42620"/>
    <cellStyle name="Comma 4 5 2 7" xfId="18359"/>
    <cellStyle name="Comma 4 5 2 7 2" xfId="45314"/>
    <cellStyle name="Comma 4 5 2 8" xfId="21053"/>
    <cellStyle name="Comma 4 5 2 8 2" xfId="48008"/>
    <cellStyle name="Comma 4 5 2 9" xfId="23747"/>
    <cellStyle name="Comma 4 5 2 9 2" xfId="50702"/>
    <cellStyle name="Comma 4 5 3" xfId="2220"/>
    <cellStyle name="Comma 4 5 3 10" xfId="29175"/>
    <cellStyle name="Comma 4 5 3 11" xfId="25570"/>
    <cellStyle name="Comma 4 5 3 2" xfId="4003"/>
    <cellStyle name="Comma 4 5 3 2 2" xfId="30957"/>
    <cellStyle name="Comma 4 5 3 3" xfId="6696"/>
    <cellStyle name="Comma 4 5 3 3 2" xfId="33650"/>
    <cellStyle name="Comma 4 5 3 4" xfId="9389"/>
    <cellStyle name="Comma 4 5 3 4 2" xfId="36343"/>
    <cellStyle name="Comma 4 5 3 5" xfId="12082"/>
    <cellStyle name="Comma 4 5 3 5 2" xfId="39036"/>
    <cellStyle name="Comma 4 5 3 6" xfId="14775"/>
    <cellStyle name="Comma 4 5 3 6 2" xfId="41729"/>
    <cellStyle name="Comma 4 5 3 7" xfId="17468"/>
    <cellStyle name="Comma 4 5 3 7 2" xfId="44423"/>
    <cellStyle name="Comma 4 5 3 8" xfId="20162"/>
    <cellStyle name="Comma 4 5 3 8 2" xfId="47117"/>
    <cellStyle name="Comma 4 5 3 9" xfId="22856"/>
    <cellStyle name="Comma 4 5 3 9 2" xfId="49811"/>
    <cellStyle name="Comma 4 5 4" xfId="3112"/>
    <cellStyle name="Comma 4 5 4 2" xfId="30066"/>
    <cellStyle name="Comma 4 5 5" xfId="5805"/>
    <cellStyle name="Comma 4 5 5 2" xfId="32759"/>
    <cellStyle name="Comma 4 5 6" xfId="8498"/>
    <cellStyle name="Comma 4 5 6 2" xfId="35452"/>
    <cellStyle name="Comma 4 5 7" xfId="11191"/>
    <cellStyle name="Comma 4 5 7 2" xfId="38145"/>
    <cellStyle name="Comma 4 5 8" xfId="13884"/>
    <cellStyle name="Comma 4 5 8 2" xfId="40838"/>
    <cellStyle name="Comma 4 5 9" xfId="16577"/>
    <cellStyle name="Comma 4 5 9 2" xfId="43532"/>
    <cellStyle name="Comma 4 6" xfId="52"/>
    <cellStyle name="Comma 4 6 10" xfId="19365"/>
    <cellStyle name="Comma 4 6 10 2" xfId="46320"/>
    <cellStyle name="Comma 4 6 11" xfId="22059"/>
    <cellStyle name="Comma 4 6 11 2" xfId="49014"/>
    <cellStyle name="Comma 4 6 12" xfId="27487"/>
    <cellStyle name="Comma 4 6 13" xfId="24773"/>
    <cellStyle name="Comma 4 6 14" xfId="51300"/>
    <cellStyle name="Comma 4 6 15" xfId="51313"/>
    <cellStyle name="Comma 4 6 16" xfId="51326"/>
    <cellStyle name="Comma 4 6 2" xfId="1423"/>
    <cellStyle name="Comma 4 6 2 10" xfId="28378"/>
    <cellStyle name="Comma 4 6 2 11" xfId="26555"/>
    <cellStyle name="Comma 4 6 2 2" xfId="4988"/>
    <cellStyle name="Comma 4 6 2 2 2" xfId="31942"/>
    <cellStyle name="Comma 4 6 2 3" xfId="7681"/>
    <cellStyle name="Comma 4 6 2 3 2" xfId="34635"/>
    <cellStyle name="Comma 4 6 2 4" xfId="10374"/>
    <cellStyle name="Comma 4 6 2 4 2" xfId="37328"/>
    <cellStyle name="Comma 4 6 2 5" xfId="13067"/>
    <cellStyle name="Comma 4 6 2 5 2" xfId="40021"/>
    <cellStyle name="Comma 4 6 2 6" xfId="15760"/>
    <cellStyle name="Comma 4 6 2 6 2" xfId="42714"/>
    <cellStyle name="Comma 4 6 2 7" xfId="18453"/>
    <cellStyle name="Comma 4 6 2 7 2" xfId="45408"/>
    <cellStyle name="Comma 4 6 2 8" xfId="21147"/>
    <cellStyle name="Comma 4 6 2 8 2" xfId="48102"/>
    <cellStyle name="Comma 4 6 2 9" xfId="23841"/>
    <cellStyle name="Comma 4 6 2 9 2" xfId="50796"/>
    <cellStyle name="Comma 4 6 3" xfId="2314"/>
    <cellStyle name="Comma 4 6 3 10" xfId="29269"/>
    <cellStyle name="Comma 4 6 3 11" xfId="25664"/>
    <cellStyle name="Comma 4 6 3 2" xfId="4097"/>
    <cellStyle name="Comma 4 6 3 2 2" xfId="31051"/>
    <cellStyle name="Comma 4 6 3 3" xfId="6790"/>
    <cellStyle name="Comma 4 6 3 3 2" xfId="33744"/>
    <cellStyle name="Comma 4 6 3 4" xfId="9483"/>
    <cellStyle name="Comma 4 6 3 4 2" xfId="36437"/>
    <cellStyle name="Comma 4 6 3 5" xfId="12176"/>
    <cellStyle name="Comma 4 6 3 5 2" xfId="39130"/>
    <cellStyle name="Comma 4 6 3 6" xfId="14869"/>
    <cellStyle name="Comma 4 6 3 6 2" xfId="41823"/>
    <cellStyle name="Comma 4 6 3 7" xfId="17562"/>
    <cellStyle name="Comma 4 6 3 7 2" xfId="44517"/>
    <cellStyle name="Comma 4 6 3 8" xfId="20256"/>
    <cellStyle name="Comma 4 6 3 8 2" xfId="47211"/>
    <cellStyle name="Comma 4 6 3 9" xfId="22950"/>
    <cellStyle name="Comma 4 6 3 9 2" xfId="49905"/>
    <cellStyle name="Comma 4 6 4" xfId="3206"/>
    <cellStyle name="Comma 4 6 4 2" xfId="30160"/>
    <cellStyle name="Comma 4 6 5" xfId="5899"/>
    <cellStyle name="Comma 4 6 5 2" xfId="32853"/>
    <cellStyle name="Comma 4 6 6" xfId="8592"/>
    <cellStyle name="Comma 4 6 6 2" xfId="35546"/>
    <cellStyle name="Comma 4 6 7" xfId="11285"/>
    <cellStyle name="Comma 4 6 7 2" xfId="38239"/>
    <cellStyle name="Comma 4 6 8" xfId="13978"/>
    <cellStyle name="Comma 4 6 8 2" xfId="40932"/>
    <cellStyle name="Comma 4 6 9" xfId="16671"/>
    <cellStyle name="Comma 4 6 9 2" xfId="43626"/>
    <cellStyle name="Comma 4 7" xfId="800"/>
    <cellStyle name="Comma 4 7 10" xfId="19631"/>
    <cellStyle name="Comma 4 7 10 2" xfId="46586"/>
    <cellStyle name="Comma 4 7 11" xfId="22325"/>
    <cellStyle name="Comma 4 7 11 2" xfId="49280"/>
    <cellStyle name="Comma 4 7 12" xfId="27753"/>
    <cellStyle name="Comma 4 7 13" xfId="25039"/>
    <cellStyle name="Comma 4 7 2" xfId="1689"/>
    <cellStyle name="Comma 4 7 2 10" xfId="28644"/>
    <cellStyle name="Comma 4 7 2 11" xfId="26821"/>
    <cellStyle name="Comma 4 7 2 2" xfId="5254"/>
    <cellStyle name="Comma 4 7 2 2 2" xfId="32208"/>
    <cellStyle name="Comma 4 7 2 3" xfId="7947"/>
    <cellStyle name="Comma 4 7 2 3 2" xfId="34901"/>
    <cellStyle name="Comma 4 7 2 4" xfId="10640"/>
    <cellStyle name="Comma 4 7 2 4 2" xfId="37594"/>
    <cellStyle name="Comma 4 7 2 5" xfId="13333"/>
    <cellStyle name="Comma 4 7 2 5 2" xfId="40287"/>
    <cellStyle name="Comma 4 7 2 6" xfId="16026"/>
    <cellStyle name="Comma 4 7 2 6 2" xfId="42980"/>
    <cellStyle name="Comma 4 7 2 7" xfId="18719"/>
    <cellStyle name="Comma 4 7 2 7 2" xfId="45674"/>
    <cellStyle name="Comma 4 7 2 8" xfId="21413"/>
    <cellStyle name="Comma 4 7 2 8 2" xfId="48368"/>
    <cellStyle name="Comma 4 7 2 9" xfId="24107"/>
    <cellStyle name="Comma 4 7 2 9 2" xfId="51062"/>
    <cellStyle name="Comma 4 7 3" xfId="2581"/>
    <cellStyle name="Comma 4 7 3 10" xfId="29535"/>
    <cellStyle name="Comma 4 7 3 11" xfId="25930"/>
    <cellStyle name="Comma 4 7 3 2" xfId="4363"/>
    <cellStyle name="Comma 4 7 3 2 2" xfId="31317"/>
    <cellStyle name="Comma 4 7 3 3" xfId="7056"/>
    <cellStyle name="Comma 4 7 3 3 2" xfId="34010"/>
    <cellStyle name="Comma 4 7 3 4" xfId="9749"/>
    <cellStyle name="Comma 4 7 3 4 2" xfId="36703"/>
    <cellStyle name="Comma 4 7 3 5" xfId="12442"/>
    <cellStyle name="Comma 4 7 3 5 2" xfId="39396"/>
    <cellStyle name="Comma 4 7 3 6" xfId="15135"/>
    <cellStyle name="Comma 4 7 3 6 2" xfId="42089"/>
    <cellStyle name="Comma 4 7 3 7" xfId="17828"/>
    <cellStyle name="Comma 4 7 3 7 2" xfId="44783"/>
    <cellStyle name="Comma 4 7 3 8" xfId="20522"/>
    <cellStyle name="Comma 4 7 3 8 2" xfId="47477"/>
    <cellStyle name="Comma 4 7 3 9" xfId="23216"/>
    <cellStyle name="Comma 4 7 3 9 2" xfId="50171"/>
    <cellStyle name="Comma 4 7 4" xfId="3472"/>
    <cellStyle name="Comma 4 7 4 2" xfId="30426"/>
    <cellStyle name="Comma 4 7 5" xfId="6165"/>
    <cellStyle name="Comma 4 7 5 2" xfId="33119"/>
    <cellStyle name="Comma 4 7 6" xfId="8858"/>
    <cellStyle name="Comma 4 7 6 2" xfId="35812"/>
    <cellStyle name="Comma 4 7 7" xfId="11551"/>
    <cellStyle name="Comma 4 7 7 2" xfId="38505"/>
    <cellStyle name="Comma 4 7 8" xfId="14244"/>
    <cellStyle name="Comma 4 7 8 2" xfId="41198"/>
    <cellStyle name="Comma 4 7 9" xfId="16937"/>
    <cellStyle name="Comma 4 7 9 2" xfId="43892"/>
    <cellStyle name="Comma 4 8" xfId="833"/>
    <cellStyle name="Comma 4 8 10" xfId="19664"/>
    <cellStyle name="Comma 4 8 10 2" xfId="46619"/>
    <cellStyle name="Comma 4 8 11" xfId="22358"/>
    <cellStyle name="Comma 4 8 11 2" xfId="49313"/>
    <cellStyle name="Comma 4 8 12" xfId="27786"/>
    <cellStyle name="Comma 4 8 13" xfId="25072"/>
    <cellStyle name="Comma 4 8 2" xfId="1722"/>
    <cellStyle name="Comma 4 8 2 10" xfId="28677"/>
    <cellStyle name="Comma 4 8 2 11" xfId="26854"/>
    <cellStyle name="Comma 4 8 2 2" xfId="5287"/>
    <cellStyle name="Comma 4 8 2 2 2" xfId="32241"/>
    <cellStyle name="Comma 4 8 2 3" xfId="7980"/>
    <cellStyle name="Comma 4 8 2 3 2" xfId="34934"/>
    <cellStyle name="Comma 4 8 2 4" xfId="10673"/>
    <cellStyle name="Comma 4 8 2 4 2" xfId="37627"/>
    <cellStyle name="Comma 4 8 2 5" xfId="13366"/>
    <cellStyle name="Comma 4 8 2 5 2" xfId="40320"/>
    <cellStyle name="Comma 4 8 2 6" xfId="16059"/>
    <cellStyle name="Comma 4 8 2 6 2" xfId="43013"/>
    <cellStyle name="Comma 4 8 2 7" xfId="18752"/>
    <cellStyle name="Comma 4 8 2 7 2" xfId="45707"/>
    <cellStyle name="Comma 4 8 2 8" xfId="21446"/>
    <cellStyle name="Comma 4 8 2 8 2" xfId="48401"/>
    <cellStyle name="Comma 4 8 2 9" xfId="24140"/>
    <cellStyle name="Comma 4 8 2 9 2" xfId="51095"/>
    <cellStyle name="Comma 4 8 3" xfId="2614"/>
    <cellStyle name="Comma 4 8 3 10" xfId="29568"/>
    <cellStyle name="Comma 4 8 3 11" xfId="25963"/>
    <cellStyle name="Comma 4 8 3 2" xfId="4396"/>
    <cellStyle name="Comma 4 8 3 2 2" xfId="31350"/>
    <cellStyle name="Comma 4 8 3 3" xfId="7089"/>
    <cellStyle name="Comma 4 8 3 3 2" xfId="34043"/>
    <cellStyle name="Comma 4 8 3 4" xfId="9782"/>
    <cellStyle name="Comma 4 8 3 4 2" xfId="36736"/>
    <cellStyle name="Comma 4 8 3 5" xfId="12475"/>
    <cellStyle name="Comma 4 8 3 5 2" xfId="39429"/>
    <cellStyle name="Comma 4 8 3 6" xfId="15168"/>
    <cellStyle name="Comma 4 8 3 6 2" xfId="42122"/>
    <cellStyle name="Comma 4 8 3 7" xfId="17861"/>
    <cellStyle name="Comma 4 8 3 7 2" xfId="44816"/>
    <cellStyle name="Comma 4 8 3 8" xfId="20555"/>
    <cellStyle name="Comma 4 8 3 8 2" xfId="47510"/>
    <cellStyle name="Comma 4 8 3 9" xfId="23249"/>
    <cellStyle name="Comma 4 8 3 9 2" xfId="50204"/>
    <cellStyle name="Comma 4 8 4" xfId="3505"/>
    <cellStyle name="Comma 4 8 4 2" xfId="30459"/>
    <cellStyle name="Comma 4 8 5" xfId="6198"/>
    <cellStyle name="Comma 4 8 5 2" xfId="33152"/>
    <cellStyle name="Comma 4 8 6" xfId="8891"/>
    <cellStyle name="Comma 4 8 6 2" xfId="35845"/>
    <cellStyle name="Comma 4 8 7" xfId="11584"/>
    <cellStyle name="Comma 4 8 7 2" xfId="38538"/>
    <cellStyle name="Comma 4 8 8" xfId="14277"/>
    <cellStyle name="Comma 4 8 8 2" xfId="41231"/>
    <cellStyle name="Comma 4 8 9" xfId="16970"/>
    <cellStyle name="Comma 4 8 9 2" xfId="43925"/>
    <cellStyle name="Comma 4 9" xfId="886"/>
    <cellStyle name="Comma 4 9 10" xfId="19718"/>
    <cellStyle name="Comma 4 9 10 2" xfId="46673"/>
    <cellStyle name="Comma 4 9 11" xfId="22412"/>
    <cellStyle name="Comma 4 9 11 2" xfId="49367"/>
    <cellStyle name="Comma 4 9 12" xfId="27840"/>
    <cellStyle name="Comma 4 9 13" xfId="25126"/>
    <cellStyle name="Comma 4 9 2" xfId="1776"/>
    <cellStyle name="Comma 4 9 2 10" xfId="28731"/>
    <cellStyle name="Comma 4 9 2 11" xfId="26908"/>
    <cellStyle name="Comma 4 9 2 2" xfId="5341"/>
    <cellStyle name="Comma 4 9 2 2 2" xfId="32295"/>
    <cellStyle name="Comma 4 9 2 3" xfId="8034"/>
    <cellStyle name="Comma 4 9 2 3 2" xfId="34988"/>
    <cellStyle name="Comma 4 9 2 4" xfId="10727"/>
    <cellStyle name="Comma 4 9 2 4 2" xfId="37681"/>
    <cellStyle name="Comma 4 9 2 5" xfId="13420"/>
    <cellStyle name="Comma 4 9 2 5 2" xfId="40374"/>
    <cellStyle name="Comma 4 9 2 6" xfId="16113"/>
    <cellStyle name="Comma 4 9 2 6 2" xfId="43067"/>
    <cellStyle name="Comma 4 9 2 7" xfId="18806"/>
    <cellStyle name="Comma 4 9 2 7 2" xfId="45761"/>
    <cellStyle name="Comma 4 9 2 8" xfId="21500"/>
    <cellStyle name="Comma 4 9 2 8 2" xfId="48455"/>
    <cellStyle name="Comma 4 9 2 9" xfId="24194"/>
    <cellStyle name="Comma 4 9 2 9 2" xfId="51149"/>
    <cellStyle name="Comma 4 9 3" xfId="2668"/>
    <cellStyle name="Comma 4 9 3 10" xfId="29622"/>
    <cellStyle name="Comma 4 9 3 11" xfId="26017"/>
    <cellStyle name="Comma 4 9 3 2" xfId="4450"/>
    <cellStyle name="Comma 4 9 3 2 2" xfId="31404"/>
    <cellStyle name="Comma 4 9 3 3" xfId="7143"/>
    <cellStyle name="Comma 4 9 3 3 2" xfId="34097"/>
    <cellStyle name="Comma 4 9 3 4" xfId="9836"/>
    <cellStyle name="Comma 4 9 3 4 2" xfId="36790"/>
    <cellStyle name="Comma 4 9 3 5" xfId="12529"/>
    <cellStyle name="Comma 4 9 3 5 2" xfId="39483"/>
    <cellStyle name="Comma 4 9 3 6" xfId="15222"/>
    <cellStyle name="Comma 4 9 3 6 2" xfId="42176"/>
    <cellStyle name="Comma 4 9 3 7" xfId="17915"/>
    <cellStyle name="Comma 4 9 3 7 2" xfId="44870"/>
    <cellStyle name="Comma 4 9 3 8" xfId="20609"/>
    <cellStyle name="Comma 4 9 3 8 2" xfId="47564"/>
    <cellStyle name="Comma 4 9 3 9" xfId="23303"/>
    <cellStyle name="Comma 4 9 3 9 2" xfId="50258"/>
    <cellStyle name="Comma 4 9 4" xfId="3559"/>
    <cellStyle name="Comma 4 9 4 2" xfId="30513"/>
    <cellStyle name="Comma 4 9 5" xfId="6252"/>
    <cellStyle name="Comma 4 9 5 2" xfId="33206"/>
    <cellStyle name="Comma 4 9 6" xfId="8945"/>
    <cellStyle name="Comma 4 9 6 2" xfId="35899"/>
    <cellStyle name="Comma 4 9 7" xfId="11638"/>
    <cellStyle name="Comma 4 9 7 2" xfId="38592"/>
    <cellStyle name="Comma 4 9 8" xfId="14331"/>
    <cellStyle name="Comma 4 9 8 2" xfId="41285"/>
    <cellStyle name="Comma 4 9 9" xfId="17024"/>
    <cellStyle name="Comma 4 9 9 2" xfId="43979"/>
    <cellStyle name="Comma 5" xfId="51298"/>
    <cellStyle name="Comma 6" xfId="51311"/>
    <cellStyle name="Comma 7" xfId="51324"/>
    <cellStyle name="Comma 8" xfId="50"/>
    <cellStyle name="Currency" xfId="51369" builtinId="4"/>
    <cellStyle name="Currency 3" xfId="51362"/>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66"/>
    <cellStyle name="Input" xfId="14" builtinId="20" customBuiltin="1"/>
    <cellStyle name="Linked Cell" xfId="17" builtinId="24" customBuiltin="1"/>
    <cellStyle name="Neutral" xfId="13" builtinId="28" customBuiltin="1"/>
    <cellStyle name="Normal" xfId="0" builtinId="0"/>
    <cellStyle name="Normal 10" xfId="75"/>
    <cellStyle name="Normal 10 10" xfId="529"/>
    <cellStyle name="Normal 10 10 10" xfId="19359"/>
    <cellStyle name="Normal 10 10 10 2" xfId="46314"/>
    <cellStyle name="Normal 10 10 11" xfId="22053"/>
    <cellStyle name="Normal 10 10 11 2" xfId="49008"/>
    <cellStyle name="Normal 10 10 12" xfId="27481"/>
    <cellStyle name="Normal 10 10 13" xfId="24767"/>
    <cellStyle name="Normal 10 10 2" xfId="1417"/>
    <cellStyle name="Normal 10 10 2 10" xfId="28372"/>
    <cellStyle name="Normal 10 10 2 11" xfId="26549"/>
    <cellStyle name="Normal 10 10 2 2" xfId="4982"/>
    <cellStyle name="Normal 10 10 2 2 2" xfId="31936"/>
    <cellStyle name="Normal 10 10 2 3" xfId="7675"/>
    <cellStyle name="Normal 10 10 2 3 2" xfId="34629"/>
    <cellStyle name="Normal 10 10 2 4" xfId="10368"/>
    <cellStyle name="Normal 10 10 2 4 2" xfId="37322"/>
    <cellStyle name="Normal 10 10 2 5" xfId="13061"/>
    <cellStyle name="Normal 10 10 2 5 2" xfId="40015"/>
    <cellStyle name="Normal 10 10 2 6" xfId="15754"/>
    <cellStyle name="Normal 10 10 2 6 2" xfId="42708"/>
    <cellStyle name="Normal 10 10 2 7" xfId="18447"/>
    <cellStyle name="Normal 10 10 2 7 2" xfId="45402"/>
    <cellStyle name="Normal 10 10 2 8" xfId="21141"/>
    <cellStyle name="Normal 10 10 2 8 2" xfId="48096"/>
    <cellStyle name="Normal 10 10 2 9" xfId="23835"/>
    <cellStyle name="Normal 10 10 2 9 2" xfId="50790"/>
    <cellStyle name="Normal 10 10 3" xfId="2308"/>
    <cellStyle name="Normal 10 10 3 10" xfId="29263"/>
    <cellStyle name="Normal 10 10 3 11" xfId="25658"/>
    <cellStyle name="Normal 10 10 3 2" xfId="4091"/>
    <cellStyle name="Normal 10 10 3 2 2" xfId="31045"/>
    <cellStyle name="Normal 10 10 3 3" xfId="6784"/>
    <cellStyle name="Normal 10 10 3 3 2" xfId="33738"/>
    <cellStyle name="Normal 10 10 3 4" xfId="9477"/>
    <cellStyle name="Normal 10 10 3 4 2" xfId="36431"/>
    <cellStyle name="Normal 10 10 3 5" xfId="12170"/>
    <cellStyle name="Normal 10 10 3 5 2" xfId="39124"/>
    <cellStyle name="Normal 10 10 3 6" xfId="14863"/>
    <cellStyle name="Normal 10 10 3 6 2" xfId="41817"/>
    <cellStyle name="Normal 10 10 3 7" xfId="17556"/>
    <cellStyle name="Normal 10 10 3 7 2" xfId="44511"/>
    <cellStyle name="Normal 10 10 3 8" xfId="20250"/>
    <cellStyle name="Normal 10 10 3 8 2" xfId="47205"/>
    <cellStyle name="Normal 10 10 3 9" xfId="22944"/>
    <cellStyle name="Normal 10 10 3 9 2" xfId="49899"/>
    <cellStyle name="Normal 10 10 4" xfId="3200"/>
    <cellStyle name="Normal 10 10 4 2" xfId="30154"/>
    <cellStyle name="Normal 10 10 5" xfId="5893"/>
    <cellStyle name="Normal 10 10 5 2" xfId="32847"/>
    <cellStyle name="Normal 10 10 6" xfId="8586"/>
    <cellStyle name="Normal 10 10 6 2" xfId="35540"/>
    <cellStyle name="Normal 10 10 7" xfId="11279"/>
    <cellStyle name="Normal 10 10 7 2" xfId="38233"/>
    <cellStyle name="Normal 10 10 8" xfId="13972"/>
    <cellStyle name="Normal 10 10 8 2" xfId="40926"/>
    <cellStyle name="Normal 10 10 9" xfId="16665"/>
    <cellStyle name="Normal 10 10 9 2" xfId="43620"/>
    <cellStyle name="Normal 10 11" xfId="759"/>
    <cellStyle name="Normal 10 11 10" xfId="19589"/>
    <cellStyle name="Normal 10 11 10 2" xfId="46544"/>
    <cellStyle name="Normal 10 11 11" xfId="22283"/>
    <cellStyle name="Normal 10 11 11 2" xfId="49238"/>
    <cellStyle name="Normal 10 11 12" xfId="27711"/>
    <cellStyle name="Normal 10 11 13" xfId="24997"/>
    <cellStyle name="Normal 10 11 2" xfId="1647"/>
    <cellStyle name="Normal 10 11 2 10" xfId="28602"/>
    <cellStyle name="Normal 10 11 2 11" xfId="26779"/>
    <cellStyle name="Normal 10 11 2 2" xfId="5212"/>
    <cellStyle name="Normal 10 11 2 2 2" xfId="32166"/>
    <cellStyle name="Normal 10 11 2 3" xfId="7905"/>
    <cellStyle name="Normal 10 11 2 3 2" xfId="34859"/>
    <cellStyle name="Normal 10 11 2 4" xfId="10598"/>
    <cellStyle name="Normal 10 11 2 4 2" xfId="37552"/>
    <cellStyle name="Normal 10 11 2 5" xfId="13291"/>
    <cellStyle name="Normal 10 11 2 5 2" xfId="40245"/>
    <cellStyle name="Normal 10 11 2 6" xfId="15984"/>
    <cellStyle name="Normal 10 11 2 6 2" xfId="42938"/>
    <cellStyle name="Normal 10 11 2 7" xfId="18677"/>
    <cellStyle name="Normal 10 11 2 7 2" xfId="45632"/>
    <cellStyle name="Normal 10 11 2 8" xfId="21371"/>
    <cellStyle name="Normal 10 11 2 8 2" xfId="48326"/>
    <cellStyle name="Normal 10 11 2 9" xfId="24065"/>
    <cellStyle name="Normal 10 11 2 9 2" xfId="51020"/>
    <cellStyle name="Normal 10 11 3" xfId="2539"/>
    <cellStyle name="Normal 10 11 3 10" xfId="29493"/>
    <cellStyle name="Normal 10 11 3 11" xfId="25888"/>
    <cellStyle name="Normal 10 11 3 2" xfId="4321"/>
    <cellStyle name="Normal 10 11 3 2 2" xfId="31275"/>
    <cellStyle name="Normal 10 11 3 3" xfId="7014"/>
    <cellStyle name="Normal 10 11 3 3 2" xfId="33968"/>
    <cellStyle name="Normal 10 11 3 4" xfId="9707"/>
    <cellStyle name="Normal 10 11 3 4 2" xfId="36661"/>
    <cellStyle name="Normal 10 11 3 5" xfId="12400"/>
    <cellStyle name="Normal 10 11 3 5 2" xfId="39354"/>
    <cellStyle name="Normal 10 11 3 6" xfId="15093"/>
    <cellStyle name="Normal 10 11 3 6 2" xfId="42047"/>
    <cellStyle name="Normal 10 11 3 7" xfId="17786"/>
    <cellStyle name="Normal 10 11 3 7 2" xfId="44741"/>
    <cellStyle name="Normal 10 11 3 8" xfId="20480"/>
    <cellStyle name="Normal 10 11 3 8 2" xfId="47435"/>
    <cellStyle name="Normal 10 11 3 9" xfId="23174"/>
    <cellStyle name="Normal 10 11 3 9 2" xfId="50129"/>
    <cellStyle name="Normal 10 11 4" xfId="3430"/>
    <cellStyle name="Normal 10 11 4 2" xfId="30384"/>
    <cellStyle name="Normal 10 11 5" xfId="6123"/>
    <cellStyle name="Normal 10 11 5 2" xfId="33077"/>
    <cellStyle name="Normal 10 11 6" xfId="8816"/>
    <cellStyle name="Normal 10 11 6 2" xfId="35770"/>
    <cellStyle name="Normal 10 11 7" xfId="11509"/>
    <cellStyle name="Normal 10 11 7 2" xfId="38463"/>
    <cellStyle name="Normal 10 11 8" xfId="14202"/>
    <cellStyle name="Normal 10 11 8 2" xfId="41156"/>
    <cellStyle name="Normal 10 11 9" xfId="16895"/>
    <cellStyle name="Normal 10 11 9 2" xfId="43850"/>
    <cellStyle name="Normal 10 12" xfId="844"/>
    <cellStyle name="Normal 10 12 10" xfId="19675"/>
    <cellStyle name="Normal 10 12 10 2" xfId="46630"/>
    <cellStyle name="Normal 10 12 11" xfId="22369"/>
    <cellStyle name="Normal 10 12 11 2" xfId="49324"/>
    <cellStyle name="Normal 10 12 12" xfId="27797"/>
    <cellStyle name="Normal 10 12 13" xfId="25083"/>
    <cellStyle name="Normal 10 12 2" xfId="1733"/>
    <cellStyle name="Normal 10 12 2 10" xfId="28688"/>
    <cellStyle name="Normal 10 12 2 11" xfId="26865"/>
    <cellStyle name="Normal 10 12 2 2" xfId="5298"/>
    <cellStyle name="Normal 10 12 2 2 2" xfId="32252"/>
    <cellStyle name="Normal 10 12 2 3" xfId="7991"/>
    <cellStyle name="Normal 10 12 2 3 2" xfId="34945"/>
    <cellStyle name="Normal 10 12 2 4" xfId="10684"/>
    <cellStyle name="Normal 10 12 2 4 2" xfId="37638"/>
    <cellStyle name="Normal 10 12 2 5" xfId="13377"/>
    <cellStyle name="Normal 10 12 2 5 2" xfId="40331"/>
    <cellStyle name="Normal 10 12 2 6" xfId="16070"/>
    <cellStyle name="Normal 10 12 2 6 2" xfId="43024"/>
    <cellStyle name="Normal 10 12 2 7" xfId="18763"/>
    <cellStyle name="Normal 10 12 2 7 2" xfId="45718"/>
    <cellStyle name="Normal 10 12 2 8" xfId="21457"/>
    <cellStyle name="Normal 10 12 2 8 2" xfId="48412"/>
    <cellStyle name="Normal 10 12 2 9" xfId="24151"/>
    <cellStyle name="Normal 10 12 2 9 2" xfId="51106"/>
    <cellStyle name="Normal 10 12 3" xfId="2625"/>
    <cellStyle name="Normal 10 12 3 10" xfId="29579"/>
    <cellStyle name="Normal 10 12 3 11" xfId="25974"/>
    <cellStyle name="Normal 10 12 3 2" xfId="4407"/>
    <cellStyle name="Normal 10 12 3 2 2" xfId="31361"/>
    <cellStyle name="Normal 10 12 3 3" xfId="7100"/>
    <cellStyle name="Normal 10 12 3 3 2" xfId="34054"/>
    <cellStyle name="Normal 10 12 3 4" xfId="9793"/>
    <cellStyle name="Normal 10 12 3 4 2" xfId="36747"/>
    <cellStyle name="Normal 10 12 3 5" xfId="12486"/>
    <cellStyle name="Normal 10 12 3 5 2" xfId="39440"/>
    <cellStyle name="Normal 10 12 3 6" xfId="15179"/>
    <cellStyle name="Normal 10 12 3 6 2" xfId="42133"/>
    <cellStyle name="Normal 10 12 3 7" xfId="17872"/>
    <cellStyle name="Normal 10 12 3 7 2" xfId="44827"/>
    <cellStyle name="Normal 10 12 3 8" xfId="20566"/>
    <cellStyle name="Normal 10 12 3 8 2" xfId="47521"/>
    <cellStyle name="Normal 10 12 3 9" xfId="23260"/>
    <cellStyle name="Normal 10 12 3 9 2" xfId="50215"/>
    <cellStyle name="Normal 10 12 4" xfId="3516"/>
    <cellStyle name="Normal 10 12 4 2" xfId="30470"/>
    <cellStyle name="Normal 10 12 5" xfId="6209"/>
    <cellStyle name="Normal 10 12 5 2" xfId="33163"/>
    <cellStyle name="Normal 10 12 6" xfId="8902"/>
    <cellStyle name="Normal 10 12 6 2" xfId="35856"/>
    <cellStyle name="Normal 10 12 7" xfId="11595"/>
    <cellStyle name="Normal 10 12 7 2" xfId="38549"/>
    <cellStyle name="Normal 10 12 8" xfId="14288"/>
    <cellStyle name="Normal 10 12 8 2" xfId="41242"/>
    <cellStyle name="Normal 10 12 9" xfId="16981"/>
    <cellStyle name="Normal 10 12 9 2" xfId="43936"/>
    <cellStyle name="Normal 10 13" xfId="893"/>
    <cellStyle name="Normal 10 13 10" xfId="19725"/>
    <cellStyle name="Normal 10 13 10 2" xfId="46680"/>
    <cellStyle name="Normal 10 13 11" xfId="22419"/>
    <cellStyle name="Normal 10 13 11 2" xfId="49374"/>
    <cellStyle name="Normal 10 13 12" xfId="27847"/>
    <cellStyle name="Normal 10 13 13" xfId="25133"/>
    <cellStyle name="Normal 10 13 2" xfId="1783"/>
    <cellStyle name="Normal 10 13 2 10" xfId="28738"/>
    <cellStyle name="Normal 10 13 2 11" xfId="26915"/>
    <cellStyle name="Normal 10 13 2 2" xfId="5348"/>
    <cellStyle name="Normal 10 13 2 2 2" xfId="32302"/>
    <cellStyle name="Normal 10 13 2 3" xfId="8041"/>
    <cellStyle name="Normal 10 13 2 3 2" xfId="34995"/>
    <cellStyle name="Normal 10 13 2 4" xfId="10734"/>
    <cellStyle name="Normal 10 13 2 4 2" xfId="37688"/>
    <cellStyle name="Normal 10 13 2 5" xfId="13427"/>
    <cellStyle name="Normal 10 13 2 5 2" xfId="40381"/>
    <cellStyle name="Normal 10 13 2 6" xfId="16120"/>
    <cellStyle name="Normal 10 13 2 6 2" xfId="43074"/>
    <cellStyle name="Normal 10 13 2 7" xfId="18813"/>
    <cellStyle name="Normal 10 13 2 7 2" xfId="45768"/>
    <cellStyle name="Normal 10 13 2 8" xfId="21507"/>
    <cellStyle name="Normal 10 13 2 8 2" xfId="48462"/>
    <cellStyle name="Normal 10 13 2 9" xfId="24201"/>
    <cellStyle name="Normal 10 13 2 9 2" xfId="51156"/>
    <cellStyle name="Normal 10 13 3" xfId="2675"/>
    <cellStyle name="Normal 10 13 3 10" xfId="29629"/>
    <cellStyle name="Normal 10 13 3 11" xfId="26024"/>
    <cellStyle name="Normal 10 13 3 2" xfId="4457"/>
    <cellStyle name="Normal 10 13 3 2 2" xfId="31411"/>
    <cellStyle name="Normal 10 13 3 3" xfId="7150"/>
    <cellStyle name="Normal 10 13 3 3 2" xfId="34104"/>
    <cellStyle name="Normal 10 13 3 4" xfId="9843"/>
    <cellStyle name="Normal 10 13 3 4 2" xfId="36797"/>
    <cellStyle name="Normal 10 13 3 5" xfId="12536"/>
    <cellStyle name="Normal 10 13 3 5 2" xfId="39490"/>
    <cellStyle name="Normal 10 13 3 6" xfId="15229"/>
    <cellStyle name="Normal 10 13 3 6 2" xfId="42183"/>
    <cellStyle name="Normal 10 13 3 7" xfId="17922"/>
    <cellStyle name="Normal 10 13 3 7 2" xfId="44877"/>
    <cellStyle name="Normal 10 13 3 8" xfId="20616"/>
    <cellStyle name="Normal 10 13 3 8 2" xfId="47571"/>
    <cellStyle name="Normal 10 13 3 9" xfId="23310"/>
    <cellStyle name="Normal 10 13 3 9 2" xfId="50265"/>
    <cellStyle name="Normal 10 13 4" xfId="3566"/>
    <cellStyle name="Normal 10 13 4 2" xfId="30520"/>
    <cellStyle name="Normal 10 13 5" xfId="6259"/>
    <cellStyle name="Normal 10 13 5 2" xfId="33213"/>
    <cellStyle name="Normal 10 13 6" xfId="8952"/>
    <cellStyle name="Normal 10 13 6 2" xfId="35906"/>
    <cellStyle name="Normal 10 13 7" xfId="11645"/>
    <cellStyle name="Normal 10 13 7 2" xfId="38599"/>
    <cellStyle name="Normal 10 13 8" xfId="14338"/>
    <cellStyle name="Normal 10 13 8 2" xfId="41292"/>
    <cellStyle name="Normal 10 13 9" xfId="17031"/>
    <cellStyle name="Normal 10 13 9 2" xfId="43986"/>
    <cellStyle name="Normal 10 14" xfId="905"/>
    <cellStyle name="Normal 10 14 10" xfId="19737"/>
    <cellStyle name="Normal 10 14 10 2" xfId="46692"/>
    <cellStyle name="Normal 10 14 11" xfId="22431"/>
    <cellStyle name="Normal 10 14 11 2" xfId="49386"/>
    <cellStyle name="Normal 10 14 12" xfId="27859"/>
    <cellStyle name="Normal 10 14 13" xfId="25145"/>
    <cellStyle name="Normal 10 14 2" xfId="1795"/>
    <cellStyle name="Normal 10 14 2 10" xfId="28750"/>
    <cellStyle name="Normal 10 14 2 11" xfId="26927"/>
    <cellStyle name="Normal 10 14 2 2" xfId="5360"/>
    <cellStyle name="Normal 10 14 2 2 2" xfId="32314"/>
    <cellStyle name="Normal 10 14 2 3" xfId="8053"/>
    <cellStyle name="Normal 10 14 2 3 2" xfId="35007"/>
    <cellStyle name="Normal 10 14 2 4" xfId="10746"/>
    <cellStyle name="Normal 10 14 2 4 2" xfId="37700"/>
    <cellStyle name="Normal 10 14 2 5" xfId="13439"/>
    <cellStyle name="Normal 10 14 2 5 2" xfId="40393"/>
    <cellStyle name="Normal 10 14 2 6" xfId="16132"/>
    <cellStyle name="Normal 10 14 2 6 2" xfId="43086"/>
    <cellStyle name="Normal 10 14 2 7" xfId="18825"/>
    <cellStyle name="Normal 10 14 2 7 2" xfId="45780"/>
    <cellStyle name="Normal 10 14 2 8" xfId="21519"/>
    <cellStyle name="Normal 10 14 2 8 2" xfId="48474"/>
    <cellStyle name="Normal 10 14 2 9" xfId="24213"/>
    <cellStyle name="Normal 10 14 2 9 2" xfId="51168"/>
    <cellStyle name="Normal 10 14 3" xfId="2687"/>
    <cellStyle name="Normal 10 14 3 10" xfId="29641"/>
    <cellStyle name="Normal 10 14 3 11" xfId="26036"/>
    <cellStyle name="Normal 10 14 3 2" xfId="4469"/>
    <cellStyle name="Normal 10 14 3 2 2" xfId="31423"/>
    <cellStyle name="Normal 10 14 3 3" xfId="7162"/>
    <cellStyle name="Normal 10 14 3 3 2" xfId="34116"/>
    <cellStyle name="Normal 10 14 3 4" xfId="9855"/>
    <cellStyle name="Normal 10 14 3 4 2" xfId="36809"/>
    <cellStyle name="Normal 10 14 3 5" xfId="12548"/>
    <cellStyle name="Normal 10 14 3 5 2" xfId="39502"/>
    <cellStyle name="Normal 10 14 3 6" xfId="15241"/>
    <cellStyle name="Normal 10 14 3 6 2" xfId="42195"/>
    <cellStyle name="Normal 10 14 3 7" xfId="17934"/>
    <cellStyle name="Normal 10 14 3 7 2" xfId="44889"/>
    <cellStyle name="Normal 10 14 3 8" xfId="20628"/>
    <cellStyle name="Normal 10 14 3 8 2" xfId="47583"/>
    <cellStyle name="Normal 10 14 3 9" xfId="23322"/>
    <cellStyle name="Normal 10 14 3 9 2" xfId="50277"/>
    <cellStyle name="Normal 10 14 4" xfId="3578"/>
    <cellStyle name="Normal 10 14 4 2" xfId="30532"/>
    <cellStyle name="Normal 10 14 5" xfId="6271"/>
    <cellStyle name="Normal 10 14 5 2" xfId="33225"/>
    <cellStyle name="Normal 10 14 6" xfId="8964"/>
    <cellStyle name="Normal 10 14 6 2" xfId="35918"/>
    <cellStyle name="Normal 10 14 7" xfId="11657"/>
    <cellStyle name="Normal 10 14 7 2" xfId="38611"/>
    <cellStyle name="Normal 10 14 8" xfId="14350"/>
    <cellStyle name="Normal 10 14 8 2" xfId="41304"/>
    <cellStyle name="Normal 10 14 9" xfId="17043"/>
    <cellStyle name="Normal 10 14 9 2" xfId="43998"/>
    <cellStyle name="Normal 10 15" xfId="944"/>
    <cellStyle name="Normal 10 15 10" xfId="19777"/>
    <cellStyle name="Normal 10 15 10 2" xfId="46732"/>
    <cellStyle name="Normal 10 15 11" xfId="22471"/>
    <cellStyle name="Normal 10 15 11 2" xfId="49426"/>
    <cellStyle name="Normal 10 15 12" xfId="27899"/>
    <cellStyle name="Normal 10 15 13" xfId="25185"/>
    <cellStyle name="Normal 10 15 2" xfId="1835"/>
    <cellStyle name="Normal 10 15 2 10" xfId="28790"/>
    <cellStyle name="Normal 10 15 2 11" xfId="26967"/>
    <cellStyle name="Normal 10 15 2 2" xfId="5400"/>
    <cellStyle name="Normal 10 15 2 2 2" xfId="32354"/>
    <cellStyle name="Normal 10 15 2 3" xfId="8093"/>
    <cellStyle name="Normal 10 15 2 3 2" xfId="35047"/>
    <cellStyle name="Normal 10 15 2 4" xfId="10786"/>
    <cellStyle name="Normal 10 15 2 4 2" xfId="37740"/>
    <cellStyle name="Normal 10 15 2 5" xfId="13479"/>
    <cellStyle name="Normal 10 15 2 5 2" xfId="40433"/>
    <cellStyle name="Normal 10 15 2 6" xfId="16172"/>
    <cellStyle name="Normal 10 15 2 6 2" xfId="43126"/>
    <cellStyle name="Normal 10 15 2 7" xfId="18865"/>
    <cellStyle name="Normal 10 15 2 7 2" xfId="45820"/>
    <cellStyle name="Normal 10 15 2 8" xfId="21559"/>
    <cellStyle name="Normal 10 15 2 8 2" xfId="48514"/>
    <cellStyle name="Normal 10 15 2 9" xfId="24253"/>
    <cellStyle name="Normal 10 15 2 9 2" xfId="51208"/>
    <cellStyle name="Normal 10 15 3" xfId="2727"/>
    <cellStyle name="Normal 10 15 3 10" xfId="29681"/>
    <cellStyle name="Normal 10 15 3 11" xfId="26076"/>
    <cellStyle name="Normal 10 15 3 2" xfId="4509"/>
    <cellStyle name="Normal 10 15 3 2 2" xfId="31463"/>
    <cellStyle name="Normal 10 15 3 3" xfId="7202"/>
    <cellStyle name="Normal 10 15 3 3 2" xfId="34156"/>
    <cellStyle name="Normal 10 15 3 4" xfId="9895"/>
    <cellStyle name="Normal 10 15 3 4 2" xfId="36849"/>
    <cellStyle name="Normal 10 15 3 5" xfId="12588"/>
    <cellStyle name="Normal 10 15 3 5 2" xfId="39542"/>
    <cellStyle name="Normal 10 15 3 6" xfId="15281"/>
    <cellStyle name="Normal 10 15 3 6 2" xfId="42235"/>
    <cellStyle name="Normal 10 15 3 7" xfId="17974"/>
    <cellStyle name="Normal 10 15 3 7 2" xfId="44929"/>
    <cellStyle name="Normal 10 15 3 8" xfId="20668"/>
    <cellStyle name="Normal 10 15 3 8 2" xfId="47623"/>
    <cellStyle name="Normal 10 15 3 9" xfId="23362"/>
    <cellStyle name="Normal 10 15 3 9 2" xfId="50317"/>
    <cellStyle name="Normal 10 15 4" xfId="3618"/>
    <cellStyle name="Normal 10 15 4 2" xfId="30572"/>
    <cellStyle name="Normal 10 15 5" xfId="6311"/>
    <cellStyle name="Normal 10 15 5 2" xfId="33265"/>
    <cellStyle name="Normal 10 15 6" xfId="9004"/>
    <cellStyle name="Normal 10 15 6 2" xfId="35958"/>
    <cellStyle name="Normal 10 15 7" xfId="11697"/>
    <cellStyle name="Normal 10 15 7 2" xfId="38651"/>
    <cellStyle name="Normal 10 15 8" xfId="14390"/>
    <cellStyle name="Normal 10 15 8 2" xfId="41344"/>
    <cellStyle name="Normal 10 15 9" xfId="17083"/>
    <cellStyle name="Normal 10 15 9 2" xfId="44038"/>
    <cellStyle name="Normal 10 16" xfId="5453"/>
    <cellStyle name="Normal 10 16 10" xfId="27020"/>
    <cellStyle name="Normal 10 16 2" xfId="8146"/>
    <cellStyle name="Normal 10 16 2 2" xfId="35100"/>
    <cellStyle name="Normal 10 16 3" xfId="10839"/>
    <cellStyle name="Normal 10 16 3 2" xfId="37793"/>
    <cellStyle name="Normal 10 16 4" xfId="13532"/>
    <cellStyle name="Normal 10 16 4 2" xfId="40486"/>
    <cellStyle name="Normal 10 16 5" xfId="16225"/>
    <cellStyle name="Normal 10 16 5 2" xfId="43179"/>
    <cellStyle name="Normal 10 16 6" xfId="18918"/>
    <cellStyle name="Normal 10 16 6 2" xfId="45873"/>
    <cellStyle name="Normal 10 16 7" xfId="21612"/>
    <cellStyle name="Normal 10 16 7 2" xfId="48567"/>
    <cellStyle name="Normal 10 16 8" xfId="24306"/>
    <cellStyle name="Normal 10 16 8 2" xfId="51261"/>
    <cellStyle name="Normal 10 16 9" xfId="32407"/>
    <cellStyle name="Normal 10 17" xfId="24327"/>
    <cellStyle name="Normal 10 17 2" xfId="51282"/>
    <cellStyle name="Normal 10 17 3" xfId="27041"/>
    <cellStyle name="Normal 10 2" xfId="48"/>
    <cellStyle name="Normal 10 2 10" xfId="915"/>
    <cellStyle name="Normal 10 2 10 10" xfId="19747"/>
    <cellStyle name="Normal 10 2 10 10 2" xfId="46702"/>
    <cellStyle name="Normal 10 2 10 11" xfId="22441"/>
    <cellStyle name="Normal 10 2 10 11 2" xfId="49396"/>
    <cellStyle name="Normal 10 2 10 12" xfId="27869"/>
    <cellStyle name="Normal 10 2 10 13" xfId="25155"/>
    <cellStyle name="Normal 10 2 10 2" xfId="1805"/>
    <cellStyle name="Normal 10 2 10 2 10" xfId="28760"/>
    <cellStyle name="Normal 10 2 10 2 11" xfId="26937"/>
    <cellStyle name="Normal 10 2 10 2 2" xfId="5370"/>
    <cellStyle name="Normal 10 2 10 2 2 2" xfId="32324"/>
    <cellStyle name="Normal 10 2 10 2 3" xfId="8063"/>
    <cellStyle name="Normal 10 2 10 2 3 2" xfId="35017"/>
    <cellStyle name="Normal 10 2 10 2 4" xfId="10756"/>
    <cellStyle name="Normal 10 2 10 2 4 2" xfId="37710"/>
    <cellStyle name="Normal 10 2 10 2 5" xfId="13449"/>
    <cellStyle name="Normal 10 2 10 2 5 2" xfId="40403"/>
    <cellStyle name="Normal 10 2 10 2 6" xfId="16142"/>
    <cellStyle name="Normal 10 2 10 2 6 2" xfId="43096"/>
    <cellStyle name="Normal 10 2 10 2 7" xfId="18835"/>
    <cellStyle name="Normal 10 2 10 2 7 2" xfId="45790"/>
    <cellStyle name="Normal 10 2 10 2 8" xfId="21529"/>
    <cellStyle name="Normal 10 2 10 2 8 2" xfId="48484"/>
    <cellStyle name="Normal 10 2 10 2 9" xfId="24223"/>
    <cellStyle name="Normal 10 2 10 2 9 2" xfId="51178"/>
    <cellStyle name="Normal 10 2 10 3" xfId="2697"/>
    <cellStyle name="Normal 10 2 10 3 10" xfId="29651"/>
    <cellStyle name="Normal 10 2 10 3 11" xfId="26046"/>
    <cellStyle name="Normal 10 2 10 3 2" xfId="4479"/>
    <cellStyle name="Normal 10 2 10 3 2 2" xfId="31433"/>
    <cellStyle name="Normal 10 2 10 3 3" xfId="7172"/>
    <cellStyle name="Normal 10 2 10 3 3 2" xfId="34126"/>
    <cellStyle name="Normal 10 2 10 3 4" xfId="9865"/>
    <cellStyle name="Normal 10 2 10 3 4 2" xfId="36819"/>
    <cellStyle name="Normal 10 2 10 3 5" xfId="12558"/>
    <cellStyle name="Normal 10 2 10 3 5 2" xfId="39512"/>
    <cellStyle name="Normal 10 2 10 3 6" xfId="15251"/>
    <cellStyle name="Normal 10 2 10 3 6 2" xfId="42205"/>
    <cellStyle name="Normal 10 2 10 3 7" xfId="17944"/>
    <cellStyle name="Normal 10 2 10 3 7 2" xfId="44899"/>
    <cellStyle name="Normal 10 2 10 3 8" xfId="20638"/>
    <cellStyle name="Normal 10 2 10 3 8 2" xfId="47593"/>
    <cellStyle name="Normal 10 2 10 3 9" xfId="23332"/>
    <cellStyle name="Normal 10 2 10 3 9 2" xfId="50287"/>
    <cellStyle name="Normal 10 2 10 4" xfId="3588"/>
    <cellStyle name="Normal 10 2 10 4 2" xfId="30542"/>
    <cellStyle name="Normal 10 2 10 5" xfId="6281"/>
    <cellStyle name="Normal 10 2 10 5 2" xfId="33235"/>
    <cellStyle name="Normal 10 2 10 6" xfId="8974"/>
    <cellStyle name="Normal 10 2 10 6 2" xfId="35928"/>
    <cellStyle name="Normal 10 2 10 7" xfId="11667"/>
    <cellStyle name="Normal 10 2 10 7 2" xfId="38621"/>
    <cellStyle name="Normal 10 2 10 8" xfId="14360"/>
    <cellStyle name="Normal 10 2 10 8 2" xfId="41314"/>
    <cellStyle name="Normal 10 2 10 9" xfId="17053"/>
    <cellStyle name="Normal 10 2 10 9 2" xfId="44008"/>
    <cellStyle name="Normal 10 2 11" xfId="954"/>
    <cellStyle name="Normal 10 2 11 10" xfId="19787"/>
    <cellStyle name="Normal 10 2 11 10 2" xfId="46742"/>
    <cellStyle name="Normal 10 2 11 11" xfId="22481"/>
    <cellStyle name="Normal 10 2 11 11 2" xfId="49436"/>
    <cellStyle name="Normal 10 2 11 12" xfId="27909"/>
    <cellStyle name="Normal 10 2 11 13" xfId="25195"/>
    <cellStyle name="Normal 10 2 11 2" xfId="1845"/>
    <cellStyle name="Normal 10 2 11 2 10" xfId="28800"/>
    <cellStyle name="Normal 10 2 11 2 11" xfId="26977"/>
    <cellStyle name="Normal 10 2 11 2 2" xfId="5410"/>
    <cellStyle name="Normal 10 2 11 2 2 2" xfId="32364"/>
    <cellStyle name="Normal 10 2 11 2 3" xfId="8103"/>
    <cellStyle name="Normal 10 2 11 2 3 2" xfId="35057"/>
    <cellStyle name="Normal 10 2 11 2 4" xfId="10796"/>
    <cellStyle name="Normal 10 2 11 2 4 2" xfId="37750"/>
    <cellStyle name="Normal 10 2 11 2 5" xfId="13489"/>
    <cellStyle name="Normal 10 2 11 2 5 2" xfId="40443"/>
    <cellStyle name="Normal 10 2 11 2 6" xfId="16182"/>
    <cellStyle name="Normal 10 2 11 2 6 2" xfId="43136"/>
    <cellStyle name="Normal 10 2 11 2 7" xfId="18875"/>
    <cellStyle name="Normal 10 2 11 2 7 2" xfId="45830"/>
    <cellStyle name="Normal 10 2 11 2 8" xfId="21569"/>
    <cellStyle name="Normal 10 2 11 2 8 2" xfId="48524"/>
    <cellStyle name="Normal 10 2 11 2 9" xfId="24263"/>
    <cellStyle name="Normal 10 2 11 2 9 2" xfId="51218"/>
    <cellStyle name="Normal 10 2 11 3" xfId="2737"/>
    <cellStyle name="Normal 10 2 11 3 10" xfId="29691"/>
    <cellStyle name="Normal 10 2 11 3 11" xfId="26086"/>
    <cellStyle name="Normal 10 2 11 3 2" xfId="4519"/>
    <cellStyle name="Normal 10 2 11 3 2 2" xfId="31473"/>
    <cellStyle name="Normal 10 2 11 3 3" xfId="7212"/>
    <cellStyle name="Normal 10 2 11 3 3 2" xfId="34166"/>
    <cellStyle name="Normal 10 2 11 3 4" xfId="9905"/>
    <cellStyle name="Normal 10 2 11 3 4 2" xfId="36859"/>
    <cellStyle name="Normal 10 2 11 3 5" xfId="12598"/>
    <cellStyle name="Normal 10 2 11 3 5 2" xfId="39552"/>
    <cellStyle name="Normal 10 2 11 3 6" xfId="15291"/>
    <cellStyle name="Normal 10 2 11 3 6 2" xfId="42245"/>
    <cellStyle name="Normal 10 2 11 3 7" xfId="17984"/>
    <cellStyle name="Normal 10 2 11 3 7 2" xfId="44939"/>
    <cellStyle name="Normal 10 2 11 3 8" xfId="20678"/>
    <cellStyle name="Normal 10 2 11 3 8 2" xfId="47633"/>
    <cellStyle name="Normal 10 2 11 3 9" xfId="23372"/>
    <cellStyle name="Normal 10 2 11 3 9 2" xfId="50327"/>
    <cellStyle name="Normal 10 2 11 4" xfId="3628"/>
    <cellStyle name="Normal 10 2 11 4 2" xfId="30582"/>
    <cellStyle name="Normal 10 2 11 5" xfId="6321"/>
    <cellStyle name="Normal 10 2 11 5 2" xfId="33275"/>
    <cellStyle name="Normal 10 2 11 6" xfId="9014"/>
    <cellStyle name="Normal 10 2 11 6 2" xfId="35968"/>
    <cellStyle name="Normal 10 2 11 7" xfId="11707"/>
    <cellStyle name="Normal 10 2 11 7 2" xfId="38661"/>
    <cellStyle name="Normal 10 2 11 8" xfId="14400"/>
    <cellStyle name="Normal 10 2 11 8 2" xfId="41354"/>
    <cellStyle name="Normal 10 2 11 9" xfId="17093"/>
    <cellStyle name="Normal 10 2 11 9 2" xfId="44048"/>
    <cellStyle name="Normal 10 2 12" xfId="5463"/>
    <cellStyle name="Normal 10 2 12 10" xfId="27030"/>
    <cellStyle name="Normal 10 2 12 2" xfId="8156"/>
    <cellStyle name="Normal 10 2 12 2 2" xfId="35110"/>
    <cellStyle name="Normal 10 2 12 3" xfId="10849"/>
    <cellStyle name="Normal 10 2 12 3 2" xfId="37803"/>
    <cellStyle name="Normal 10 2 12 4" xfId="13542"/>
    <cellStyle name="Normal 10 2 12 4 2" xfId="40496"/>
    <cellStyle name="Normal 10 2 12 5" xfId="16235"/>
    <cellStyle name="Normal 10 2 12 5 2" xfId="43189"/>
    <cellStyle name="Normal 10 2 12 6" xfId="18928"/>
    <cellStyle name="Normal 10 2 12 6 2" xfId="45883"/>
    <cellStyle name="Normal 10 2 12 7" xfId="21622"/>
    <cellStyle name="Normal 10 2 12 7 2" xfId="48577"/>
    <cellStyle name="Normal 10 2 12 8" xfId="24316"/>
    <cellStyle name="Normal 10 2 12 8 2" xfId="51271"/>
    <cellStyle name="Normal 10 2 12 9" xfId="32417"/>
    <cellStyle name="Normal 10 2 13" xfId="24337"/>
    <cellStyle name="Normal 10 2 13 2" xfId="51292"/>
    <cellStyle name="Normal 10 2 13 3" xfId="27051"/>
    <cellStyle name="Normal 10 2 2" xfId="54"/>
    <cellStyle name="Normal 10 2 2 10" xfId="16391"/>
    <cellStyle name="Normal 10 2 2 10 2" xfId="43346"/>
    <cellStyle name="Normal 10 2 2 11" xfId="19085"/>
    <cellStyle name="Normal 10 2 2 11 2" xfId="46040"/>
    <cellStyle name="Normal 10 2 2 12" xfId="21779"/>
    <cellStyle name="Normal 10 2 2 12 2" xfId="48734"/>
    <cellStyle name="Normal 10 2 2 13" xfId="27207"/>
    <cellStyle name="Normal 10 2 2 14" xfId="24493"/>
    <cellStyle name="Normal 10 2 2 15" xfId="51302"/>
    <cellStyle name="Normal 10 2 2 16" xfId="51315"/>
    <cellStyle name="Normal 10 2 2 17" xfId="51328"/>
    <cellStyle name="Normal 10 2 2 2" xfId="554"/>
    <cellStyle name="Normal 10 2 2 2 10" xfId="19385"/>
    <cellStyle name="Normal 10 2 2 2 10 2" xfId="46340"/>
    <cellStyle name="Normal 10 2 2 2 11" xfId="22079"/>
    <cellStyle name="Normal 10 2 2 2 11 2" xfId="49034"/>
    <cellStyle name="Normal 10 2 2 2 12" xfId="27507"/>
    <cellStyle name="Normal 10 2 2 2 13" xfId="24793"/>
    <cellStyle name="Normal 10 2 2 2 2" xfId="1443"/>
    <cellStyle name="Normal 10 2 2 2 2 10" xfId="28398"/>
    <cellStyle name="Normal 10 2 2 2 2 11" xfId="26575"/>
    <cellStyle name="Normal 10 2 2 2 2 2" xfId="5008"/>
    <cellStyle name="Normal 10 2 2 2 2 2 2" xfId="31962"/>
    <cellStyle name="Normal 10 2 2 2 2 3" xfId="7701"/>
    <cellStyle name="Normal 10 2 2 2 2 3 2" xfId="34655"/>
    <cellStyle name="Normal 10 2 2 2 2 4" xfId="10394"/>
    <cellStyle name="Normal 10 2 2 2 2 4 2" xfId="37348"/>
    <cellStyle name="Normal 10 2 2 2 2 5" xfId="13087"/>
    <cellStyle name="Normal 10 2 2 2 2 5 2" xfId="40041"/>
    <cellStyle name="Normal 10 2 2 2 2 6" xfId="15780"/>
    <cellStyle name="Normal 10 2 2 2 2 6 2" xfId="42734"/>
    <cellStyle name="Normal 10 2 2 2 2 7" xfId="18473"/>
    <cellStyle name="Normal 10 2 2 2 2 7 2" xfId="45428"/>
    <cellStyle name="Normal 10 2 2 2 2 8" xfId="21167"/>
    <cellStyle name="Normal 10 2 2 2 2 8 2" xfId="48122"/>
    <cellStyle name="Normal 10 2 2 2 2 9" xfId="23861"/>
    <cellStyle name="Normal 10 2 2 2 2 9 2" xfId="50816"/>
    <cellStyle name="Normal 10 2 2 2 3" xfId="2334"/>
    <cellStyle name="Normal 10 2 2 2 3 10" xfId="29289"/>
    <cellStyle name="Normal 10 2 2 2 3 11" xfId="25684"/>
    <cellStyle name="Normal 10 2 2 2 3 2" xfId="4117"/>
    <cellStyle name="Normal 10 2 2 2 3 2 2" xfId="31071"/>
    <cellStyle name="Normal 10 2 2 2 3 3" xfId="6810"/>
    <cellStyle name="Normal 10 2 2 2 3 3 2" xfId="33764"/>
    <cellStyle name="Normal 10 2 2 2 3 4" xfId="9503"/>
    <cellStyle name="Normal 10 2 2 2 3 4 2" xfId="36457"/>
    <cellStyle name="Normal 10 2 2 2 3 5" xfId="12196"/>
    <cellStyle name="Normal 10 2 2 2 3 5 2" xfId="39150"/>
    <cellStyle name="Normal 10 2 2 2 3 6" xfId="14889"/>
    <cellStyle name="Normal 10 2 2 2 3 6 2" xfId="41843"/>
    <cellStyle name="Normal 10 2 2 2 3 7" xfId="17582"/>
    <cellStyle name="Normal 10 2 2 2 3 7 2" xfId="44537"/>
    <cellStyle name="Normal 10 2 2 2 3 8" xfId="20276"/>
    <cellStyle name="Normal 10 2 2 2 3 8 2" xfId="47231"/>
    <cellStyle name="Normal 10 2 2 2 3 9" xfId="22970"/>
    <cellStyle name="Normal 10 2 2 2 3 9 2" xfId="49925"/>
    <cellStyle name="Normal 10 2 2 2 4" xfId="3226"/>
    <cellStyle name="Normal 10 2 2 2 4 2" xfId="30180"/>
    <cellStyle name="Normal 10 2 2 2 5" xfId="5919"/>
    <cellStyle name="Normal 10 2 2 2 5 2" xfId="32873"/>
    <cellStyle name="Normal 10 2 2 2 6" xfId="8612"/>
    <cellStyle name="Normal 10 2 2 2 6 2" xfId="35566"/>
    <cellStyle name="Normal 10 2 2 2 7" xfId="11305"/>
    <cellStyle name="Normal 10 2 2 2 7 2" xfId="38259"/>
    <cellStyle name="Normal 10 2 2 2 8" xfId="13998"/>
    <cellStyle name="Normal 10 2 2 2 8 2" xfId="40952"/>
    <cellStyle name="Normal 10 2 2 2 9" xfId="16691"/>
    <cellStyle name="Normal 10 2 2 2 9 2" xfId="43646"/>
    <cellStyle name="Normal 10 2 2 3" xfId="1143"/>
    <cellStyle name="Normal 10 2 2 3 10" xfId="28098"/>
    <cellStyle name="Normal 10 2 2 3 11" xfId="26275"/>
    <cellStyle name="Normal 10 2 2 3 2" xfId="4708"/>
    <cellStyle name="Normal 10 2 2 3 2 2" xfId="31662"/>
    <cellStyle name="Normal 10 2 2 3 3" xfId="7401"/>
    <cellStyle name="Normal 10 2 2 3 3 2" xfId="34355"/>
    <cellStyle name="Normal 10 2 2 3 4" xfId="10094"/>
    <cellStyle name="Normal 10 2 2 3 4 2" xfId="37048"/>
    <cellStyle name="Normal 10 2 2 3 5" xfId="12787"/>
    <cellStyle name="Normal 10 2 2 3 5 2" xfId="39741"/>
    <cellStyle name="Normal 10 2 2 3 6" xfId="15480"/>
    <cellStyle name="Normal 10 2 2 3 6 2" xfId="42434"/>
    <cellStyle name="Normal 10 2 2 3 7" xfId="18173"/>
    <cellStyle name="Normal 10 2 2 3 7 2" xfId="45128"/>
    <cellStyle name="Normal 10 2 2 3 8" xfId="20867"/>
    <cellStyle name="Normal 10 2 2 3 8 2" xfId="47822"/>
    <cellStyle name="Normal 10 2 2 3 9" xfId="23561"/>
    <cellStyle name="Normal 10 2 2 3 9 2" xfId="50516"/>
    <cellStyle name="Normal 10 2 2 4" xfId="2034"/>
    <cellStyle name="Normal 10 2 2 4 10" xfId="28989"/>
    <cellStyle name="Normal 10 2 2 4 11" xfId="25384"/>
    <cellStyle name="Normal 10 2 2 4 2" xfId="3817"/>
    <cellStyle name="Normal 10 2 2 4 2 2" xfId="30771"/>
    <cellStyle name="Normal 10 2 2 4 3" xfId="6510"/>
    <cellStyle name="Normal 10 2 2 4 3 2" xfId="33464"/>
    <cellStyle name="Normal 10 2 2 4 4" xfId="9203"/>
    <cellStyle name="Normal 10 2 2 4 4 2" xfId="36157"/>
    <cellStyle name="Normal 10 2 2 4 5" xfId="11896"/>
    <cellStyle name="Normal 10 2 2 4 5 2" xfId="38850"/>
    <cellStyle name="Normal 10 2 2 4 6" xfId="14589"/>
    <cellStyle name="Normal 10 2 2 4 6 2" xfId="41543"/>
    <cellStyle name="Normal 10 2 2 4 7" xfId="17282"/>
    <cellStyle name="Normal 10 2 2 4 7 2" xfId="44237"/>
    <cellStyle name="Normal 10 2 2 4 8" xfId="19976"/>
    <cellStyle name="Normal 10 2 2 4 8 2" xfId="46931"/>
    <cellStyle name="Normal 10 2 2 4 9" xfId="22670"/>
    <cellStyle name="Normal 10 2 2 4 9 2" xfId="49625"/>
    <cellStyle name="Normal 10 2 2 5" xfId="2926"/>
    <cellStyle name="Normal 10 2 2 5 2" xfId="29880"/>
    <cellStyle name="Normal 10 2 2 6" xfId="5619"/>
    <cellStyle name="Normal 10 2 2 6 2" xfId="32573"/>
    <cellStyle name="Normal 10 2 2 7" xfId="8312"/>
    <cellStyle name="Normal 10 2 2 7 2" xfId="35266"/>
    <cellStyle name="Normal 10 2 2 8" xfId="11005"/>
    <cellStyle name="Normal 10 2 2 8 2" xfId="37959"/>
    <cellStyle name="Normal 10 2 2 9" xfId="13698"/>
    <cellStyle name="Normal 10 2 2 9 2" xfId="40652"/>
    <cellStyle name="Normal 10 2 3" xfId="225"/>
    <cellStyle name="Normal 10 2 3 10" xfId="16392"/>
    <cellStyle name="Normal 10 2 3 10 2" xfId="43347"/>
    <cellStyle name="Normal 10 2 3 11" xfId="19086"/>
    <cellStyle name="Normal 10 2 3 11 2" xfId="46041"/>
    <cellStyle name="Normal 10 2 3 12" xfId="21780"/>
    <cellStyle name="Normal 10 2 3 12 2" xfId="48735"/>
    <cellStyle name="Normal 10 2 3 13" xfId="27208"/>
    <cellStyle name="Normal 10 2 3 14" xfId="24494"/>
    <cellStyle name="Normal 10 2 3 2" xfId="545"/>
    <cellStyle name="Normal 10 2 3 2 10" xfId="19376"/>
    <cellStyle name="Normal 10 2 3 2 10 2" xfId="46331"/>
    <cellStyle name="Normal 10 2 3 2 11" xfId="22070"/>
    <cellStyle name="Normal 10 2 3 2 11 2" xfId="49025"/>
    <cellStyle name="Normal 10 2 3 2 12" xfId="27498"/>
    <cellStyle name="Normal 10 2 3 2 13" xfId="24784"/>
    <cellStyle name="Normal 10 2 3 2 2" xfId="1434"/>
    <cellStyle name="Normal 10 2 3 2 2 10" xfId="28389"/>
    <cellStyle name="Normal 10 2 3 2 2 11" xfId="26566"/>
    <cellStyle name="Normal 10 2 3 2 2 2" xfId="4999"/>
    <cellStyle name="Normal 10 2 3 2 2 2 2" xfId="31953"/>
    <cellStyle name="Normal 10 2 3 2 2 3" xfId="7692"/>
    <cellStyle name="Normal 10 2 3 2 2 3 2" xfId="34646"/>
    <cellStyle name="Normal 10 2 3 2 2 4" xfId="10385"/>
    <cellStyle name="Normal 10 2 3 2 2 4 2" xfId="37339"/>
    <cellStyle name="Normal 10 2 3 2 2 5" xfId="13078"/>
    <cellStyle name="Normal 10 2 3 2 2 5 2" xfId="40032"/>
    <cellStyle name="Normal 10 2 3 2 2 6" xfId="15771"/>
    <cellStyle name="Normal 10 2 3 2 2 6 2" xfId="42725"/>
    <cellStyle name="Normal 10 2 3 2 2 7" xfId="18464"/>
    <cellStyle name="Normal 10 2 3 2 2 7 2" xfId="45419"/>
    <cellStyle name="Normal 10 2 3 2 2 8" xfId="21158"/>
    <cellStyle name="Normal 10 2 3 2 2 8 2" xfId="48113"/>
    <cellStyle name="Normal 10 2 3 2 2 9" xfId="23852"/>
    <cellStyle name="Normal 10 2 3 2 2 9 2" xfId="50807"/>
    <cellStyle name="Normal 10 2 3 2 3" xfId="2325"/>
    <cellStyle name="Normal 10 2 3 2 3 10" xfId="29280"/>
    <cellStyle name="Normal 10 2 3 2 3 11" xfId="25675"/>
    <cellStyle name="Normal 10 2 3 2 3 2" xfId="4108"/>
    <cellStyle name="Normal 10 2 3 2 3 2 2" xfId="31062"/>
    <cellStyle name="Normal 10 2 3 2 3 3" xfId="6801"/>
    <cellStyle name="Normal 10 2 3 2 3 3 2" xfId="33755"/>
    <cellStyle name="Normal 10 2 3 2 3 4" xfId="9494"/>
    <cellStyle name="Normal 10 2 3 2 3 4 2" xfId="36448"/>
    <cellStyle name="Normal 10 2 3 2 3 5" xfId="12187"/>
    <cellStyle name="Normal 10 2 3 2 3 5 2" xfId="39141"/>
    <cellStyle name="Normal 10 2 3 2 3 6" xfId="14880"/>
    <cellStyle name="Normal 10 2 3 2 3 6 2" xfId="41834"/>
    <cellStyle name="Normal 10 2 3 2 3 7" xfId="17573"/>
    <cellStyle name="Normal 10 2 3 2 3 7 2" xfId="44528"/>
    <cellStyle name="Normal 10 2 3 2 3 8" xfId="20267"/>
    <cellStyle name="Normal 10 2 3 2 3 8 2" xfId="47222"/>
    <cellStyle name="Normal 10 2 3 2 3 9" xfId="22961"/>
    <cellStyle name="Normal 10 2 3 2 3 9 2" xfId="49916"/>
    <cellStyle name="Normal 10 2 3 2 4" xfId="3217"/>
    <cellStyle name="Normal 10 2 3 2 4 2" xfId="30171"/>
    <cellStyle name="Normal 10 2 3 2 5" xfId="5910"/>
    <cellStyle name="Normal 10 2 3 2 5 2" xfId="32864"/>
    <cellStyle name="Normal 10 2 3 2 6" xfId="8603"/>
    <cellStyle name="Normal 10 2 3 2 6 2" xfId="35557"/>
    <cellStyle name="Normal 10 2 3 2 7" xfId="11296"/>
    <cellStyle name="Normal 10 2 3 2 7 2" xfId="38250"/>
    <cellStyle name="Normal 10 2 3 2 8" xfId="13989"/>
    <cellStyle name="Normal 10 2 3 2 8 2" xfId="40943"/>
    <cellStyle name="Normal 10 2 3 2 9" xfId="16682"/>
    <cellStyle name="Normal 10 2 3 2 9 2" xfId="43637"/>
    <cellStyle name="Normal 10 2 3 3" xfId="1144"/>
    <cellStyle name="Normal 10 2 3 3 10" xfId="28099"/>
    <cellStyle name="Normal 10 2 3 3 11" xfId="26276"/>
    <cellStyle name="Normal 10 2 3 3 2" xfId="4709"/>
    <cellStyle name="Normal 10 2 3 3 2 2" xfId="31663"/>
    <cellStyle name="Normal 10 2 3 3 3" xfId="7402"/>
    <cellStyle name="Normal 10 2 3 3 3 2" xfId="34356"/>
    <cellStyle name="Normal 10 2 3 3 4" xfId="10095"/>
    <cellStyle name="Normal 10 2 3 3 4 2" xfId="37049"/>
    <cellStyle name="Normal 10 2 3 3 5" xfId="12788"/>
    <cellStyle name="Normal 10 2 3 3 5 2" xfId="39742"/>
    <cellStyle name="Normal 10 2 3 3 6" xfId="15481"/>
    <cellStyle name="Normal 10 2 3 3 6 2" xfId="42435"/>
    <cellStyle name="Normal 10 2 3 3 7" xfId="18174"/>
    <cellStyle name="Normal 10 2 3 3 7 2" xfId="45129"/>
    <cellStyle name="Normal 10 2 3 3 8" xfId="20868"/>
    <cellStyle name="Normal 10 2 3 3 8 2" xfId="47823"/>
    <cellStyle name="Normal 10 2 3 3 9" xfId="23562"/>
    <cellStyle name="Normal 10 2 3 3 9 2" xfId="50517"/>
    <cellStyle name="Normal 10 2 3 4" xfId="2035"/>
    <cellStyle name="Normal 10 2 3 4 10" xfId="28990"/>
    <cellStyle name="Normal 10 2 3 4 11" xfId="25385"/>
    <cellStyle name="Normal 10 2 3 4 2" xfId="3818"/>
    <cellStyle name="Normal 10 2 3 4 2 2" xfId="30772"/>
    <cellStyle name="Normal 10 2 3 4 3" xfId="6511"/>
    <cellStyle name="Normal 10 2 3 4 3 2" xfId="33465"/>
    <cellStyle name="Normal 10 2 3 4 4" xfId="9204"/>
    <cellStyle name="Normal 10 2 3 4 4 2" xfId="36158"/>
    <cellStyle name="Normal 10 2 3 4 5" xfId="11897"/>
    <cellStyle name="Normal 10 2 3 4 5 2" xfId="38851"/>
    <cellStyle name="Normal 10 2 3 4 6" xfId="14590"/>
    <cellStyle name="Normal 10 2 3 4 6 2" xfId="41544"/>
    <cellStyle name="Normal 10 2 3 4 7" xfId="17283"/>
    <cellStyle name="Normal 10 2 3 4 7 2" xfId="44238"/>
    <cellStyle name="Normal 10 2 3 4 8" xfId="19977"/>
    <cellStyle name="Normal 10 2 3 4 8 2" xfId="46932"/>
    <cellStyle name="Normal 10 2 3 4 9" xfId="22671"/>
    <cellStyle name="Normal 10 2 3 4 9 2" xfId="49626"/>
    <cellStyle name="Normal 10 2 3 5" xfId="2927"/>
    <cellStyle name="Normal 10 2 3 5 2" xfId="29881"/>
    <cellStyle name="Normal 10 2 3 6" xfId="5620"/>
    <cellStyle name="Normal 10 2 3 6 2" xfId="32574"/>
    <cellStyle name="Normal 10 2 3 7" xfId="8313"/>
    <cellStyle name="Normal 10 2 3 7 2" xfId="35267"/>
    <cellStyle name="Normal 10 2 3 8" xfId="11006"/>
    <cellStyle name="Normal 10 2 3 8 2" xfId="37960"/>
    <cellStyle name="Normal 10 2 3 9" xfId="13699"/>
    <cellStyle name="Normal 10 2 3 9 2" xfId="40653"/>
    <cellStyle name="Normal 10 2 4" xfId="436"/>
    <cellStyle name="Normal 10 2 5" xfId="224"/>
    <cellStyle name="Normal 10 2 5 10" xfId="19084"/>
    <cellStyle name="Normal 10 2 5 10 2" xfId="46039"/>
    <cellStyle name="Normal 10 2 5 11" xfId="21778"/>
    <cellStyle name="Normal 10 2 5 11 2" xfId="48733"/>
    <cellStyle name="Normal 10 2 5 12" xfId="27206"/>
    <cellStyle name="Normal 10 2 5 13" xfId="24492"/>
    <cellStyle name="Normal 10 2 5 2" xfId="1142"/>
    <cellStyle name="Normal 10 2 5 2 10" xfId="28097"/>
    <cellStyle name="Normal 10 2 5 2 11" xfId="26274"/>
    <cellStyle name="Normal 10 2 5 2 2" xfId="4707"/>
    <cellStyle name="Normal 10 2 5 2 2 2" xfId="31661"/>
    <cellStyle name="Normal 10 2 5 2 3" xfId="7400"/>
    <cellStyle name="Normal 10 2 5 2 3 2" xfId="34354"/>
    <cellStyle name="Normal 10 2 5 2 4" xfId="10093"/>
    <cellStyle name="Normal 10 2 5 2 4 2" xfId="37047"/>
    <cellStyle name="Normal 10 2 5 2 5" xfId="12786"/>
    <cellStyle name="Normal 10 2 5 2 5 2" xfId="39740"/>
    <cellStyle name="Normal 10 2 5 2 6" xfId="15479"/>
    <cellStyle name="Normal 10 2 5 2 6 2" xfId="42433"/>
    <cellStyle name="Normal 10 2 5 2 7" xfId="18172"/>
    <cellStyle name="Normal 10 2 5 2 7 2" xfId="45127"/>
    <cellStyle name="Normal 10 2 5 2 8" xfId="20866"/>
    <cellStyle name="Normal 10 2 5 2 8 2" xfId="47821"/>
    <cellStyle name="Normal 10 2 5 2 9" xfId="23560"/>
    <cellStyle name="Normal 10 2 5 2 9 2" xfId="50515"/>
    <cellStyle name="Normal 10 2 5 3" xfId="2033"/>
    <cellStyle name="Normal 10 2 5 3 10" xfId="28988"/>
    <cellStyle name="Normal 10 2 5 3 11" xfId="25383"/>
    <cellStyle name="Normal 10 2 5 3 2" xfId="3816"/>
    <cellStyle name="Normal 10 2 5 3 2 2" xfId="30770"/>
    <cellStyle name="Normal 10 2 5 3 3" xfId="6509"/>
    <cellStyle name="Normal 10 2 5 3 3 2" xfId="33463"/>
    <cellStyle name="Normal 10 2 5 3 4" xfId="9202"/>
    <cellStyle name="Normal 10 2 5 3 4 2" xfId="36156"/>
    <cellStyle name="Normal 10 2 5 3 5" xfId="11895"/>
    <cellStyle name="Normal 10 2 5 3 5 2" xfId="38849"/>
    <cellStyle name="Normal 10 2 5 3 6" xfId="14588"/>
    <cellStyle name="Normal 10 2 5 3 6 2" xfId="41542"/>
    <cellStyle name="Normal 10 2 5 3 7" xfId="17281"/>
    <cellStyle name="Normal 10 2 5 3 7 2" xfId="44236"/>
    <cellStyle name="Normal 10 2 5 3 8" xfId="19975"/>
    <cellStyle name="Normal 10 2 5 3 8 2" xfId="46930"/>
    <cellStyle name="Normal 10 2 5 3 9" xfId="22669"/>
    <cellStyle name="Normal 10 2 5 3 9 2" xfId="49624"/>
    <cellStyle name="Normal 10 2 5 4" xfId="2925"/>
    <cellStyle name="Normal 10 2 5 4 2" xfId="29879"/>
    <cellStyle name="Normal 10 2 5 5" xfId="5618"/>
    <cellStyle name="Normal 10 2 5 5 2" xfId="32572"/>
    <cellStyle name="Normal 10 2 5 6" xfId="8311"/>
    <cellStyle name="Normal 10 2 5 6 2" xfId="35265"/>
    <cellStyle name="Normal 10 2 5 7" xfId="11004"/>
    <cellStyle name="Normal 10 2 5 7 2" xfId="37958"/>
    <cellStyle name="Normal 10 2 5 8" xfId="13697"/>
    <cellStyle name="Normal 10 2 5 8 2" xfId="40651"/>
    <cellStyle name="Normal 10 2 5 9" xfId="16390"/>
    <cellStyle name="Normal 10 2 5 9 2" xfId="43345"/>
    <cellStyle name="Normal 10 2 6" xfId="500"/>
    <cellStyle name="Normal 10 2 6 10" xfId="19330"/>
    <cellStyle name="Normal 10 2 6 10 2" xfId="46285"/>
    <cellStyle name="Normal 10 2 6 11" xfId="22024"/>
    <cellStyle name="Normal 10 2 6 11 2" xfId="48979"/>
    <cellStyle name="Normal 10 2 6 12" xfId="27452"/>
    <cellStyle name="Normal 10 2 6 13" xfId="24738"/>
    <cellStyle name="Normal 10 2 6 2" xfId="1388"/>
    <cellStyle name="Normal 10 2 6 2 10" xfId="28343"/>
    <cellStyle name="Normal 10 2 6 2 11" xfId="26520"/>
    <cellStyle name="Normal 10 2 6 2 2" xfId="4953"/>
    <cellStyle name="Normal 10 2 6 2 2 2" xfId="31907"/>
    <cellStyle name="Normal 10 2 6 2 3" xfId="7646"/>
    <cellStyle name="Normal 10 2 6 2 3 2" xfId="34600"/>
    <cellStyle name="Normal 10 2 6 2 4" xfId="10339"/>
    <cellStyle name="Normal 10 2 6 2 4 2" xfId="37293"/>
    <cellStyle name="Normal 10 2 6 2 5" xfId="13032"/>
    <cellStyle name="Normal 10 2 6 2 5 2" xfId="39986"/>
    <cellStyle name="Normal 10 2 6 2 6" xfId="15725"/>
    <cellStyle name="Normal 10 2 6 2 6 2" xfId="42679"/>
    <cellStyle name="Normal 10 2 6 2 7" xfId="18418"/>
    <cellStyle name="Normal 10 2 6 2 7 2" xfId="45373"/>
    <cellStyle name="Normal 10 2 6 2 8" xfId="21112"/>
    <cellStyle name="Normal 10 2 6 2 8 2" xfId="48067"/>
    <cellStyle name="Normal 10 2 6 2 9" xfId="23806"/>
    <cellStyle name="Normal 10 2 6 2 9 2" xfId="50761"/>
    <cellStyle name="Normal 10 2 6 3" xfId="2279"/>
    <cellStyle name="Normal 10 2 6 3 10" xfId="29234"/>
    <cellStyle name="Normal 10 2 6 3 11" xfId="25629"/>
    <cellStyle name="Normal 10 2 6 3 2" xfId="4062"/>
    <cellStyle name="Normal 10 2 6 3 2 2" xfId="31016"/>
    <cellStyle name="Normal 10 2 6 3 3" xfId="6755"/>
    <cellStyle name="Normal 10 2 6 3 3 2" xfId="33709"/>
    <cellStyle name="Normal 10 2 6 3 4" xfId="9448"/>
    <cellStyle name="Normal 10 2 6 3 4 2" xfId="36402"/>
    <cellStyle name="Normal 10 2 6 3 5" xfId="12141"/>
    <cellStyle name="Normal 10 2 6 3 5 2" xfId="39095"/>
    <cellStyle name="Normal 10 2 6 3 6" xfId="14834"/>
    <cellStyle name="Normal 10 2 6 3 6 2" xfId="41788"/>
    <cellStyle name="Normal 10 2 6 3 7" xfId="17527"/>
    <cellStyle name="Normal 10 2 6 3 7 2" xfId="44482"/>
    <cellStyle name="Normal 10 2 6 3 8" xfId="20221"/>
    <cellStyle name="Normal 10 2 6 3 8 2" xfId="47176"/>
    <cellStyle name="Normal 10 2 6 3 9" xfId="22915"/>
    <cellStyle name="Normal 10 2 6 3 9 2" xfId="49870"/>
    <cellStyle name="Normal 10 2 6 4" xfId="3171"/>
    <cellStyle name="Normal 10 2 6 4 2" xfId="30125"/>
    <cellStyle name="Normal 10 2 6 5" xfId="5864"/>
    <cellStyle name="Normal 10 2 6 5 2" xfId="32818"/>
    <cellStyle name="Normal 10 2 6 6" xfId="8557"/>
    <cellStyle name="Normal 10 2 6 6 2" xfId="35511"/>
    <cellStyle name="Normal 10 2 6 7" xfId="11250"/>
    <cellStyle name="Normal 10 2 6 7 2" xfId="38204"/>
    <cellStyle name="Normal 10 2 6 8" xfId="13943"/>
    <cellStyle name="Normal 10 2 6 8 2" xfId="40897"/>
    <cellStyle name="Normal 10 2 6 9" xfId="16636"/>
    <cellStyle name="Normal 10 2 6 9 2" xfId="43591"/>
    <cellStyle name="Normal 10 2 7" xfId="768"/>
    <cellStyle name="Normal 10 2 7 10" xfId="19599"/>
    <cellStyle name="Normal 10 2 7 10 2" xfId="46554"/>
    <cellStyle name="Normal 10 2 7 11" xfId="22293"/>
    <cellStyle name="Normal 10 2 7 11 2" xfId="49248"/>
    <cellStyle name="Normal 10 2 7 12" xfId="27721"/>
    <cellStyle name="Normal 10 2 7 13" xfId="25007"/>
    <cellStyle name="Normal 10 2 7 2" xfId="1657"/>
    <cellStyle name="Normal 10 2 7 2 10" xfId="28612"/>
    <cellStyle name="Normal 10 2 7 2 11" xfId="26789"/>
    <cellStyle name="Normal 10 2 7 2 2" xfId="5222"/>
    <cellStyle name="Normal 10 2 7 2 2 2" xfId="32176"/>
    <cellStyle name="Normal 10 2 7 2 3" xfId="7915"/>
    <cellStyle name="Normal 10 2 7 2 3 2" xfId="34869"/>
    <cellStyle name="Normal 10 2 7 2 4" xfId="10608"/>
    <cellStyle name="Normal 10 2 7 2 4 2" xfId="37562"/>
    <cellStyle name="Normal 10 2 7 2 5" xfId="13301"/>
    <cellStyle name="Normal 10 2 7 2 5 2" xfId="40255"/>
    <cellStyle name="Normal 10 2 7 2 6" xfId="15994"/>
    <cellStyle name="Normal 10 2 7 2 6 2" xfId="42948"/>
    <cellStyle name="Normal 10 2 7 2 7" xfId="18687"/>
    <cellStyle name="Normal 10 2 7 2 7 2" xfId="45642"/>
    <cellStyle name="Normal 10 2 7 2 8" xfId="21381"/>
    <cellStyle name="Normal 10 2 7 2 8 2" xfId="48336"/>
    <cellStyle name="Normal 10 2 7 2 9" xfId="24075"/>
    <cellStyle name="Normal 10 2 7 2 9 2" xfId="51030"/>
    <cellStyle name="Normal 10 2 7 3" xfId="2549"/>
    <cellStyle name="Normal 10 2 7 3 10" xfId="29503"/>
    <cellStyle name="Normal 10 2 7 3 11" xfId="25898"/>
    <cellStyle name="Normal 10 2 7 3 2" xfId="4331"/>
    <cellStyle name="Normal 10 2 7 3 2 2" xfId="31285"/>
    <cellStyle name="Normal 10 2 7 3 3" xfId="7024"/>
    <cellStyle name="Normal 10 2 7 3 3 2" xfId="33978"/>
    <cellStyle name="Normal 10 2 7 3 4" xfId="9717"/>
    <cellStyle name="Normal 10 2 7 3 4 2" xfId="36671"/>
    <cellStyle name="Normal 10 2 7 3 5" xfId="12410"/>
    <cellStyle name="Normal 10 2 7 3 5 2" xfId="39364"/>
    <cellStyle name="Normal 10 2 7 3 6" xfId="15103"/>
    <cellStyle name="Normal 10 2 7 3 6 2" xfId="42057"/>
    <cellStyle name="Normal 10 2 7 3 7" xfId="17796"/>
    <cellStyle name="Normal 10 2 7 3 7 2" xfId="44751"/>
    <cellStyle name="Normal 10 2 7 3 8" xfId="20490"/>
    <cellStyle name="Normal 10 2 7 3 8 2" xfId="47445"/>
    <cellStyle name="Normal 10 2 7 3 9" xfId="23184"/>
    <cellStyle name="Normal 10 2 7 3 9 2" xfId="50139"/>
    <cellStyle name="Normal 10 2 7 4" xfId="3440"/>
    <cellStyle name="Normal 10 2 7 4 2" xfId="30394"/>
    <cellStyle name="Normal 10 2 7 5" xfId="6133"/>
    <cellStyle name="Normal 10 2 7 5 2" xfId="33087"/>
    <cellStyle name="Normal 10 2 7 6" xfId="8826"/>
    <cellStyle name="Normal 10 2 7 6 2" xfId="35780"/>
    <cellStyle name="Normal 10 2 7 7" xfId="11519"/>
    <cellStyle name="Normal 10 2 7 7 2" xfId="38473"/>
    <cellStyle name="Normal 10 2 7 8" xfId="14212"/>
    <cellStyle name="Normal 10 2 7 8 2" xfId="41166"/>
    <cellStyle name="Normal 10 2 7 9" xfId="16905"/>
    <cellStyle name="Normal 10 2 7 9 2" xfId="43860"/>
    <cellStyle name="Normal 10 2 8" xfId="853"/>
    <cellStyle name="Normal 10 2 8 10" xfId="19685"/>
    <cellStyle name="Normal 10 2 8 10 2" xfId="46640"/>
    <cellStyle name="Normal 10 2 8 11" xfId="22379"/>
    <cellStyle name="Normal 10 2 8 11 2" xfId="49334"/>
    <cellStyle name="Normal 10 2 8 12" xfId="27807"/>
    <cellStyle name="Normal 10 2 8 13" xfId="25093"/>
    <cellStyle name="Normal 10 2 8 2" xfId="1743"/>
    <cellStyle name="Normal 10 2 8 2 10" xfId="28698"/>
    <cellStyle name="Normal 10 2 8 2 11" xfId="26875"/>
    <cellStyle name="Normal 10 2 8 2 2" xfId="5308"/>
    <cellStyle name="Normal 10 2 8 2 2 2" xfId="32262"/>
    <cellStyle name="Normal 10 2 8 2 3" xfId="8001"/>
    <cellStyle name="Normal 10 2 8 2 3 2" xfId="34955"/>
    <cellStyle name="Normal 10 2 8 2 4" xfId="10694"/>
    <cellStyle name="Normal 10 2 8 2 4 2" xfId="37648"/>
    <cellStyle name="Normal 10 2 8 2 5" xfId="13387"/>
    <cellStyle name="Normal 10 2 8 2 5 2" xfId="40341"/>
    <cellStyle name="Normal 10 2 8 2 6" xfId="16080"/>
    <cellStyle name="Normal 10 2 8 2 6 2" xfId="43034"/>
    <cellStyle name="Normal 10 2 8 2 7" xfId="18773"/>
    <cellStyle name="Normal 10 2 8 2 7 2" xfId="45728"/>
    <cellStyle name="Normal 10 2 8 2 8" xfId="21467"/>
    <cellStyle name="Normal 10 2 8 2 8 2" xfId="48422"/>
    <cellStyle name="Normal 10 2 8 2 9" xfId="24161"/>
    <cellStyle name="Normal 10 2 8 2 9 2" xfId="51116"/>
    <cellStyle name="Normal 10 2 8 3" xfId="2635"/>
    <cellStyle name="Normal 10 2 8 3 10" xfId="29589"/>
    <cellStyle name="Normal 10 2 8 3 11" xfId="25984"/>
    <cellStyle name="Normal 10 2 8 3 2" xfId="4417"/>
    <cellStyle name="Normal 10 2 8 3 2 2" xfId="31371"/>
    <cellStyle name="Normal 10 2 8 3 3" xfId="7110"/>
    <cellStyle name="Normal 10 2 8 3 3 2" xfId="34064"/>
    <cellStyle name="Normal 10 2 8 3 4" xfId="9803"/>
    <cellStyle name="Normal 10 2 8 3 4 2" xfId="36757"/>
    <cellStyle name="Normal 10 2 8 3 5" xfId="12496"/>
    <cellStyle name="Normal 10 2 8 3 5 2" xfId="39450"/>
    <cellStyle name="Normal 10 2 8 3 6" xfId="15189"/>
    <cellStyle name="Normal 10 2 8 3 6 2" xfId="42143"/>
    <cellStyle name="Normal 10 2 8 3 7" xfId="17882"/>
    <cellStyle name="Normal 10 2 8 3 7 2" xfId="44837"/>
    <cellStyle name="Normal 10 2 8 3 8" xfId="20576"/>
    <cellStyle name="Normal 10 2 8 3 8 2" xfId="47531"/>
    <cellStyle name="Normal 10 2 8 3 9" xfId="23270"/>
    <cellStyle name="Normal 10 2 8 3 9 2" xfId="50225"/>
    <cellStyle name="Normal 10 2 8 4" xfId="3526"/>
    <cellStyle name="Normal 10 2 8 4 2" xfId="30480"/>
    <cellStyle name="Normal 10 2 8 5" xfId="6219"/>
    <cellStyle name="Normal 10 2 8 5 2" xfId="33173"/>
    <cellStyle name="Normal 10 2 8 6" xfId="8912"/>
    <cellStyle name="Normal 10 2 8 6 2" xfId="35866"/>
    <cellStyle name="Normal 10 2 8 7" xfId="11605"/>
    <cellStyle name="Normal 10 2 8 7 2" xfId="38559"/>
    <cellStyle name="Normal 10 2 8 8" xfId="14298"/>
    <cellStyle name="Normal 10 2 8 8 2" xfId="41252"/>
    <cellStyle name="Normal 10 2 8 9" xfId="16991"/>
    <cellStyle name="Normal 10 2 8 9 2" xfId="43946"/>
    <cellStyle name="Normal 10 2 9" xfId="897"/>
    <cellStyle name="Normal 10 2 9 10" xfId="19729"/>
    <cellStyle name="Normal 10 2 9 10 2" xfId="46684"/>
    <cellStyle name="Normal 10 2 9 11" xfId="22423"/>
    <cellStyle name="Normal 10 2 9 11 2" xfId="49378"/>
    <cellStyle name="Normal 10 2 9 12" xfId="27851"/>
    <cellStyle name="Normal 10 2 9 13" xfId="25137"/>
    <cellStyle name="Normal 10 2 9 2" xfId="1787"/>
    <cellStyle name="Normal 10 2 9 2 10" xfId="28742"/>
    <cellStyle name="Normal 10 2 9 2 11" xfId="26919"/>
    <cellStyle name="Normal 10 2 9 2 2" xfId="5352"/>
    <cellStyle name="Normal 10 2 9 2 2 2" xfId="32306"/>
    <cellStyle name="Normal 10 2 9 2 3" xfId="8045"/>
    <cellStyle name="Normal 10 2 9 2 3 2" xfId="34999"/>
    <cellStyle name="Normal 10 2 9 2 4" xfId="10738"/>
    <cellStyle name="Normal 10 2 9 2 4 2" xfId="37692"/>
    <cellStyle name="Normal 10 2 9 2 5" xfId="13431"/>
    <cellStyle name="Normal 10 2 9 2 5 2" xfId="40385"/>
    <cellStyle name="Normal 10 2 9 2 6" xfId="16124"/>
    <cellStyle name="Normal 10 2 9 2 6 2" xfId="43078"/>
    <cellStyle name="Normal 10 2 9 2 7" xfId="18817"/>
    <cellStyle name="Normal 10 2 9 2 7 2" xfId="45772"/>
    <cellStyle name="Normal 10 2 9 2 8" xfId="21511"/>
    <cellStyle name="Normal 10 2 9 2 8 2" xfId="48466"/>
    <cellStyle name="Normal 10 2 9 2 9" xfId="24205"/>
    <cellStyle name="Normal 10 2 9 2 9 2" xfId="51160"/>
    <cellStyle name="Normal 10 2 9 3" xfId="2679"/>
    <cellStyle name="Normal 10 2 9 3 10" xfId="29633"/>
    <cellStyle name="Normal 10 2 9 3 11" xfId="26028"/>
    <cellStyle name="Normal 10 2 9 3 2" xfId="4461"/>
    <cellStyle name="Normal 10 2 9 3 2 2" xfId="31415"/>
    <cellStyle name="Normal 10 2 9 3 3" xfId="7154"/>
    <cellStyle name="Normal 10 2 9 3 3 2" xfId="34108"/>
    <cellStyle name="Normal 10 2 9 3 4" xfId="9847"/>
    <cellStyle name="Normal 10 2 9 3 4 2" xfId="36801"/>
    <cellStyle name="Normal 10 2 9 3 5" xfId="12540"/>
    <cellStyle name="Normal 10 2 9 3 5 2" xfId="39494"/>
    <cellStyle name="Normal 10 2 9 3 6" xfId="15233"/>
    <cellStyle name="Normal 10 2 9 3 6 2" xfId="42187"/>
    <cellStyle name="Normal 10 2 9 3 7" xfId="17926"/>
    <cellStyle name="Normal 10 2 9 3 7 2" xfId="44881"/>
    <cellStyle name="Normal 10 2 9 3 8" xfId="20620"/>
    <cellStyle name="Normal 10 2 9 3 8 2" xfId="47575"/>
    <cellStyle name="Normal 10 2 9 3 9" xfId="23314"/>
    <cellStyle name="Normal 10 2 9 3 9 2" xfId="50269"/>
    <cellStyle name="Normal 10 2 9 4" xfId="3570"/>
    <cellStyle name="Normal 10 2 9 4 2" xfId="30524"/>
    <cellStyle name="Normal 10 2 9 5" xfId="6263"/>
    <cellStyle name="Normal 10 2 9 5 2" xfId="33217"/>
    <cellStyle name="Normal 10 2 9 6" xfId="8956"/>
    <cellStyle name="Normal 10 2 9 6 2" xfId="35910"/>
    <cellStyle name="Normal 10 2 9 7" xfId="11649"/>
    <cellStyle name="Normal 10 2 9 7 2" xfId="38603"/>
    <cellStyle name="Normal 10 2 9 8" xfId="14342"/>
    <cellStyle name="Normal 10 2 9 8 2" xfId="41296"/>
    <cellStyle name="Normal 10 2 9 9" xfId="17035"/>
    <cellStyle name="Normal 10 2 9 9 2" xfId="43990"/>
    <cellStyle name="Normal 10 3" xfId="91"/>
    <cellStyle name="Normal 10 3 2" xfId="227"/>
    <cellStyle name="Normal 10 3 2 10" xfId="16394"/>
    <cellStyle name="Normal 10 3 2 10 2" xfId="43349"/>
    <cellStyle name="Normal 10 3 2 11" xfId="19088"/>
    <cellStyle name="Normal 10 3 2 11 2" xfId="46043"/>
    <cellStyle name="Normal 10 3 2 12" xfId="21782"/>
    <cellStyle name="Normal 10 3 2 12 2" xfId="48737"/>
    <cellStyle name="Normal 10 3 2 13" xfId="27210"/>
    <cellStyle name="Normal 10 3 2 14" xfId="24496"/>
    <cellStyle name="Normal 10 3 2 2" xfId="543"/>
    <cellStyle name="Normal 10 3 2 2 10" xfId="19374"/>
    <cellStyle name="Normal 10 3 2 2 10 2" xfId="46329"/>
    <cellStyle name="Normal 10 3 2 2 11" xfId="22068"/>
    <cellStyle name="Normal 10 3 2 2 11 2" xfId="49023"/>
    <cellStyle name="Normal 10 3 2 2 12" xfId="27496"/>
    <cellStyle name="Normal 10 3 2 2 13" xfId="24782"/>
    <cellStyle name="Normal 10 3 2 2 2" xfId="1432"/>
    <cellStyle name="Normal 10 3 2 2 2 10" xfId="28387"/>
    <cellStyle name="Normal 10 3 2 2 2 11" xfId="26564"/>
    <cellStyle name="Normal 10 3 2 2 2 2" xfId="4997"/>
    <cellStyle name="Normal 10 3 2 2 2 2 2" xfId="31951"/>
    <cellStyle name="Normal 10 3 2 2 2 3" xfId="7690"/>
    <cellStyle name="Normal 10 3 2 2 2 3 2" xfId="34644"/>
    <cellStyle name="Normal 10 3 2 2 2 4" xfId="10383"/>
    <cellStyle name="Normal 10 3 2 2 2 4 2" xfId="37337"/>
    <cellStyle name="Normal 10 3 2 2 2 5" xfId="13076"/>
    <cellStyle name="Normal 10 3 2 2 2 5 2" xfId="40030"/>
    <cellStyle name="Normal 10 3 2 2 2 6" xfId="15769"/>
    <cellStyle name="Normal 10 3 2 2 2 6 2" xfId="42723"/>
    <cellStyle name="Normal 10 3 2 2 2 7" xfId="18462"/>
    <cellStyle name="Normal 10 3 2 2 2 7 2" xfId="45417"/>
    <cellStyle name="Normal 10 3 2 2 2 8" xfId="21156"/>
    <cellStyle name="Normal 10 3 2 2 2 8 2" xfId="48111"/>
    <cellStyle name="Normal 10 3 2 2 2 9" xfId="23850"/>
    <cellStyle name="Normal 10 3 2 2 2 9 2" xfId="50805"/>
    <cellStyle name="Normal 10 3 2 2 3" xfId="2323"/>
    <cellStyle name="Normal 10 3 2 2 3 10" xfId="29278"/>
    <cellStyle name="Normal 10 3 2 2 3 11" xfId="25673"/>
    <cellStyle name="Normal 10 3 2 2 3 2" xfId="4106"/>
    <cellStyle name="Normal 10 3 2 2 3 2 2" xfId="31060"/>
    <cellStyle name="Normal 10 3 2 2 3 3" xfId="6799"/>
    <cellStyle name="Normal 10 3 2 2 3 3 2" xfId="33753"/>
    <cellStyle name="Normal 10 3 2 2 3 4" xfId="9492"/>
    <cellStyle name="Normal 10 3 2 2 3 4 2" xfId="36446"/>
    <cellStyle name="Normal 10 3 2 2 3 5" xfId="12185"/>
    <cellStyle name="Normal 10 3 2 2 3 5 2" xfId="39139"/>
    <cellStyle name="Normal 10 3 2 2 3 6" xfId="14878"/>
    <cellStyle name="Normal 10 3 2 2 3 6 2" xfId="41832"/>
    <cellStyle name="Normal 10 3 2 2 3 7" xfId="17571"/>
    <cellStyle name="Normal 10 3 2 2 3 7 2" xfId="44526"/>
    <cellStyle name="Normal 10 3 2 2 3 8" xfId="20265"/>
    <cellStyle name="Normal 10 3 2 2 3 8 2" xfId="47220"/>
    <cellStyle name="Normal 10 3 2 2 3 9" xfId="22959"/>
    <cellStyle name="Normal 10 3 2 2 3 9 2" xfId="49914"/>
    <cellStyle name="Normal 10 3 2 2 4" xfId="3215"/>
    <cellStyle name="Normal 10 3 2 2 4 2" xfId="30169"/>
    <cellStyle name="Normal 10 3 2 2 5" xfId="5908"/>
    <cellStyle name="Normal 10 3 2 2 5 2" xfId="32862"/>
    <cellStyle name="Normal 10 3 2 2 6" xfId="8601"/>
    <cellStyle name="Normal 10 3 2 2 6 2" xfId="35555"/>
    <cellStyle name="Normal 10 3 2 2 7" xfId="11294"/>
    <cellStyle name="Normal 10 3 2 2 7 2" xfId="38248"/>
    <cellStyle name="Normal 10 3 2 2 8" xfId="13987"/>
    <cellStyle name="Normal 10 3 2 2 8 2" xfId="40941"/>
    <cellStyle name="Normal 10 3 2 2 9" xfId="16680"/>
    <cellStyle name="Normal 10 3 2 2 9 2" xfId="43635"/>
    <cellStyle name="Normal 10 3 2 3" xfId="1146"/>
    <cellStyle name="Normal 10 3 2 3 10" xfId="28101"/>
    <cellStyle name="Normal 10 3 2 3 11" xfId="26278"/>
    <cellStyle name="Normal 10 3 2 3 2" xfId="4711"/>
    <cellStyle name="Normal 10 3 2 3 2 2" xfId="31665"/>
    <cellStyle name="Normal 10 3 2 3 3" xfId="7404"/>
    <cellStyle name="Normal 10 3 2 3 3 2" xfId="34358"/>
    <cellStyle name="Normal 10 3 2 3 4" xfId="10097"/>
    <cellStyle name="Normal 10 3 2 3 4 2" xfId="37051"/>
    <cellStyle name="Normal 10 3 2 3 5" xfId="12790"/>
    <cellStyle name="Normal 10 3 2 3 5 2" xfId="39744"/>
    <cellStyle name="Normal 10 3 2 3 6" xfId="15483"/>
    <cellStyle name="Normal 10 3 2 3 6 2" xfId="42437"/>
    <cellStyle name="Normal 10 3 2 3 7" xfId="18176"/>
    <cellStyle name="Normal 10 3 2 3 7 2" xfId="45131"/>
    <cellStyle name="Normal 10 3 2 3 8" xfId="20870"/>
    <cellStyle name="Normal 10 3 2 3 8 2" xfId="47825"/>
    <cellStyle name="Normal 10 3 2 3 9" xfId="23564"/>
    <cellStyle name="Normal 10 3 2 3 9 2" xfId="50519"/>
    <cellStyle name="Normal 10 3 2 4" xfId="2037"/>
    <cellStyle name="Normal 10 3 2 4 10" xfId="28992"/>
    <cellStyle name="Normal 10 3 2 4 11" xfId="25387"/>
    <cellStyle name="Normal 10 3 2 4 2" xfId="3820"/>
    <cellStyle name="Normal 10 3 2 4 2 2" xfId="30774"/>
    <cellStyle name="Normal 10 3 2 4 3" xfId="6513"/>
    <cellStyle name="Normal 10 3 2 4 3 2" xfId="33467"/>
    <cellStyle name="Normal 10 3 2 4 4" xfId="9206"/>
    <cellStyle name="Normal 10 3 2 4 4 2" xfId="36160"/>
    <cellStyle name="Normal 10 3 2 4 5" xfId="11899"/>
    <cellStyle name="Normal 10 3 2 4 5 2" xfId="38853"/>
    <cellStyle name="Normal 10 3 2 4 6" xfId="14592"/>
    <cellStyle name="Normal 10 3 2 4 6 2" xfId="41546"/>
    <cellStyle name="Normal 10 3 2 4 7" xfId="17285"/>
    <cellStyle name="Normal 10 3 2 4 7 2" xfId="44240"/>
    <cellStyle name="Normal 10 3 2 4 8" xfId="19979"/>
    <cellStyle name="Normal 10 3 2 4 8 2" xfId="46934"/>
    <cellStyle name="Normal 10 3 2 4 9" xfId="22673"/>
    <cellStyle name="Normal 10 3 2 4 9 2" xfId="49628"/>
    <cellStyle name="Normal 10 3 2 5" xfId="2929"/>
    <cellStyle name="Normal 10 3 2 5 2" xfId="29883"/>
    <cellStyle name="Normal 10 3 2 6" xfId="5622"/>
    <cellStyle name="Normal 10 3 2 6 2" xfId="32576"/>
    <cellStyle name="Normal 10 3 2 7" xfId="8315"/>
    <cellStyle name="Normal 10 3 2 7 2" xfId="35269"/>
    <cellStyle name="Normal 10 3 2 8" xfId="11008"/>
    <cellStyle name="Normal 10 3 2 8 2" xfId="37962"/>
    <cellStyle name="Normal 10 3 2 9" xfId="13701"/>
    <cellStyle name="Normal 10 3 2 9 2" xfId="40655"/>
    <cellStyle name="Normal 10 3 3" xfId="441"/>
    <cellStyle name="Normal 10 3 4" xfId="226"/>
    <cellStyle name="Normal 10 3 4 10" xfId="19087"/>
    <cellStyle name="Normal 10 3 4 10 2" xfId="46042"/>
    <cellStyle name="Normal 10 3 4 11" xfId="21781"/>
    <cellStyle name="Normal 10 3 4 11 2" xfId="48736"/>
    <cellStyle name="Normal 10 3 4 12" xfId="27209"/>
    <cellStyle name="Normal 10 3 4 13" xfId="24495"/>
    <cellStyle name="Normal 10 3 4 2" xfId="1145"/>
    <cellStyle name="Normal 10 3 4 2 10" xfId="28100"/>
    <cellStyle name="Normal 10 3 4 2 11" xfId="26277"/>
    <cellStyle name="Normal 10 3 4 2 2" xfId="4710"/>
    <cellStyle name="Normal 10 3 4 2 2 2" xfId="31664"/>
    <cellStyle name="Normal 10 3 4 2 3" xfId="7403"/>
    <cellStyle name="Normal 10 3 4 2 3 2" xfId="34357"/>
    <cellStyle name="Normal 10 3 4 2 4" xfId="10096"/>
    <cellStyle name="Normal 10 3 4 2 4 2" xfId="37050"/>
    <cellStyle name="Normal 10 3 4 2 5" xfId="12789"/>
    <cellStyle name="Normal 10 3 4 2 5 2" xfId="39743"/>
    <cellStyle name="Normal 10 3 4 2 6" xfId="15482"/>
    <cellStyle name="Normal 10 3 4 2 6 2" xfId="42436"/>
    <cellStyle name="Normal 10 3 4 2 7" xfId="18175"/>
    <cellStyle name="Normal 10 3 4 2 7 2" xfId="45130"/>
    <cellStyle name="Normal 10 3 4 2 8" xfId="20869"/>
    <cellStyle name="Normal 10 3 4 2 8 2" xfId="47824"/>
    <cellStyle name="Normal 10 3 4 2 9" xfId="23563"/>
    <cellStyle name="Normal 10 3 4 2 9 2" xfId="50518"/>
    <cellStyle name="Normal 10 3 4 3" xfId="2036"/>
    <cellStyle name="Normal 10 3 4 3 10" xfId="28991"/>
    <cellStyle name="Normal 10 3 4 3 11" xfId="25386"/>
    <cellStyle name="Normal 10 3 4 3 2" xfId="3819"/>
    <cellStyle name="Normal 10 3 4 3 2 2" xfId="30773"/>
    <cellStyle name="Normal 10 3 4 3 3" xfId="6512"/>
    <cellStyle name="Normal 10 3 4 3 3 2" xfId="33466"/>
    <cellStyle name="Normal 10 3 4 3 4" xfId="9205"/>
    <cellStyle name="Normal 10 3 4 3 4 2" xfId="36159"/>
    <cellStyle name="Normal 10 3 4 3 5" xfId="11898"/>
    <cellStyle name="Normal 10 3 4 3 5 2" xfId="38852"/>
    <cellStyle name="Normal 10 3 4 3 6" xfId="14591"/>
    <cellStyle name="Normal 10 3 4 3 6 2" xfId="41545"/>
    <cellStyle name="Normal 10 3 4 3 7" xfId="17284"/>
    <cellStyle name="Normal 10 3 4 3 7 2" xfId="44239"/>
    <cellStyle name="Normal 10 3 4 3 8" xfId="19978"/>
    <cellStyle name="Normal 10 3 4 3 8 2" xfId="46933"/>
    <cellStyle name="Normal 10 3 4 3 9" xfId="22672"/>
    <cellStyle name="Normal 10 3 4 3 9 2" xfId="49627"/>
    <cellStyle name="Normal 10 3 4 4" xfId="2928"/>
    <cellStyle name="Normal 10 3 4 4 2" xfId="29882"/>
    <cellStyle name="Normal 10 3 4 5" xfId="5621"/>
    <cellStyle name="Normal 10 3 4 5 2" xfId="32575"/>
    <cellStyle name="Normal 10 3 4 6" xfId="8314"/>
    <cellStyle name="Normal 10 3 4 6 2" xfId="35268"/>
    <cellStyle name="Normal 10 3 4 7" xfId="11007"/>
    <cellStyle name="Normal 10 3 4 7 2" xfId="37961"/>
    <cellStyle name="Normal 10 3 4 8" xfId="13700"/>
    <cellStyle name="Normal 10 3 4 8 2" xfId="40654"/>
    <cellStyle name="Normal 10 3 4 9" xfId="16393"/>
    <cellStyle name="Normal 10 3 4 9 2" xfId="43348"/>
    <cellStyle name="Normal 10 3 5" xfId="550"/>
    <cellStyle name="Normal 10 3 5 10" xfId="19381"/>
    <cellStyle name="Normal 10 3 5 10 2" xfId="46336"/>
    <cellStyle name="Normal 10 3 5 11" xfId="22075"/>
    <cellStyle name="Normal 10 3 5 11 2" xfId="49030"/>
    <cellStyle name="Normal 10 3 5 12" xfId="27503"/>
    <cellStyle name="Normal 10 3 5 13" xfId="24789"/>
    <cellStyle name="Normal 10 3 5 2" xfId="1439"/>
    <cellStyle name="Normal 10 3 5 2 10" xfId="28394"/>
    <cellStyle name="Normal 10 3 5 2 11" xfId="26571"/>
    <cellStyle name="Normal 10 3 5 2 2" xfId="5004"/>
    <cellStyle name="Normal 10 3 5 2 2 2" xfId="31958"/>
    <cellStyle name="Normal 10 3 5 2 3" xfId="7697"/>
    <cellStyle name="Normal 10 3 5 2 3 2" xfId="34651"/>
    <cellStyle name="Normal 10 3 5 2 4" xfId="10390"/>
    <cellStyle name="Normal 10 3 5 2 4 2" xfId="37344"/>
    <cellStyle name="Normal 10 3 5 2 5" xfId="13083"/>
    <cellStyle name="Normal 10 3 5 2 5 2" xfId="40037"/>
    <cellStyle name="Normal 10 3 5 2 6" xfId="15776"/>
    <cellStyle name="Normal 10 3 5 2 6 2" xfId="42730"/>
    <cellStyle name="Normal 10 3 5 2 7" xfId="18469"/>
    <cellStyle name="Normal 10 3 5 2 7 2" xfId="45424"/>
    <cellStyle name="Normal 10 3 5 2 8" xfId="21163"/>
    <cellStyle name="Normal 10 3 5 2 8 2" xfId="48118"/>
    <cellStyle name="Normal 10 3 5 2 9" xfId="23857"/>
    <cellStyle name="Normal 10 3 5 2 9 2" xfId="50812"/>
    <cellStyle name="Normal 10 3 5 3" xfId="2330"/>
    <cellStyle name="Normal 10 3 5 3 10" xfId="29285"/>
    <cellStyle name="Normal 10 3 5 3 11" xfId="25680"/>
    <cellStyle name="Normal 10 3 5 3 2" xfId="4113"/>
    <cellStyle name="Normal 10 3 5 3 2 2" xfId="31067"/>
    <cellStyle name="Normal 10 3 5 3 3" xfId="6806"/>
    <cellStyle name="Normal 10 3 5 3 3 2" xfId="33760"/>
    <cellStyle name="Normal 10 3 5 3 4" xfId="9499"/>
    <cellStyle name="Normal 10 3 5 3 4 2" xfId="36453"/>
    <cellStyle name="Normal 10 3 5 3 5" xfId="12192"/>
    <cellStyle name="Normal 10 3 5 3 5 2" xfId="39146"/>
    <cellStyle name="Normal 10 3 5 3 6" xfId="14885"/>
    <cellStyle name="Normal 10 3 5 3 6 2" xfId="41839"/>
    <cellStyle name="Normal 10 3 5 3 7" xfId="17578"/>
    <cellStyle name="Normal 10 3 5 3 7 2" xfId="44533"/>
    <cellStyle name="Normal 10 3 5 3 8" xfId="20272"/>
    <cellStyle name="Normal 10 3 5 3 8 2" xfId="47227"/>
    <cellStyle name="Normal 10 3 5 3 9" xfId="22966"/>
    <cellStyle name="Normal 10 3 5 3 9 2" xfId="49921"/>
    <cellStyle name="Normal 10 3 5 4" xfId="3222"/>
    <cellStyle name="Normal 10 3 5 4 2" xfId="30176"/>
    <cellStyle name="Normal 10 3 5 5" xfId="5915"/>
    <cellStyle name="Normal 10 3 5 5 2" xfId="32869"/>
    <cellStyle name="Normal 10 3 5 6" xfId="8608"/>
    <cellStyle name="Normal 10 3 5 6 2" xfId="35562"/>
    <cellStyle name="Normal 10 3 5 7" xfId="11301"/>
    <cellStyle name="Normal 10 3 5 7 2" xfId="38255"/>
    <cellStyle name="Normal 10 3 5 8" xfId="13994"/>
    <cellStyle name="Normal 10 3 5 8 2" xfId="40948"/>
    <cellStyle name="Normal 10 3 5 9" xfId="16687"/>
    <cellStyle name="Normal 10 3 5 9 2" xfId="43642"/>
    <cellStyle name="Normal 10 4" xfId="228"/>
    <cellStyle name="Normal 10 4 10" xfId="16395"/>
    <cellStyle name="Normal 10 4 10 2" xfId="43350"/>
    <cellStyle name="Normal 10 4 11" xfId="19089"/>
    <cellStyle name="Normal 10 4 11 2" xfId="46044"/>
    <cellStyle name="Normal 10 4 12" xfId="21783"/>
    <cellStyle name="Normal 10 4 12 2" xfId="48738"/>
    <cellStyle name="Normal 10 4 13" xfId="27211"/>
    <cellStyle name="Normal 10 4 14" xfId="24497"/>
    <cellStyle name="Normal 10 4 2" xfId="503"/>
    <cellStyle name="Normal 10 4 2 10" xfId="19333"/>
    <cellStyle name="Normal 10 4 2 10 2" xfId="46288"/>
    <cellStyle name="Normal 10 4 2 11" xfId="22027"/>
    <cellStyle name="Normal 10 4 2 11 2" xfId="48982"/>
    <cellStyle name="Normal 10 4 2 12" xfId="27455"/>
    <cellStyle name="Normal 10 4 2 13" xfId="24741"/>
    <cellStyle name="Normal 10 4 2 2" xfId="1391"/>
    <cellStyle name="Normal 10 4 2 2 10" xfId="28346"/>
    <cellStyle name="Normal 10 4 2 2 11" xfId="26523"/>
    <cellStyle name="Normal 10 4 2 2 2" xfId="4956"/>
    <cellStyle name="Normal 10 4 2 2 2 2" xfId="31910"/>
    <cellStyle name="Normal 10 4 2 2 3" xfId="7649"/>
    <cellStyle name="Normal 10 4 2 2 3 2" xfId="34603"/>
    <cellStyle name="Normal 10 4 2 2 4" xfId="10342"/>
    <cellStyle name="Normal 10 4 2 2 4 2" xfId="37296"/>
    <cellStyle name="Normal 10 4 2 2 5" xfId="13035"/>
    <cellStyle name="Normal 10 4 2 2 5 2" xfId="39989"/>
    <cellStyle name="Normal 10 4 2 2 6" xfId="15728"/>
    <cellStyle name="Normal 10 4 2 2 6 2" xfId="42682"/>
    <cellStyle name="Normal 10 4 2 2 7" xfId="18421"/>
    <cellStyle name="Normal 10 4 2 2 7 2" xfId="45376"/>
    <cellStyle name="Normal 10 4 2 2 8" xfId="21115"/>
    <cellStyle name="Normal 10 4 2 2 8 2" xfId="48070"/>
    <cellStyle name="Normal 10 4 2 2 9" xfId="23809"/>
    <cellStyle name="Normal 10 4 2 2 9 2" xfId="50764"/>
    <cellStyle name="Normal 10 4 2 3" xfId="2282"/>
    <cellStyle name="Normal 10 4 2 3 10" xfId="29237"/>
    <cellStyle name="Normal 10 4 2 3 11" xfId="25632"/>
    <cellStyle name="Normal 10 4 2 3 2" xfId="4065"/>
    <cellStyle name="Normal 10 4 2 3 2 2" xfId="31019"/>
    <cellStyle name="Normal 10 4 2 3 3" xfId="6758"/>
    <cellStyle name="Normal 10 4 2 3 3 2" xfId="33712"/>
    <cellStyle name="Normal 10 4 2 3 4" xfId="9451"/>
    <cellStyle name="Normal 10 4 2 3 4 2" xfId="36405"/>
    <cellStyle name="Normal 10 4 2 3 5" xfId="12144"/>
    <cellStyle name="Normal 10 4 2 3 5 2" xfId="39098"/>
    <cellStyle name="Normal 10 4 2 3 6" xfId="14837"/>
    <cellStyle name="Normal 10 4 2 3 6 2" xfId="41791"/>
    <cellStyle name="Normal 10 4 2 3 7" xfId="17530"/>
    <cellStyle name="Normal 10 4 2 3 7 2" xfId="44485"/>
    <cellStyle name="Normal 10 4 2 3 8" xfId="20224"/>
    <cellStyle name="Normal 10 4 2 3 8 2" xfId="47179"/>
    <cellStyle name="Normal 10 4 2 3 9" xfId="22918"/>
    <cellStyle name="Normal 10 4 2 3 9 2" xfId="49873"/>
    <cellStyle name="Normal 10 4 2 4" xfId="3174"/>
    <cellStyle name="Normal 10 4 2 4 2" xfId="30128"/>
    <cellStyle name="Normal 10 4 2 5" xfId="5867"/>
    <cellStyle name="Normal 10 4 2 5 2" xfId="32821"/>
    <cellStyle name="Normal 10 4 2 6" xfId="8560"/>
    <cellStyle name="Normal 10 4 2 6 2" xfId="35514"/>
    <cellStyle name="Normal 10 4 2 7" xfId="11253"/>
    <cellStyle name="Normal 10 4 2 7 2" xfId="38207"/>
    <cellStyle name="Normal 10 4 2 8" xfId="13946"/>
    <cellStyle name="Normal 10 4 2 8 2" xfId="40900"/>
    <cellStyle name="Normal 10 4 2 9" xfId="16639"/>
    <cellStyle name="Normal 10 4 2 9 2" xfId="43594"/>
    <cellStyle name="Normal 10 4 3" xfId="1147"/>
    <cellStyle name="Normal 10 4 3 10" xfId="28102"/>
    <cellStyle name="Normal 10 4 3 11" xfId="26279"/>
    <cellStyle name="Normal 10 4 3 2" xfId="4712"/>
    <cellStyle name="Normal 10 4 3 2 2" xfId="31666"/>
    <cellStyle name="Normal 10 4 3 3" xfId="7405"/>
    <cellStyle name="Normal 10 4 3 3 2" xfId="34359"/>
    <cellStyle name="Normal 10 4 3 4" xfId="10098"/>
    <cellStyle name="Normal 10 4 3 4 2" xfId="37052"/>
    <cellStyle name="Normal 10 4 3 5" xfId="12791"/>
    <cellStyle name="Normal 10 4 3 5 2" xfId="39745"/>
    <cellStyle name="Normal 10 4 3 6" xfId="15484"/>
    <cellStyle name="Normal 10 4 3 6 2" xfId="42438"/>
    <cellStyle name="Normal 10 4 3 7" xfId="18177"/>
    <cellStyle name="Normal 10 4 3 7 2" xfId="45132"/>
    <cellStyle name="Normal 10 4 3 8" xfId="20871"/>
    <cellStyle name="Normal 10 4 3 8 2" xfId="47826"/>
    <cellStyle name="Normal 10 4 3 9" xfId="23565"/>
    <cellStyle name="Normal 10 4 3 9 2" xfId="50520"/>
    <cellStyle name="Normal 10 4 4" xfId="2038"/>
    <cellStyle name="Normal 10 4 4 10" xfId="28993"/>
    <cellStyle name="Normal 10 4 4 11" xfId="25388"/>
    <cellStyle name="Normal 10 4 4 2" xfId="3821"/>
    <cellStyle name="Normal 10 4 4 2 2" xfId="30775"/>
    <cellStyle name="Normal 10 4 4 3" xfId="6514"/>
    <cellStyle name="Normal 10 4 4 3 2" xfId="33468"/>
    <cellStyle name="Normal 10 4 4 4" xfId="9207"/>
    <cellStyle name="Normal 10 4 4 4 2" xfId="36161"/>
    <cellStyle name="Normal 10 4 4 5" xfId="11900"/>
    <cellStyle name="Normal 10 4 4 5 2" xfId="38854"/>
    <cellStyle name="Normal 10 4 4 6" xfId="14593"/>
    <cellStyle name="Normal 10 4 4 6 2" xfId="41547"/>
    <cellStyle name="Normal 10 4 4 7" xfId="17286"/>
    <cellStyle name="Normal 10 4 4 7 2" xfId="44241"/>
    <cellStyle name="Normal 10 4 4 8" xfId="19980"/>
    <cellStyle name="Normal 10 4 4 8 2" xfId="46935"/>
    <cellStyle name="Normal 10 4 4 9" xfId="22674"/>
    <cellStyle name="Normal 10 4 4 9 2" xfId="49629"/>
    <cellStyle name="Normal 10 4 5" xfId="2930"/>
    <cellStyle name="Normal 10 4 5 2" xfId="29884"/>
    <cellStyle name="Normal 10 4 6" xfId="5623"/>
    <cellStyle name="Normal 10 4 6 2" xfId="32577"/>
    <cellStyle name="Normal 10 4 7" xfId="8316"/>
    <cellStyle name="Normal 10 4 7 2" xfId="35270"/>
    <cellStyle name="Normal 10 4 8" xfId="11009"/>
    <cellStyle name="Normal 10 4 8 2" xfId="37963"/>
    <cellStyle name="Normal 10 4 9" xfId="13702"/>
    <cellStyle name="Normal 10 4 9 2" xfId="40656"/>
    <cellStyle name="Normal 10 5" xfId="229"/>
    <cellStyle name="Normal 10 5 10" xfId="16396"/>
    <cellStyle name="Normal 10 5 10 2" xfId="43351"/>
    <cellStyle name="Normal 10 5 11" xfId="19090"/>
    <cellStyle name="Normal 10 5 11 2" xfId="46045"/>
    <cellStyle name="Normal 10 5 12" xfId="21784"/>
    <cellStyle name="Normal 10 5 12 2" xfId="48739"/>
    <cellStyle name="Normal 10 5 13" xfId="27212"/>
    <cellStyle name="Normal 10 5 14" xfId="24498"/>
    <cellStyle name="Normal 10 5 2" xfId="547"/>
    <cellStyle name="Normal 10 5 2 10" xfId="19378"/>
    <cellStyle name="Normal 10 5 2 10 2" xfId="46333"/>
    <cellStyle name="Normal 10 5 2 11" xfId="22072"/>
    <cellStyle name="Normal 10 5 2 11 2" xfId="49027"/>
    <cellStyle name="Normal 10 5 2 12" xfId="27500"/>
    <cellStyle name="Normal 10 5 2 13" xfId="24786"/>
    <cellStyle name="Normal 10 5 2 2" xfId="1436"/>
    <cellStyle name="Normal 10 5 2 2 10" xfId="28391"/>
    <cellStyle name="Normal 10 5 2 2 11" xfId="26568"/>
    <cellStyle name="Normal 10 5 2 2 2" xfId="5001"/>
    <cellStyle name="Normal 10 5 2 2 2 2" xfId="31955"/>
    <cellStyle name="Normal 10 5 2 2 3" xfId="7694"/>
    <cellStyle name="Normal 10 5 2 2 3 2" xfId="34648"/>
    <cellStyle name="Normal 10 5 2 2 4" xfId="10387"/>
    <cellStyle name="Normal 10 5 2 2 4 2" xfId="37341"/>
    <cellStyle name="Normal 10 5 2 2 5" xfId="13080"/>
    <cellStyle name="Normal 10 5 2 2 5 2" xfId="40034"/>
    <cellStyle name="Normal 10 5 2 2 6" xfId="15773"/>
    <cellStyle name="Normal 10 5 2 2 6 2" xfId="42727"/>
    <cellStyle name="Normal 10 5 2 2 7" xfId="18466"/>
    <cellStyle name="Normal 10 5 2 2 7 2" xfId="45421"/>
    <cellStyle name="Normal 10 5 2 2 8" xfId="21160"/>
    <cellStyle name="Normal 10 5 2 2 8 2" xfId="48115"/>
    <cellStyle name="Normal 10 5 2 2 9" xfId="23854"/>
    <cellStyle name="Normal 10 5 2 2 9 2" xfId="50809"/>
    <cellStyle name="Normal 10 5 2 3" xfId="2327"/>
    <cellStyle name="Normal 10 5 2 3 10" xfId="29282"/>
    <cellStyle name="Normal 10 5 2 3 11" xfId="25677"/>
    <cellStyle name="Normal 10 5 2 3 2" xfId="4110"/>
    <cellStyle name="Normal 10 5 2 3 2 2" xfId="31064"/>
    <cellStyle name="Normal 10 5 2 3 3" xfId="6803"/>
    <cellStyle name="Normal 10 5 2 3 3 2" xfId="33757"/>
    <cellStyle name="Normal 10 5 2 3 4" xfId="9496"/>
    <cellStyle name="Normal 10 5 2 3 4 2" xfId="36450"/>
    <cellStyle name="Normal 10 5 2 3 5" xfId="12189"/>
    <cellStyle name="Normal 10 5 2 3 5 2" xfId="39143"/>
    <cellStyle name="Normal 10 5 2 3 6" xfId="14882"/>
    <cellStyle name="Normal 10 5 2 3 6 2" xfId="41836"/>
    <cellStyle name="Normal 10 5 2 3 7" xfId="17575"/>
    <cellStyle name="Normal 10 5 2 3 7 2" xfId="44530"/>
    <cellStyle name="Normal 10 5 2 3 8" xfId="20269"/>
    <cellStyle name="Normal 10 5 2 3 8 2" xfId="47224"/>
    <cellStyle name="Normal 10 5 2 3 9" xfId="22963"/>
    <cellStyle name="Normal 10 5 2 3 9 2" xfId="49918"/>
    <cellStyle name="Normal 10 5 2 4" xfId="3219"/>
    <cellStyle name="Normal 10 5 2 4 2" xfId="30173"/>
    <cellStyle name="Normal 10 5 2 5" xfId="5912"/>
    <cellStyle name="Normal 10 5 2 5 2" xfId="32866"/>
    <cellStyle name="Normal 10 5 2 6" xfId="8605"/>
    <cellStyle name="Normal 10 5 2 6 2" xfId="35559"/>
    <cellStyle name="Normal 10 5 2 7" xfId="11298"/>
    <cellStyle name="Normal 10 5 2 7 2" xfId="38252"/>
    <cellStyle name="Normal 10 5 2 8" xfId="13991"/>
    <cellStyle name="Normal 10 5 2 8 2" xfId="40945"/>
    <cellStyle name="Normal 10 5 2 9" xfId="16684"/>
    <cellStyle name="Normal 10 5 2 9 2" xfId="43639"/>
    <cellStyle name="Normal 10 5 3" xfId="1148"/>
    <cellStyle name="Normal 10 5 3 10" xfId="28103"/>
    <cellStyle name="Normal 10 5 3 11" xfId="26280"/>
    <cellStyle name="Normal 10 5 3 2" xfId="4713"/>
    <cellStyle name="Normal 10 5 3 2 2" xfId="31667"/>
    <cellStyle name="Normal 10 5 3 3" xfId="7406"/>
    <cellStyle name="Normal 10 5 3 3 2" xfId="34360"/>
    <cellStyle name="Normal 10 5 3 4" xfId="10099"/>
    <cellStyle name="Normal 10 5 3 4 2" xfId="37053"/>
    <cellStyle name="Normal 10 5 3 5" xfId="12792"/>
    <cellStyle name="Normal 10 5 3 5 2" xfId="39746"/>
    <cellStyle name="Normal 10 5 3 6" xfId="15485"/>
    <cellStyle name="Normal 10 5 3 6 2" xfId="42439"/>
    <cellStyle name="Normal 10 5 3 7" xfId="18178"/>
    <cellStyle name="Normal 10 5 3 7 2" xfId="45133"/>
    <cellStyle name="Normal 10 5 3 8" xfId="20872"/>
    <cellStyle name="Normal 10 5 3 8 2" xfId="47827"/>
    <cellStyle name="Normal 10 5 3 9" xfId="23566"/>
    <cellStyle name="Normal 10 5 3 9 2" xfId="50521"/>
    <cellStyle name="Normal 10 5 4" xfId="2039"/>
    <cellStyle name="Normal 10 5 4 10" xfId="28994"/>
    <cellStyle name="Normal 10 5 4 11" xfId="25389"/>
    <cellStyle name="Normal 10 5 4 2" xfId="3822"/>
    <cellStyle name="Normal 10 5 4 2 2" xfId="30776"/>
    <cellStyle name="Normal 10 5 4 3" xfId="6515"/>
    <cellStyle name="Normal 10 5 4 3 2" xfId="33469"/>
    <cellStyle name="Normal 10 5 4 4" xfId="9208"/>
    <cellStyle name="Normal 10 5 4 4 2" xfId="36162"/>
    <cellStyle name="Normal 10 5 4 5" xfId="11901"/>
    <cellStyle name="Normal 10 5 4 5 2" xfId="38855"/>
    <cellStyle name="Normal 10 5 4 6" xfId="14594"/>
    <cellStyle name="Normal 10 5 4 6 2" xfId="41548"/>
    <cellStyle name="Normal 10 5 4 7" xfId="17287"/>
    <cellStyle name="Normal 10 5 4 7 2" xfId="44242"/>
    <cellStyle name="Normal 10 5 4 8" xfId="19981"/>
    <cellStyle name="Normal 10 5 4 8 2" xfId="46936"/>
    <cellStyle name="Normal 10 5 4 9" xfId="22675"/>
    <cellStyle name="Normal 10 5 4 9 2" xfId="49630"/>
    <cellStyle name="Normal 10 5 5" xfId="2931"/>
    <cellStyle name="Normal 10 5 5 2" xfId="29885"/>
    <cellStyle name="Normal 10 5 6" xfId="5624"/>
    <cellStyle name="Normal 10 5 6 2" xfId="32578"/>
    <cellStyle name="Normal 10 5 7" xfId="8317"/>
    <cellStyle name="Normal 10 5 7 2" xfId="35271"/>
    <cellStyle name="Normal 10 5 8" xfId="11010"/>
    <cellStyle name="Normal 10 5 8 2" xfId="37964"/>
    <cellStyle name="Normal 10 5 9" xfId="13703"/>
    <cellStyle name="Normal 10 5 9 2" xfId="40657"/>
    <cellStyle name="Normal 10 6" xfId="230"/>
    <cellStyle name="Normal 10 6 10" xfId="16397"/>
    <cellStyle name="Normal 10 6 10 2" xfId="43352"/>
    <cellStyle name="Normal 10 6 11" xfId="19091"/>
    <cellStyle name="Normal 10 6 11 2" xfId="46046"/>
    <cellStyle name="Normal 10 6 12" xfId="21785"/>
    <cellStyle name="Normal 10 6 12 2" xfId="48740"/>
    <cellStyle name="Normal 10 6 13" xfId="27213"/>
    <cellStyle name="Normal 10 6 14" xfId="24499"/>
    <cellStyle name="Normal 10 6 2" xfId="551"/>
    <cellStyle name="Normal 10 6 2 10" xfId="19382"/>
    <cellStyle name="Normal 10 6 2 10 2" xfId="46337"/>
    <cellStyle name="Normal 10 6 2 11" xfId="22076"/>
    <cellStyle name="Normal 10 6 2 11 2" xfId="49031"/>
    <cellStyle name="Normal 10 6 2 12" xfId="27504"/>
    <cellStyle name="Normal 10 6 2 13" xfId="24790"/>
    <cellStyle name="Normal 10 6 2 2" xfId="1440"/>
    <cellStyle name="Normal 10 6 2 2 10" xfId="28395"/>
    <cellStyle name="Normal 10 6 2 2 11" xfId="26572"/>
    <cellStyle name="Normal 10 6 2 2 2" xfId="5005"/>
    <cellStyle name="Normal 10 6 2 2 2 2" xfId="31959"/>
    <cellStyle name="Normal 10 6 2 2 3" xfId="7698"/>
    <cellStyle name="Normal 10 6 2 2 3 2" xfId="34652"/>
    <cellStyle name="Normal 10 6 2 2 4" xfId="10391"/>
    <cellStyle name="Normal 10 6 2 2 4 2" xfId="37345"/>
    <cellStyle name="Normal 10 6 2 2 5" xfId="13084"/>
    <cellStyle name="Normal 10 6 2 2 5 2" xfId="40038"/>
    <cellStyle name="Normal 10 6 2 2 6" xfId="15777"/>
    <cellStyle name="Normal 10 6 2 2 6 2" xfId="42731"/>
    <cellStyle name="Normal 10 6 2 2 7" xfId="18470"/>
    <cellStyle name="Normal 10 6 2 2 7 2" xfId="45425"/>
    <cellStyle name="Normal 10 6 2 2 8" xfId="21164"/>
    <cellStyle name="Normal 10 6 2 2 8 2" xfId="48119"/>
    <cellStyle name="Normal 10 6 2 2 9" xfId="23858"/>
    <cellStyle name="Normal 10 6 2 2 9 2" xfId="50813"/>
    <cellStyle name="Normal 10 6 2 3" xfId="2331"/>
    <cellStyle name="Normal 10 6 2 3 10" xfId="29286"/>
    <cellStyle name="Normal 10 6 2 3 11" xfId="25681"/>
    <cellStyle name="Normal 10 6 2 3 2" xfId="4114"/>
    <cellStyle name="Normal 10 6 2 3 2 2" xfId="31068"/>
    <cellStyle name="Normal 10 6 2 3 3" xfId="6807"/>
    <cellStyle name="Normal 10 6 2 3 3 2" xfId="33761"/>
    <cellStyle name="Normal 10 6 2 3 4" xfId="9500"/>
    <cellStyle name="Normal 10 6 2 3 4 2" xfId="36454"/>
    <cellStyle name="Normal 10 6 2 3 5" xfId="12193"/>
    <cellStyle name="Normal 10 6 2 3 5 2" xfId="39147"/>
    <cellStyle name="Normal 10 6 2 3 6" xfId="14886"/>
    <cellStyle name="Normal 10 6 2 3 6 2" xfId="41840"/>
    <cellStyle name="Normal 10 6 2 3 7" xfId="17579"/>
    <cellStyle name="Normal 10 6 2 3 7 2" xfId="44534"/>
    <cellStyle name="Normal 10 6 2 3 8" xfId="20273"/>
    <cellStyle name="Normal 10 6 2 3 8 2" xfId="47228"/>
    <cellStyle name="Normal 10 6 2 3 9" xfId="22967"/>
    <cellStyle name="Normal 10 6 2 3 9 2" xfId="49922"/>
    <cellStyle name="Normal 10 6 2 4" xfId="3223"/>
    <cellStyle name="Normal 10 6 2 4 2" xfId="30177"/>
    <cellStyle name="Normal 10 6 2 5" xfId="5916"/>
    <cellStyle name="Normal 10 6 2 5 2" xfId="32870"/>
    <cellStyle name="Normal 10 6 2 6" xfId="8609"/>
    <cellStyle name="Normal 10 6 2 6 2" xfId="35563"/>
    <cellStyle name="Normal 10 6 2 7" xfId="11302"/>
    <cellStyle name="Normal 10 6 2 7 2" xfId="38256"/>
    <cellStyle name="Normal 10 6 2 8" xfId="13995"/>
    <cellStyle name="Normal 10 6 2 8 2" xfId="40949"/>
    <cellStyle name="Normal 10 6 2 9" xfId="16688"/>
    <cellStyle name="Normal 10 6 2 9 2" xfId="43643"/>
    <cellStyle name="Normal 10 6 3" xfId="1149"/>
    <cellStyle name="Normal 10 6 3 10" xfId="28104"/>
    <cellStyle name="Normal 10 6 3 11" xfId="26281"/>
    <cellStyle name="Normal 10 6 3 2" xfId="4714"/>
    <cellStyle name="Normal 10 6 3 2 2" xfId="31668"/>
    <cellStyle name="Normal 10 6 3 3" xfId="7407"/>
    <cellStyle name="Normal 10 6 3 3 2" xfId="34361"/>
    <cellStyle name="Normal 10 6 3 4" xfId="10100"/>
    <cellStyle name="Normal 10 6 3 4 2" xfId="37054"/>
    <cellStyle name="Normal 10 6 3 5" xfId="12793"/>
    <cellStyle name="Normal 10 6 3 5 2" xfId="39747"/>
    <cellStyle name="Normal 10 6 3 6" xfId="15486"/>
    <cellStyle name="Normal 10 6 3 6 2" xfId="42440"/>
    <cellStyle name="Normal 10 6 3 7" xfId="18179"/>
    <cellStyle name="Normal 10 6 3 7 2" xfId="45134"/>
    <cellStyle name="Normal 10 6 3 8" xfId="20873"/>
    <cellStyle name="Normal 10 6 3 8 2" xfId="47828"/>
    <cellStyle name="Normal 10 6 3 9" xfId="23567"/>
    <cellStyle name="Normal 10 6 3 9 2" xfId="50522"/>
    <cellStyle name="Normal 10 6 4" xfId="2040"/>
    <cellStyle name="Normal 10 6 4 10" xfId="28995"/>
    <cellStyle name="Normal 10 6 4 11" xfId="25390"/>
    <cellStyle name="Normal 10 6 4 2" xfId="3823"/>
    <cellStyle name="Normal 10 6 4 2 2" xfId="30777"/>
    <cellStyle name="Normal 10 6 4 3" xfId="6516"/>
    <cellStyle name="Normal 10 6 4 3 2" xfId="33470"/>
    <cellStyle name="Normal 10 6 4 4" xfId="9209"/>
    <cellStyle name="Normal 10 6 4 4 2" xfId="36163"/>
    <cellStyle name="Normal 10 6 4 5" xfId="11902"/>
    <cellStyle name="Normal 10 6 4 5 2" xfId="38856"/>
    <cellStyle name="Normal 10 6 4 6" xfId="14595"/>
    <cellStyle name="Normal 10 6 4 6 2" xfId="41549"/>
    <cellStyle name="Normal 10 6 4 7" xfId="17288"/>
    <cellStyle name="Normal 10 6 4 7 2" xfId="44243"/>
    <cellStyle name="Normal 10 6 4 8" xfId="19982"/>
    <cellStyle name="Normal 10 6 4 8 2" xfId="46937"/>
    <cellStyle name="Normal 10 6 4 9" xfId="22676"/>
    <cellStyle name="Normal 10 6 4 9 2" xfId="49631"/>
    <cellStyle name="Normal 10 6 5" xfId="2932"/>
    <cellStyle name="Normal 10 6 5 2" xfId="29886"/>
    <cellStyle name="Normal 10 6 6" xfId="5625"/>
    <cellStyle name="Normal 10 6 6 2" xfId="32579"/>
    <cellStyle name="Normal 10 6 7" xfId="8318"/>
    <cellStyle name="Normal 10 6 7 2" xfId="35272"/>
    <cellStyle name="Normal 10 6 8" xfId="11011"/>
    <cellStyle name="Normal 10 6 8 2" xfId="37965"/>
    <cellStyle name="Normal 10 6 9" xfId="13704"/>
    <cellStyle name="Normal 10 6 9 2" xfId="40658"/>
    <cellStyle name="Normal 10 7" xfId="231"/>
    <cellStyle name="Normal 10 7 10" xfId="16398"/>
    <cellStyle name="Normal 10 7 10 2" xfId="43353"/>
    <cellStyle name="Normal 10 7 11" xfId="19092"/>
    <cellStyle name="Normal 10 7 11 2" xfId="46047"/>
    <cellStyle name="Normal 10 7 12" xfId="21786"/>
    <cellStyle name="Normal 10 7 12 2" xfId="48741"/>
    <cellStyle name="Normal 10 7 13" xfId="27214"/>
    <cellStyle name="Normal 10 7 14" xfId="24500"/>
    <cellStyle name="Normal 10 7 2" xfId="544"/>
    <cellStyle name="Normal 10 7 2 10" xfId="19375"/>
    <cellStyle name="Normal 10 7 2 10 2" xfId="46330"/>
    <cellStyle name="Normal 10 7 2 11" xfId="22069"/>
    <cellStyle name="Normal 10 7 2 11 2" xfId="49024"/>
    <cellStyle name="Normal 10 7 2 12" xfId="27497"/>
    <cellStyle name="Normal 10 7 2 13" xfId="24783"/>
    <cellStyle name="Normal 10 7 2 2" xfId="1433"/>
    <cellStyle name="Normal 10 7 2 2 10" xfId="28388"/>
    <cellStyle name="Normal 10 7 2 2 11" xfId="26565"/>
    <cellStyle name="Normal 10 7 2 2 2" xfId="4998"/>
    <cellStyle name="Normal 10 7 2 2 2 2" xfId="31952"/>
    <cellStyle name="Normal 10 7 2 2 3" xfId="7691"/>
    <cellStyle name="Normal 10 7 2 2 3 2" xfId="34645"/>
    <cellStyle name="Normal 10 7 2 2 4" xfId="10384"/>
    <cellStyle name="Normal 10 7 2 2 4 2" xfId="37338"/>
    <cellStyle name="Normal 10 7 2 2 5" xfId="13077"/>
    <cellStyle name="Normal 10 7 2 2 5 2" xfId="40031"/>
    <cellStyle name="Normal 10 7 2 2 6" xfId="15770"/>
    <cellStyle name="Normal 10 7 2 2 6 2" xfId="42724"/>
    <cellStyle name="Normal 10 7 2 2 7" xfId="18463"/>
    <cellStyle name="Normal 10 7 2 2 7 2" xfId="45418"/>
    <cellStyle name="Normal 10 7 2 2 8" xfId="21157"/>
    <cellStyle name="Normal 10 7 2 2 8 2" xfId="48112"/>
    <cellStyle name="Normal 10 7 2 2 9" xfId="23851"/>
    <cellStyle name="Normal 10 7 2 2 9 2" xfId="50806"/>
    <cellStyle name="Normal 10 7 2 3" xfId="2324"/>
    <cellStyle name="Normal 10 7 2 3 10" xfId="29279"/>
    <cellStyle name="Normal 10 7 2 3 11" xfId="25674"/>
    <cellStyle name="Normal 10 7 2 3 2" xfId="4107"/>
    <cellStyle name="Normal 10 7 2 3 2 2" xfId="31061"/>
    <cellStyle name="Normal 10 7 2 3 3" xfId="6800"/>
    <cellStyle name="Normal 10 7 2 3 3 2" xfId="33754"/>
    <cellStyle name="Normal 10 7 2 3 4" xfId="9493"/>
    <cellStyle name="Normal 10 7 2 3 4 2" xfId="36447"/>
    <cellStyle name="Normal 10 7 2 3 5" xfId="12186"/>
    <cellStyle name="Normal 10 7 2 3 5 2" xfId="39140"/>
    <cellStyle name="Normal 10 7 2 3 6" xfId="14879"/>
    <cellStyle name="Normal 10 7 2 3 6 2" xfId="41833"/>
    <cellStyle name="Normal 10 7 2 3 7" xfId="17572"/>
    <cellStyle name="Normal 10 7 2 3 7 2" xfId="44527"/>
    <cellStyle name="Normal 10 7 2 3 8" xfId="20266"/>
    <cellStyle name="Normal 10 7 2 3 8 2" xfId="47221"/>
    <cellStyle name="Normal 10 7 2 3 9" xfId="22960"/>
    <cellStyle name="Normal 10 7 2 3 9 2" xfId="49915"/>
    <cellStyle name="Normal 10 7 2 4" xfId="3216"/>
    <cellStyle name="Normal 10 7 2 4 2" xfId="30170"/>
    <cellStyle name="Normal 10 7 2 5" xfId="5909"/>
    <cellStyle name="Normal 10 7 2 5 2" xfId="32863"/>
    <cellStyle name="Normal 10 7 2 6" xfId="8602"/>
    <cellStyle name="Normal 10 7 2 6 2" xfId="35556"/>
    <cellStyle name="Normal 10 7 2 7" xfId="11295"/>
    <cellStyle name="Normal 10 7 2 7 2" xfId="38249"/>
    <cellStyle name="Normal 10 7 2 8" xfId="13988"/>
    <cellStyle name="Normal 10 7 2 8 2" xfId="40942"/>
    <cellStyle name="Normal 10 7 2 9" xfId="16681"/>
    <cellStyle name="Normal 10 7 2 9 2" xfId="43636"/>
    <cellStyle name="Normal 10 7 3" xfId="1150"/>
    <cellStyle name="Normal 10 7 3 10" xfId="28105"/>
    <cellStyle name="Normal 10 7 3 11" xfId="26282"/>
    <cellStyle name="Normal 10 7 3 2" xfId="4715"/>
    <cellStyle name="Normal 10 7 3 2 2" xfId="31669"/>
    <cellStyle name="Normal 10 7 3 3" xfId="7408"/>
    <cellStyle name="Normal 10 7 3 3 2" xfId="34362"/>
    <cellStyle name="Normal 10 7 3 4" xfId="10101"/>
    <cellStyle name="Normal 10 7 3 4 2" xfId="37055"/>
    <cellStyle name="Normal 10 7 3 5" xfId="12794"/>
    <cellStyle name="Normal 10 7 3 5 2" xfId="39748"/>
    <cellStyle name="Normal 10 7 3 6" xfId="15487"/>
    <cellStyle name="Normal 10 7 3 6 2" xfId="42441"/>
    <cellStyle name="Normal 10 7 3 7" xfId="18180"/>
    <cellStyle name="Normal 10 7 3 7 2" xfId="45135"/>
    <cellStyle name="Normal 10 7 3 8" xfId="20874"/>
    <cellStyle name="Normal 10 7 3 8 2" xfId="47829"/>
    <cellStyle name="Normal 10 7 3 9" xfId="23568"/>
    <cellStyle name="Normal 10 7 3 9 2" xfId="50523"/>
    <cellStyle name="Normal 10 7 4" xfId="2041"/>
    <cellStyle name="Normal 10 7 4 10" xfId="28996"/>
    <cellStyle name="Normal 10 7 4 11" xfId="25391"/>
    <cellStyle name="Normal 10 7 4 2" xfId="3824"/>
    <cellStyle name="Normal 10 7 4 2 2" xfId="30778"/>
    <cellStyle name="Normal 10 7 4 3" xfId="6517"/>
    <cellStyle name="Normal 10 7 4 3 2" xfId="33471"/>
    <cellStyle name="Normal 10 7 4 4" xfId="9210"/>
    <cellStyle name="Normal 10 7 4 4 2" xfId="36164"/>
    <cellStyle name="Normal 10 7 4 5" xfId="11903"/>
    <cellStyle name="Normal 10 7 4 5 2" xfId="38857"/>
    <cellStyle name="Normal 10 7 4 6" xfId="14596"/>
    <cellStyle name="Normal 10 7 4 6 2" xfId="41550"/>
    <cellStyle name="Normal 10 7 4 7" xfId="17289"/>
    <cellStyle name="Normal 10 7 4 7 2" xfId="44244"/>
    <cellStyle name="Normal 10 7 4 8" xfId="19983"/>
    <cellStyle name="Normal 10 7 4 8 2" xfId="46938"/>
    <cellStyle name="Normal 10 7 4 9" xfId="22677"/>
    <cellStyle name="Normal 10 7 4 9 2" xfId="49632"/>
    <cellStyle name="Normal 10 7 5" xfId="2933"/>
    <cellStyle name="Normal 10 7 5 2" xfId="29887"/>
    <cellStyle name="Normal 10 7 6" xfId="5626"/>
    <cellStyle name="Normal 10 7 6 2" xfId="32580"/>
    <cellStyle name="Normal 10 7 7" xfId="8319"/>
    <cellStyle name="Normal 10 7 7 2" xfId="35273"/>
    <cellStyle name="Normal 10 7 8" xfId="11012"/>
    <cellStyle name="Normal 10 7 8 2" xfId="37966"/>
    <cellStyle name="Normal 10 7 9" xfId="13705"/>
    <cellStyle name="Normal 10 7 9 2" xfId="40659"/>
    <cellStyle name="Normal 10 8" xfId="447"/>
    <cellStyle name="Normal 10 9" xfId="223"/>
    <cellStyle name="Normal 10 9 10" xfId="19083"/>
    <cellStyle name="Normal 10 9 10 2" xfId="46038"/>
    <cellStyle name="Normal 10 9 11" xfId="21777"/>
    <cellStyle name="Normal 10 9 11 2" xfId="48732"/>
    <cellStyle name="Normal 10 9 12" xfId="27205"/>
    <cellStyle name="Normal 10 9 13" xfId="24491"/>
    <cellStyle name="Normal 10 9 2" xfId="1141"/>
    <cellStyle name="Normal 10 9 2 10" xfId="28096"/>
    <cellStyle name="Normal 10 9 2 11" xfId="26273"/>
    <cellStyle name="Normal 10 9 2 2" xfId="4706"/>
    <cellStyle name="Normal 10 9 2 2 2" xfId="31660"/>
    <cellStyle name="Normal 10 9 2 3" xfId="7399"/>
    <cellStyle name="Normal 10 9 2 3 2" xfId="34353"/>
    <cellStyle name="Normal 10 9 2 4" xfId="10092"/>
    <cellStyle name="Normal 10 9 2 4 2" xfId="37046"/>
    <cellStyle name="Normal 10 9 2 5" xfId="12785"/>
    <cellStyle name="Normal 10 9 2 5 2" xfId="39739"/>
    <cellStyle name="Normal 10 9 2 6" xfId="15478"/>
    <cellStyle name="Normal 10 9 2 6 2" xfId="42432"/>
    <cellStyle name="Normal 10 9 2 7" xfId="18171"/>
    <cellStyle name="Normal 10 9 2 7 2" xfId="45126"/>
    <cellStyle name="Normal 10 9 2 8" xfId="20865"/>
    <cellStyle name="Normal 10 9 2 8 2" xfId="47820"/>
    <cellStyle name="Normal 10 9 2 9" xfId="23559"/>
    <cellStyle name="Normal 10 9 2 9 2" xfId="50514"/>
    <cellStyle name="Normal 10 9 3" xfId="2032"/>
    <cellStyle name="Normal 10 9 3 10" xfId="28987"/>
    <cellStyle name="Normal 10 9 3 11" xfId="25382"/>
    <cellStyle name="Normal 10 9 3 2" xfId="3815"/>
    <cellStyle name="Normal 10 9 3 2 2" xfId="30769"/>
    <cellStyle name="Normal 10 9 3 3" xfId="6508"/>
    <cellStyle name="Normal 10 9 3 3 2" xfId="33462"/>
    <cellStyle name="Normal 10 9 3 4" xfId="9201"/>
    <cellStyle name="Normal 10 9 3 4 2" xfId="36155"/>
    <cellStyle name="Normal 10 9 3 5" xfId="11894"/>
    <cellStyle name="Normal 10 9 3 5 2" xfId="38848"/>
    <cellStyle name="Normal 10 9 3 6" xfId="14587"/>
    <cellStyle name="Normal 10 9 3 6 2" xfId="41541"/>
    <cellStyle name="Normal 10 9 3 7" xfId="17280"/>
    <cellStyle name="Normal 10 9 3 7 2" xfId="44235"/>
    <cellStyle name="Normal 10 9 3 8" xfId="19974"/>
    <cellStyle name="Normal 10 9 3 8 2" xfId="46929"/>
    <cellStyle name="Normal 10 9 3 9" xfId="22668"/>
    <cellStyle name="Normal 10 9 3 9 2" xfId="49623"/>
    <cellStyle name="Normal 10 9 4" xfId="2924"/>
    <cellStyle name="Normal 10 9 4 2" xfId="29878"/>
    <cellStyle name="Normal 10 9 5" xfId="5617"/>
    <cellStyle name="Normal 10 9 5 2" xfId="32571"/>
    <cellStyle name="Normal 10 9 6" xfId="8310"/>
    <cellStyle name="Normal 10 9 6 2" xfId="35264"/>
    <cellStyle name="Normal 10 9 7" xfId="11003"/>
    <cellStyle name="Normal 10 9 7 2" xfId="37957"/>
    <cellStyle name="Normal 10 9 8" xfId="13696"/>
    <cellStyle name="Normal 10 9 8 2" xfId="40650"/>
    <cellStyle name="Normal 10 9 9" xfId="16389"/>
    <cellStyle name="Normal 10 9 9 2" xfId="43344"/>
    <cellStyle name="Normal 11" xfId="73"/>
    <cellStyle name="Normal 11 10" xfId="53"/>
    <cellStyle name="Normal 11 10 10" xfId="19590"/>
    <cellStyle name="Normal 11 10 10 2" xfId="46545"/>
    <cellStyle name="Normal 11 10 11" xfId="22284"/>
    <cellStyle name="Normal 11 10 11 2" xfId="49239"/>
    <cellStyle name="Normal 11 10 12" xfId="27712"/>
    <cellStyle name="Normal 11 10 13" xfId="24998"/>
    <cellStyle name="Normal 11 10 14" xfId="51301"/>
    <cellStyle name="Normal 11 10 15" xfId="51314"/>
    <cellStyle name="Normal 11 10 16" xfId="51327"/>
    <cellStyle name="Normal 11 10 2" xfId="1648"/>
    <cellStyle name="Normal 11 10 2 10" xfId="28603"/>
    <cellStyle name="Normal 11 10 2 11" xfId="26780"/>
    <cellStyle name="Normal 11 10 2 2" xfId="5213"/>
    <cellStyle name="Normal 11 10 2 2 2" xfId="32167"/>
    <cellStyle name="Normal 11 10 2 3" xfId="7906"/>
    <cellStyle name="Normal 11 10 2 3 2" xfId="34860"/>
    <cellStyle name="Normal 11 10 2 4" xfId="10599"/>
    <cellStyle name="Normal 11 10 2 4 2" xfId="37553"/>
    <cellStyle name="Normal 11 10 2 5" xfId="13292"/>
    <cellStyle name="Normal 11 10 2 5 2" xfId="40246"/>
    <cellStyle name="Normal 11 10 2 6" xfId="15985"/>
    <cellStyle name="Normal 11 10 2 6 2" xfId="42939"/>
    <cellStyle name="Normal 11 10 2 7" xfId="18678"/>
    <cellStyle name="Normal 11 10 2 7 2" xfId="45633"/>
    <cellStyle name="Normal 11 10 2 8" xfId="21372"/>
    <cellStyle name="Normal 11 10 2 8 2" xfId="48327"/>
    <cellStyle name="Normal 11 10 2 9" xfId="24066"/>
    <cellStyle name="Normal 11 10 2 9 2" xfId="51021"/>
    <cellStyle name="Normal 11 10 3" xfId="2540"/>
    <cellStyle name="Normal 11 10 3 10" xfId="29494"/>
    <cellStyle name="Normal 11 10 3 11" xfId="25889"/>
    <cellStyle name="Normal 11 10 3 2" xfId="4322"/>
    <cellStyle name="Normal 11 10 3 2 2" xfId="31276"/>
    <cellStyle name="Normal 11 10 3 3" xfId="7015"/>
    <cellStyle name="Normal 11 10 3 3 2" xfId="33969"/>
    <cellStyle name="Normal 11 10 3 4" xfId="9708"/>
    <cellStyle name="Normal 11 10 3 4 2" xfId="36662"/>
    <cellStyle name="Normal 11 10 3 5" xfId="12401"/>
    <cellStyle name="Normal 11 10 3 5 2" xfId="39355"/>
    <cellStyle name="Normal 11 10 3 6" xfId="15094"/>
    <cellStyle name="Normal 11 10 3 6 2" xfId="42048"/>
    <cellStyle name="Normal 11 10 3 7" xfId="17787"/>
    <cellStyle name="Normal 11 10 3 7 2" xfId="44742"/>
    <cellStyle name="Normal 11 10 3 8" xfId="20481"/>
    <cellStyle name="Normal 11 10 3 8 2" xfId="47436"/>
    <cellStyle name="Normal 11 10 3 9" xfId="23175"/>
    <cellStyle name="Normal 11 10 3 9 2" xfId="50130"/>
    <cellStyle name="Normal 11 10 4" xfId="3431"/>
    <cellStyle name="Normal 11 10 4 2" xfId="30385"/>
    <cellStyle name="Normal 11 10 5" xfId="6124"/>
    <cellStyle name="Normal 11 10 5 2" xfId="33078"/>
    <cellStyle name="Normal 11 10 6" xfId="8817"/>
    <cellStyle name="Normal 11 10 6 2" xfId="35771"/>
    <cellStyle name="Normal 11 10 7" xfId="11510"/>
    <cellStyle name="Normal 11 10 7 2" xfId="38464"/>
    <cellStyle name="Normal 11 10 8" xfId="14203"/>
    <cellStyle name="Normal 11 10 8 2" xfId="41157"/>
    <cellStyle name="Normal 11 10 9" xfId="16896"/>
    <cellStyle name="Normal 11 10 9 2" xfId="43851"/>
    <cellStyle name="Normal 11 11" xfId="779"/>
    <cellStyle name="Normal 11 11 10" xfId="19610"/>
    <cellStyle name="Normal 11 11 10 2" xfId="46565"/>
    <cellStyle name="Normal 11 11 11" xfId="22304"/>
    <cellStyle name="Normal 11 11 11 2" xfId="49259"/>
    <cellStyle name="Normal 11 11 12" xfId="27732"/>
    <cellStyle name="Normal 11 11 13" xfId="25018"/>
    <cellStyle name="Normal 11 11 2" xfId="1668"/>
    <cellStyle name="Normal 11 11 2 10" xfId="28623"/>
    <cellStyle name="Normal 11 11 2 11" xfId="26800"/>
    <cellStyle name="Normal 11 11 2 2" xfId="5233"/>
    <cellStyle name="Normal 11 11 2 2 2" xfId="32187"/>
    <cellStyle name="Normal 11 11 2 3" xfId="7926"/>
    <cellStyle name="Normal 11 11 2 3 2" xfId="34880"/>
    <cellStyle name="Normal 11 11 2 4" xfId="10619"/>
    <cellStyle name="Normal 11 11 2 4 2" xfId="37573"/>
    <cellStyle name="Normal 11 11 2 5" xfId="13312"/>
    <cellStyle name="Normal 11 11 2 5 2" xfId="40266"/>
    <cellStyle name="Normal 11 11 2 6" xfId="16005"/>
    <cellStyle name="Normal 11 11 2 6 2" xfId="42959"/>
    <cellStyle name="Normal 11 11 2 7" xfId="18698"/>
    <cellStyle name="Normal 11 11 2 7 2" xfId="45653"/>
    <cellStyle name="Normal 11 11 2 8" xfId="21392"/>
    <cellStyle name="Normal 11 11 2 8 2" xfId="48347"/>
    <cellStyle name="Normal 11 11 2 9" xfId="24086"/>
    <cellStyle name="Normal 11 11 2 9 2" xfId="51041"/>
    <cellStyle name="Normal 11 11 3" xfId="2560"/>
    <cellStyle name="Normal 11 11 3 10" xfId="29514"/>
    <cellStyle name="Normal 11 11 3 11" xfId="25909"/>
    <cellStyle name="Normal 11 11 3 2" xfId="4342"/>
    <cellStyle name="Normal 11 11 3 2 2" xfId="31296"/>
    <cellStyle name="Normal 11 11 3 3" xfId="7035"/>
    <cellStyle name="Normal 11 11 3 3 2" xfId="33989"/>
    <cellStyle name="Normal 11 11 3 4" xfId="9728"/>
    <cellStyle name="Normal 11 11 3 4 2" xfId="36682"/>
    <cellStyle name="Normal 11 11 3 5" xfId="12421"/>
    <cellStyle name="Normal 11 11 3 5 2" xfId="39375"/>
    <cellStyle name="Normal 11 11 3 6" xfId="15114"/>
    <cellStyle name="Normal 11 11 3 6 2" xfId="42068"/>
    <cellStyle name="Normal 11 11 3 7" xfId="17807"/>
    <cellStyle name="Normal 11 11 3 7 2" xfId="44762"/>
    <cellStyle name="Normal 11 11 3 8" xfId="20501"/>
    <cellStyle name="Normal 11 11 3 8 2" xfId="47456"/>
    <cellStyle name="Normal 11 11 3 9" xfId="23195"/>
    <cellStyle name="Normal 11 11 3 9 2" xfId="50150"/>
    <cellStyle name="Normal 11 11 4" xfId="3451"/>
    <cellStyle name="Normal 11 11 4 2" xfId="30405"/>
    <cellStyle name="Normal 11 11 5" xfId="6144"/>
    <cellStyle name="Normal 11 11 5 2" xfId="33098"/>
    <cellStyle name="Normal 11 11 6" xfId="8837"/>
    <cellStyle name="Normal 11 11 6 2" xfId="35791"/>
    <cellStyle name="Normal 11 11 7" xfId="11530"/>
    <cellStyle name="Normal 11 11 7 2" xfId="38484"/>
    <cellStyle name="Normal 11 11 8" xfId="14223"/>
    <cellStyle name="Normal 11 11 8 2" xfId="41177"/>
    <cellStyle name="Normal 11 11 9" xfId="16916"/>
    <cellStyle name="Normal 11 11 9 2" xfId="43871"/>
    <cellStyle name="Normal 11 12" xfId="812"/>
    <cellStyle name="Normal 11 12 10" xfId="19643"/>
    <cellStyle name="Normal 11 12 10 2" xfId="46598"/>
    <cellStyle name="Normal 11 12 11" xfId="22337"/>
    <cellStyle name="Normal 11 12 11 2" xfId="49292"/>
    <cellStyle name="Normal 11 12 12" xfId="27765"/>
    <cellStyle name="Normal 11 12 13" xfId="25051"/>
    <cellStyle name="Normal 11 12 2" xfId="1701"/>
    <cellStyle name="Normal 11 12 2 10" xfId="28656"/>
    <cellStyle name="Normal 11 12 2 11" xfId="26833"/>
    <cellStyle name="Normal 11 12 2 2" xfId="5266"/>
    <cellStyle name="Normal 11 12 2 2 2" xfId="32220"/>
    <cellStyle name="Normal 11 12 2 3" xfId="7959"/>
    <cellStyle name="Normal 11 12 2 3 2" xfId="34913"/>
    <cellStyle name="Normal 11 12 2 4" xfId="10652"/>
    <cellStyle name="Normal 11 12 2 4 2" xfId="37606"/>
    <cellStyle name="Normal 11 12 2 5" xfId="13345"/>
    <cellStyle name="Normal 11 12 2 5 2" xfId="40299"/>
    <cellStyle name="Normal 11 12 2 6" xfId="16038"/>
    <cellStyle name="Normal 11 12 2 6 2" xfId="42992"/>
    <cellStyle name="Normal 11 12 2 7" xfId="18731"/>
    <cellStyle name="Normal 11 12 2 7 2" xfId="45686"/>
    <cellStyle name="Normal 11 12 2 8" xfId="21425"/>
    <cellStyle name="Normal 11 12 2 8 2" xfId="48380"/>
    <cellStyle name="Normal 11 12 2 9" xfId="24119"/>
    <cellStyle name="Normal 11 12 2 9 2" xfId="51074"/>
    <cellStyle name="Normal 11 12 3" xfId="2593"/>
    <cellStyle name="Normal 11 12 3 10" xfId="29547"/>
    <cellStyle name="Normal 11 12 3 11" xfId="25942"/>
    <cellStyle name="Normal 11 12 3 2" xfId="4375"/>
    <cellStyle name="Normal 11 12 3 2 2" xfId="31329"/>
    <cellStyle name="Normal 11 12 3 3" xfId="7068"/>
    <cellStyle name="Normal 11 12 3 3 2" xfId="34022"/>
    <cellStyle name="Normal 11 12 3 4" xfId="9761"/>
    <cellStyle name="Normal 11 12 3 4 2" xfId="36715"/>
    <cellStyle name="Normal 11 12 3 5" xfId="12454"/>
    <cellStyle name="Normal 11 12 3 5 2" xfId="39408"/>
    <cellStyle name="Normal 11 12 3 6" xfId="15147"/>
    <cellStyle name="Normal 11 12 3 6 2" xfId="42101"/>
    <cellStyle name="Normal 11 12 3 7" xfId="17840"/>
    <cellStyle name="Normal 11 12 3 7 2" xfId="44795"/>
    <cellStyle name="Normal 11 12 3 8" xfId="20534"/>
    <cellStyle name="Normal 11 12 3 8 2" xfId="47489"/>
    <cellStyle name="Normal 11 12 3 9" xfId="23228"/>
    <cellStyle name="Normal 11 12 3 9 2" xfId="50183"/>
    <cellStyle name="Normal 11 12 4" xfId="3484"/>
    <cellStyle name="Normal 11 12 4 2" xfId="30438"/>
    <cellStyle name="Normal 11 12 5" xfId="6177"/>
    <cellStyle name="Normal 11 12 5 2" xfId="33131"/>
    <cellStyle name="Normal 11 12 6" xfId="8870"/>
    <cellStyle name="Normal 11 12 6 2" xfId="35824"/>
    <cellStyle name="Normal 11 12 7" xfId="11563"/>
    <cellStyle name="Normal 11 12 7 2" xfId="38517"/>
    <cellStyle name="Normal 11 12 8" xfId="14256"/>
    <cellStyle name="Normal 11 12 8 2" xfId="41210"/>
    <cellStyle name="Normal 11 12 9" xfId="16949"/>
    <cellStyle name="Normal 11 12 9 2" xfId="43904"/>
    <cellStyle name="Normal 11 13" xfId="56"/>
    <cellStyle name="Normal 11 13 10" xfId="19676"/>
    <cellStyle name="Normal 11 13 10 2" xfId="46631"/>
    <cellStyle name="Normal 11 13 11" xfId="22370"/>
    <cellStyle name="Normal 11 13 11 2" xfId="49325"/>
    <cellStyle name="Normal 11 13 12" xfId="27798"/>
    <cellStyle name="Normal 11 13 13" xfId="25084"/>
    <cellStyle name="Normal 11 13 14" xfId="51304"/>
    <cellStyle name="Normal 11 13 15" xfId="51317"/>
    <cellStyle name="Normal 11 13 16" xfId="51330"/>
    <cellStyle name="Normal 11 13 2" xfId="1734"/>
    <cellStyle name="Normal 11 13 2 10" xfId="28689"/>
    <cellStyle name="Normal 11 13 2 11" xfId="26866"/>
    <cellStyle name="Normal 11 13 2 2" xfId="5299"/>
    <cellStyle name="Normal 11 13 2 2 2" xfId="32253"/>
    <cellStyle name="Normal 11 13 2 3" xfId="7992"/>
    <cellStyle name="Normal 11 13 2 3 2" xfId="34946"/>
    <cellStyle name="Normal 11 13 2 4" xfId="10685"/>
    <cellStyle name="Normal 11 13 2 4 2" xfId="37639"/>
    <cellStyle name="Normal 11 13 2 5" xfId="13378"/>
    <cellStyle name="Normal 11 13 2 5 2" xfId="40332"/>
    <cellStyle name="Normal 11 13 2 6" xfId="16071"/>
    <cellStyle name="Normal 11 13 2 6 2" xfId="43025"/>
    <cellStyle name="Normal 11 13 2 7" xfId="18764"/>
    <cellStyle name="Normal 11 13 2 7 2" xfId="45719"/>
    <cellStyle name="Normal 11 13 2 8" xfId="21458"/>
    <cellStyle name="Normal 11 13 2 8 2" xfId="48413"/>
    <cellStyle name="Normal 11 13 2 9" xfId="24152"/>
    <cellStyle name="Normal 11 13 2 9 2" xfId="51107"/>
    <cellStyle name="Normal 11 13 3" xfId="2626"/>
    <cellStyle name="Normal 11 13 3 10" xfId="29580"/>
    <cellStyle name="Normal 11 13 3 11" xfId="25975"/>
    <cellStyle name="Normal 11 13 3 2" xfId="4408"/>
    <cellStyle name="Normal 11 13 3 2 2" xfId="31362"/>
    <cellStyle name="Normal 11 13 3 3" xfId="7101"/>
    <cellStyle name="Normal 11 13 3 3 2" xfId="34055"/>
    <cellStyle name="Normal 11 13 3 4" xfId="9794"/>
    <cellStyle name="Normal 11 13 3 4 2" xfId="36748"/>
    <cellStyle name="Normal 11 13 3 5" xfId="12487"/>
    <cellStyle name="Normal 11 13 3 5 2" xfId="39441"/>
    <cellStyle name="Normal 11 13 3 6" xfId="15180"/>
    <cellStyle name="Normal 11 13 3 6 2" xfId="42134"/>
    <cellStyle name="Normal 11 13 3 7" xfId="17873"/>
    <cellStyle name="Normal 11 13 3 7 2" xfId="44828"/>
    <cellStyle name="Normal 11 13 3 8" xfId="20567"/>
    <cellStyle name="Normal 11 13 3 8 2" xfId="47522"/>
    <cellStyle name="Normal 11 13 3 9" xfId="23261"/>
    <cellStyle name="Normal 11 13 3 9 2" xfId="50216"/>
    <cellStyle name="Normal 11 13 4" xfId="3517"/>
    <cellStyle name="Normal 11 13 4 2" xfId="30471"/>
    <cellStyle name="Normal 11 13 5" xfId="6210"/>
    <cellStyle name="Normal 11 13 5 2" xfId="33164"/>
    <cellStyle name="Normal 11 13 6" xfId="8903"/>
    <cellStyle name="Normal 11 13 6 2" xfId="35857"/>
    <cellStyle name="Normal 11 13 7" xfId="11596"/>
    <cellStyle name="Normal 11 13 7 2" xfId="38550"/>
    <cellStyle name="Normal 11 13 8" xfId="14289"/>
    <cellStyle name="Normal 11 13 8 2" xfId="41243"/>
    <cellStyle name="Normal 11 13 9" xfId="16982"/>
    <cellStyle name="Normal 11 13 9 2" xfId="43937"/>
    <cellStyle name="Normal 11 14" xfId="865"/>
    <cellStyle name="Normal 11 14 10" xfId="19697"/>
    <cellStyle name="Normal 11 14 10 2" xfId="46652"/>
    <cellStyle name="Normal 11 14 11" xfId="22391"/>
    <cellStyle name="Normal 11 14 11 2" xfId="49346"/>
    <cellStyle name="Normal 11 14 12" xfId="27819"/>
    <cellStyle name="Normal 11 14 13" xfId="25105"/>
    <cellStyle name="Normal 11 14 2" xfId="1755"/>
    <cellStyle name="Normal 11 14 2 10" xfId="28710"/>
    <cellStyle name="Normal 11 14 2 11" xfId="26887"/>
    <cellStyle name="Normal 11 14 2 2" xfId="5320"/>
    <cellStyle name="Normal 11 14 2 2 2" xfId="32274"/>
    <cellStyle name="Normal 11 14 2 3" xfId="8013"/>
    <cellStyle name="Normal 11 14 2 3 2" xfId="34967"/>
    <cellStyle name="Normal 11 14 2 4" xfId="10706"/>
    <cellStyle name="Normal 11 14 2 4 2" xfId="37660"/>
    <cellStyle name="Normal 11 14 2 5" xfId="13399"/>
    <cellStyle name="Normal 11 14 2 5 2" xfId="40353"/>
    <cellStyle name="Normal 11 14 2 6" xfId="16092"/>
    <cellStyle name="Normal 11 14 2 6 2" xfId="43046"/>
    <cellStyle name="Normal 11 14 2 7" xfId="18785"/>
    <cellStyle name="Normal 11 14 2 7 2" xfId="45740"/>
    <cellStyle name="Normal 11 14 2 8" xfId="21479"/>
    <cellStyle name="Normal 11 14 2 8 2" xfId="48434"/>
    <cellStyle name="Normal 11 14 2 9" xfId="24173"/>
    <cellStyle name="Normal 11 14 2 9 2" xfId="51128"/>
    <cellStyle name="Normal 11 14 3" xfId="2647"/>
    <cellStyle name="Normal 11 14 3 10" xfId="29601"/>
    <cellStyle name="Normal 11 14 3 11" xfId="25996"/>
    <cellStyle name="Normal 11 14 3 2" xfId="4429"/>
    <cellStyle name="Normal 11 14 3 2 2" xfId="31383"/>
    <cellStyle name="Normal 11 14 3 3" xfId="7122"/>
    <cellStyle name="Normal 11 14 3 3 2" xfId="34076"/>
    <cellStyle name="Normal 11 14 3 4" xfId="9815"/>
    <cellStyle name="Normal 11 14 3 4 2" xfId="36769"/>
    <cellStyle name="Normal 11 14 3 5" xfId="12508"/>
    <cellStyle name="Normal 11 14 3 5 2" xfId="39462"/>
    <cellStyle name="Normal 11 14 3 6" xfId="15201"/>
    <cellStyle name="Normal 11 14 3 6 2" xfId="42155"/>
    <cellStyle name="Normal 11 14 3 7" xfId="17894"/>
    <cellStyle name="Normal 11 14 3 7 2" xfId="44849"/>
    <cellStyle name="Normal 11 14 3 8" xfId="20588"/>
    <cellStyle name="Normal 11 14 3 8 2" xfId="47543"/>
    <cellStyle name="Normal 11 14 3 9" xfId="23282"/>
    <cellStyle name="Normal 11 14 3 9 2" xfId="50237"/>
    <cellStyle name="Normal 11 14 4" xfId="3538"/>
    <cellStyle name="Normal 11 14 4 2" xfId="30492"/>
    <cellStyle name="Normal 11 14 5" xfId="6231"/>
    <cellStyle name="Normal 11 14 5 2" xfId="33185"/>
    <cellStyle name="Normal 11 14 6" xfId="8924"/>
    <cellStyle name="Normal 11 14 6 2" xfId="35878"/>
    <cellStyle name="Normal 11 14 7" xfId="11617"/>
    <cellStyle name="Normal 11 14 7 2" xfId="38571"/>
    <cellStyle name="Normal 11 14 8" xfId="14310"/>
    <cellStyle name="Normal 11 14 8 2" xfId="41264"/>
    <cellStyle name="Normal 11 14 9" xfId="17003"/>
    <cellStyle name="Normal 11 14 9 2" xfId="43958"/>
    <cellStyle name="Normal 11 15" xfId="906"/>
    <cellStyle name="Normal 11 15 10" xfId="19738"/>
    <cellStyle name="Normal 11 15 10 2" xfId="46693"/>
    <cellStyle name="Normal 11 15 11" xfId="22432"/>
    <cellStyle name="Normal 11 15 11 2" xfId="49387"/>
    <cellStyle name="Normal 11 15 12" xfId="27860"/>
    <cellStyle name="Normal 11 15 13" xfId="25146"/>
    <cellStyle name="Normal 11 15 2" xfId="1796"/>
    <cellStyle name="Normal 11 15 2 10" xfId="28751"/>
    <cellStyle name="Normal 11 15 2 11" xfId="26928"/>
    <cellStyle name="Normal 11 15 2 2" xfId="5361"/>
    <cellStyle name="Normal 11 15 2 2 2" xfId="32315"/>
    <cellStyle name="Normal 11 15 2 3" xfId="8054"/>
    <cellStyle name="Normal 11 15 2 3 2" xfId="35008"/>
    <cellStyle name="Normal 11 15 2 4" xfId="10747"/>
    <cellStyle name="Normal 11 15 2 4 2" xfId="37701"/>
    <cellStyle name="Normal 11 15 2 5" xfId="13440"/>
    <cellStyle name="Normal 11 15 2 5 2" xfId="40394"/>
    <cellStyle name="Normal 11 15 2 6" xfId="16133"/>
    <cellStyle name="Normal 11 15 2 6 2" xfId="43087"/>
    <cellStyle name="Normal 11 15 2 7" xfId="18826"/>
    <cellStyle name="Normal 11 15 2 7 2" xfId="45781"/>
    <cellStyle name="Normal 11 15 2 8" xfId="21520"/>
    <cellStyle name="Normal 11 15 2 8 2" xfId="48475"/>
    <cellStyle name="Normal 11 15 2 9" xfId="24214"/>
    <cellStyle name="Normal 11 15 2 9 2" xfId="51169"/>
    <cellStyle name="Normal 11 15 3" xfId="2688"/>
    <cellStyle name="Normal 11 15 3 10" xfId="29642"/>
    <cellStyle name="Normal 11 15 3 11" xfId="26037"/>
    <cellStyle name="Normal 11 15 3 2" xfId="4470"/>
    <cellStyle name="Normal 11 15 3 2 2" xfId="31424"/>
    <cellStyle name="Normal 11 15 3 3" xfId="7163"/>
    <cellStyle name="Normal 11 15 3 3 2" xfId="34117"/>
    <cellStyle name="Normal 11 15 3 4" xfId="9856"/>
    <cellStyle name="Normal 11 15 3 4 2" xfId="36810"/>
    <cellStyle name="Normal 11 15 3 5" xfId="12549"/>
    <cellStyle name="Normal 11 15 3 5 2" xfId="39503"/>
    <cellStyle name="Normal 11 15 3 6" xfId="15242"/>
    <cellStyle name="Normal 11 15 3 6 2" xfId="42196"/>
    <cellStyle name="Normal 11 15 3 7" xfId="17935"/>
    <cellStyle name="Normal 11 15 3 7 2" xfId="44890"/>
    <cellStyle name="Normal 11 15 3 8" xfId="20629"/>
    <cellStyle name="Normal 11 15 3 8 2" xfId="47584"/>
    <cellStyle name="Normal 11 15 3 9" xfId="23323"/>
    <cellStyle name="Normal 11 15 3 9 2" xfId="50278"/>
    <cellStyle name="Normal 11 15 4" xfId="3579"/>
    <cellStyle name="Normal 11 15 4 2" xfId="30533"/>
    <cellStyle name="Normal 11 15 5" xfId="6272"/>
    <cellStyle name="Normal 11 15 5 2" xfId="33226"/>
    <cellStyle name="Normal 11 15 6" xfId="8965"/>
    <cellStyle name="Normal 11 15 6 2" xfId="35919"/>
    <cellStyle name="Normal 11 15 7" xfId="11658"/>
    <cellStyle name="Normal 11 15 7 2" xfId="38612"/>
    <cellStyle name="Normal 11 15 8" xfId="14351"/>
    <cellStyle name="Normal 11 15 8 2" xfId="41305"/>
    <cellStyle name="Normal 11 15 9" xfId="17044"/>
    <cellStyle name="Normal 11 15 9 2" xfId="43999"/>
    <cellStyle name="Normal 11 16" xfId="945"/>
    <cellStyle name="Normal 11 16 10" xfId="19778"/>
    <cellStyle name="Normal 11 16 10 2" xfId="46733"/>
    <cellStyle name="Normal 11 16 11" xfId="22472"/>
    <cellStyle name="Normal 11 16 11 2" xfId="49427"/>
    <cellStyle name="Normal 11 16 12" xfId="27900"/>
    <cellStyle name="Normal 11 16 13" xfId="25186"/>
    <cellStyle name="Normal 11 16 2" xfId="1836"/>
    <cellStyle name="Normal 11 16 2 10" xfId="28791"/>
    <cellStyle name="Normal 11 16 2 11" xfId="26968"/>
    <cellStyle name="Normal 11 16 2 2" xfId="5401"/>
    <cellStyle name="Normal 11 16 2 2 2" xfId="32355"/>
    <cellStyle name="Normal 11 16 2 3" xfId="8094"/>
    <cellStyle name="Normal 11 16 2 3 2" xfId="35048"/>
    <cellStyle name="Normal 11 16 2 4" xfId="10787"/>
    <cellStyle name="Normal 11 16 2 4 2" xfId="37741"/>
    <cellStyle name="Normal 11 16 2 5" xfId="13480"/>
    <cellStyle name="Normal 11 16 2 5 2" xfId="40434"/>
    <cellStyle name="Normal 11 16 2 6" xfId="16173"/>
    <cellStyle name="Normal 11 16 2 6 2" xfId="43127"/>
    <cellStyle name="Normal 11 16 2 7" xfId="18866"/>
    <cellStyle name="Normal 11 16 2 7 2" xfId="45821"/>
    <cellStyle name="Normal 11 16 2 8" xfId="21560"/>
    <cellStyle name="Normal 11 16 2 8 2" xfId="48515"/>
    <cellStyle name="Normal 11 16 2 9" xfId="24254"/>
    <cellStyle name="Normal 11 16 2 9 2" xfId="51209"/>
    <cellStyle name="Normal 11 16 3" xfId="2728"/>
    <cellStyle name="Normal 11 16 3 10" xfId="29682"/>
    <cellStyle name="Normal 11 16 3 11" xfId="26077"/>
    <cellStyle name="Normal 11 16 3 2" xfId="4510"/>
    <cellStyle name="Normal 11 16 3 2 2" xfId="31464"/>
    <cellStyle name="Normal 11 16 3 3" xfId="7203"/>
    <cellStyle name="Normal 11 16 3 3 2" xfId="34157"/>
    <cellStyle name="Normal 11 16 3 4" xfId="9896"/>
    <cellStyle name="Normal 11 16 3 4 2" xfId="36850"/>
    <cellStyle name="Normal 11 16 3 5" xfId="12589"/>
    <cellStyle name="Normal 11 16 3 5 2" xfId="39543"/>
    <cellStyle name="Normal 11 16 3 6" xfId="15282"/>
    <cellStyle name="Normal 11 16 3 6 2" xfId="42236"/>
    <cellStyle name="Normal 11 16 3 7" xfId="17975"/>
    <cellStyle name="Normal 11 16 3 7 2" xfId="44930"/>
    <cellStyle name="Normal 11 16 3 8" xfId="20669"/>
    <cellStyle name="Normal 11 16 3 8 2" xfId="47624"/>
    <cellStyle name="Normal 11 16 3 9" xfId="23363"/>
    <cellStyle name="Normal 11 16 3 9 2" xfId="50318"/>
    <cellStyle name="Normal 11 16 4" xfId="3619"/>
    <cellStyle name="Normal 11 16 4 2" xfId="30573"/>
    <cellStyle name="Normal 11 16 5" xfId="6312"/>
    <cellStyle name="Normal 11 16 5 2" xfId="33266"/>
    <cellStyle name="Normal 11 16 6" xfId="9005"/>
    <cellStyle name="Normal 11 16 6 2" xfId="35959"/>
    <cellStyle name="Normal 11 16 7" xfId="11698"/>
    <cellStyle name="Normal 11 16 7 2" xfId="38652"/>
    <cellStyle name="Normal 11 16 8" xfId="14391"/>
    <cellStyle name="Normal 11 16 8 2" xfId="41345"/>
    <cellStyle name="Normal 11 16 9" xfId="17084"/>
    <cellStyle name="Normal 11 16 9 2" xfId="44039"/>
    <cellStyle name="Normal 11 17" xfId="965"/>
    <cellStyle name="Normal 11 17 10" xfId="19798"/>
    <cellStyle name="Normal 11 17 10 2" xfId="46753"/>
    <cellStyle name="Normal 11 17 11" xfId="22492"/>
    <cellStyle name="Normal 11 17 11 2" xfId="49447"/>
    <cellStyle name="Normal 11 17 12" xfId="27920"/>
    <cellStyle name="Normal 11 17 13" xfId="25206"/>
    <cellStyle name="Normal 11 17 2" xfId="1856"/>
    <cellStyle name="Normal 11 17 2 10" xfId="28811"/>
    <cellStyle name="Normal 11 17 2 11" xfId="26988"/>
    <cellStyle name="Normal 11 17 2 2" xfId="5421"/>
    <cellStyle name="Normal 11 17 2 2 2" xfId="32375"/>
    <cellStyle name="Normal 11 17 2 3" xfId="8114"/>
    <cellStyle name="Normal 11 17 2 3 2" xfId="35068"/>
    <cellStyle name="Normal 11 17 2 4" xfId="10807"/>
    <cellStyle name="Normal 11 17 2 4 2" xfId="37761"/>
    <cellStyle name="Normal 11 17 2 5" xfId="13500"/>
    <cellStyle name="Normal 11 17 2 5 2" xfId="40454"/>
    <cellStyle name="Normal 11 17 2 6" xfId="16193"/>
    <cellStyle name="Normal 11 17 2 6 2" xfId="43147"/>
    <cellStyle name="Normal 11 17 2 7" xfId="18886"/>
    <cellStyle name="Normal 11 17 2 7 2" xfId="45841"/>
    <cellStyle name="Normal 11 17 2 8" xfId="21580"/>
    <cellStyle name="Normal 11 17 2 8 2" xfId="48535"/>
    <cellStyle name="Normal 11 17 2 9" xfId="24274"/>
    <cellStyle name="Normal 11 17 2 9 2" xfId="51229"/>
    <cellStyle name="Normal 11 17 3" xfId="2748"/>
    <cellStyle name="Normal 11 17 3 10" xfId="29702"/>
    <cellStyle name="Normal 11 17 3 11" xfId="26097"/>
    <cellStyle name="Normal 11 17 3 2" xfId="4530"/>
    <cellStyle name="Normal 11 17 3 2 2" xfId="31484"/>
    <cellStyle name="Normal 11 17 3 3" xfId="7223"/>
    <cellStyle name="Normal 11 17 3 3 2" xfId="34177"/>
    <cellStyle name="Normal 11 17 3 4" xfId="9916"/>
    <cellStyle name="Normal 11 17 3 4 2" xfId="36870"/>
    <cellStyle name="Normal 11 17 3 5" xfId="12609"/>
    <cellStyle name="Normal 11 17 3 5 2" xfId="39563"/>
    <cellStyle name="Normal 11 17 3 6" xfId="15302"/>
    <cellStyle name="Normal 11 17 3 6 2" xfId="42256"/>
    <cellStyle name="Normal 11 17 3 7" xfId="17995"/>
    <cellStyle name="Normal 11 17 3 7 2" xfId="44950"/>
    <cellStyle name="Normal 11 17 3 8" xfId="20689"/>
    <cellStyle name="Normal 11 17 3 8 2" xfId="47644"/>
    <cellStyle name="Normal 11 17 3 9" xfId="23383"/>
    <cellStyle name="Normal 11 17 3 9 2" xfId="50338"/>
    <cellStyle name="Normal 11 17 4" xfId="3639"/>
    <cellStyle name="Normal 11 17 4 2" xfId="30593"/>
    <cellStyle name="Normal 11 17 5" xfId="6332"/>
    <cellStyle name="Normal 11 17 5 2" xfId="33286"/>
    <cellStyle name="Normal 11 17 6" xfId="9025"/>
    <cellStyle name="Normal 11 17 6 2" xfId="35979"/>
    <cellStyle name="Normal 11 17 7" xfId="11718"/>
    <cellStyle name="Normal 11 17 7 2" xfId="38672"/>
    <cellStyle name="Normal 11 17 8" xfId="14411"/>
    <cellStyle name="Normal 11 17 8 2" xfId="41365"/>
    <cellStyle name="Normal 11 17 9" xfId="17104"/>
    <cellStyle name="Normal 11 17 9 2" xfId="44059"/>
    <cellStyle name="Normal 11 18" xfId="998"/>
    <cellStyle name="Normal 11 18 10" xfId="27953"/>
    <cellStyle name="Normal 11 18 11" xfId="26130"/>
    <cellStyle name="Normal 11 18 2" xfId="4563"/>
    <cellStyle name="Normal 11 18 2 2" xfId="31517"/>
    <cellStyle name="Normal 11 18 3" xfId="7256"/>
    <cellStyle name="Normal 11 18 3 2" xfId="34210"/>
    <cellStyle name="Normal 11 18 4" xfId="9949"/>
    <cellStyle name="Normal 11 18 4 2" xfId="36903"/>
    <cellStyle name="Normal 11 18 5" xfId="12642"/>
    <cellStyle name="Normal 11 18 5 2" xfId="39596"/>
    <cellStyle name="Normal 11 18 6" xfId="15335"/>
    <cellStyle name="Normal 11 18 6 2" xfId="42289"/>
    <cellStyle name="Normal 11 18 7" xfId="18028"/>
    <cellStyle name="Normal 11 18 7 2" xfId="44983"/>
    <cellStyle name="Normal 11 18 8" xfId="20722"/>
    <cellStyle name="Normal 11 18 8 2" xfId="47677"/>
    <cellStyle name="Normal 11 18 9" xfId="23416"/>
    <cellStyle name="Normal 11 18 9 2" xfId="50371"/>
    <cellStyle name="Normal 11 19" xfId="1889"/>
    <cellStyle name="Normal 11 19 10" xfId="28844"/>
    <cellStyle name="Normal 11 19 11" xfId="25239"/>
    <cellStyle name="Normal 11 19 2" xfId="3672"/>
    <cellStyle name="Normal 11 19 2 2" xfId="30626"/>
    <cellStyle name="Normal 11 19 3" xfId="6365"/>
    <cellStyle name="Normal 11 19 3 2" xfId="33319"/>
    <cellStyle name="Normal 11 19 4" xfId="9058"/>
    <cellStyle name="Normal 11 19 4 2" xfId="36012"/>
    <cellStyle name="Normal 11 19 5" xfId="11751"/>
    <cellStyle name="Normal 11 19 5 2" xfId="38705"/>
    <cellStyle name="Normal 11 19 6" xfId="14444"/>
    <cellStyle name="Normal 11 19 6 2" xfId="41398"/>
    <cellStyle name="Normal 11 19 7" xfId="17137"/>
    <cellStyle name="Normal 11 19 7 2" xfId="44092"/>
    <cellStyle name="Normal 11 19 8" xfId="19831"/>
    <cellStyle name="Normal 11 19 8 2" xfId="46786"/>
    <cellStyle name="Normal 11 19 9" xfId="22525"/>
    <cellStyle name="Normal 11 19 9 2" xfId="49480"/>
    <cellStyle name="Normal 11 2" xfId="102"/>
    <cellStyle name="Normal 11 2 10" xfId="854"/>
    <cellStyle name="Normal 11 2 10 10" xfId="19686"/>
    <cellStyle name="Normal 11 2 10 10 2" xfId="46641"/>
    <cellStyle name="Normal 11 2 10 11" xfId="22380"/>
    <cellStyle name="Normal 11 2 10 11 2" xfId="49335"/>
    <cellStyle name="Normal 11 2 10 12" xfId="27808"/>
    <cellStyle name="Normal 11 2 10 13" xfId="25094"/>
    <cellStyle name="Normal 11 2 10 2" xfId="1744"/>
    <cellStyle name="Normal 11 2 10 2 10" xfId="28699"/>
    <cellStyle name="Normal 11 2 10 2 11" xfId="26876"/>
    <cellStyle name="Normal 11 2 10 2 2" xfId="5309"/>
    <cellStyle name="Normal 11 2 10 2 2 2" xfId="32263"/>
    <cellStyle name="Normal 11 2 10 2 3" xfId="8002"/>
    <cellStyle name="Normal 11 2 10 2 3 2" xfId="34956"/>
    <cellStyle name="Normal 11 2 10 2 4" xfId="10695"/>
    <cellStyle name="Normal 11 2 10 2 4 2" xfId="37649"/>
    <cellStyle name="Normal 11 2 10 2 5" xfId="13388"/>
    <cellStyle name="Normal 11 2 10 2 5 2" xfId="40342"/>
    <cellStyle name="Normal 11 2 10 2 6" xfId="16081"/>
    <cellStyle name="Normal 11 2 10 2 6 2" xfId="43035"/>
    <cellStyle name="Normal 11 2 10 2 7" xfId="18774"/>
    <cellStyle name="Normal 11 2 10 2 7 2" xfId="45729"/>
    <cellStyle name="Normal 11 2 10 2 8" xfId="21468"/>
    <cellStyle name="Normal 11 2 10 2 8 2" xfId="48423"/>
    <cellStyle name="Normal 11 2 10 2 9" xfId="24162"/>
    <cellStyle name="Normal 11 2 10 2 9 2" xfId="51117"/>
    <cellStyle name="Normal 11 2 10 3" xfId="2636"/>
    <cellStyle name="Normal 11 2 10 3 10" xfId="29590"/>
    <cellStyle name="Normal 11 2 10 3 11" xfId="25985"/>
    <cellStyle name="Normal 11 2 10 3 2" xfId="4418"/>
    <cellStyle name="Normal 11 2 10 3 2 2" xfId="31372"/>
    <cellStyle name="Normal 11 2 10 3 3" xfId="7111"/>
    <cellStyle name="Normal 11 2 10 3 3 2" xfId="34065"/>
    <cellStyle name="Normal 11 2 10 3 4" xfId="9804"/>
    <cellStyle name="Normal 11 2 10 3 4 2" xfId="36758"/>
    <cellStyle name="Normal 11 2 10 3 5" xfId="12497"/>
    <cellStyle name="Normal 11 2 10 3 5 2" xfId="39451"/>
    <cellStyle name="Normal 11 2 10 3 6" xfId="15190"/>
    <cellStyle name="Normal 11 2 10 3 6 2" xfId="42144"/>
    <cellStyle name="Normal 11 2 10 3 7" xfId="17883"/>
    <cellStyle name="Normal 11 2 10 3 7 2" xfId="44838"/>
    <cellStyle name="Normal 11 2 10 3 8" xfId="20577"/>
    <cellStyle name="Normal 11 2 10 3 8 2" xfId="47532"/>
    <cellStyle name="Normal 11 2 10 3 9" xfId="23271"/>
    <cellStyle name="Normal 11 2 10 3 9 2" xfId="50226"/>
    <cellStyle name="Normal 11 2 10 4" xfId="3527"/>
    <cellStyle name="Normal 11 2 10 4 2" xfId="30481"/>
    <cellStyle name="Normal 11 2 10 5" xfId="6220"/>
    <cellStyle name="Normal 11 2 10 5 2" xfId="33174"/>
    <cellStyle name="Normal 11 2 10 6" xfId="8913"/>
    <cellStyle name="Normal 11 2 10 6 2" xfId="35867"/>
    <cellStyle name="Normal 11 2 10 7" xfId="11606"/>
    <cellStyle name="Normal 11 2 10 7 2" xfId="38560"/>
    <cellStyle name="Normal 11 2 10 8" xfId="14299"/>
    <cellStyle name="Normal 11 2 10 8 2" xfId="41253"/>
    <cellStyle name="Normal 11 2 10 9" xfId="16992"/>
    <cellStyle name="Normal 11 2 10 9 2" xfId="43947"/>
    <cellStyle name="Normal 11 2 11" xfId="878"/>
    <cellStyle name="Normal 11 2 11 10" xfId="19710"/>
    <cellStyle name="Normal 11 2 11 10 2" xfId="46665"/>
    <cellStyle name="Normal 11 2 11 11" xfId="22404"/>
    <cellStyle name="Normal 11 2 11 11 2" xfId="49359"/>
    <cellStyle name="Normal 11 2 11 12" xfId="27832"/>
    <cellStyle name="Normal 11 2 11 13" xfId="25118"/>
    <cellStyle name="Normal 11 2 11 2" xfId="1768"/>
    <cellStyle name="Normal 11 2 11 2 10" xfId="28723"/>
    <cellStyle name="Normal 11 2 11 2 11" xfId="26900"/>
    <cellStyle name="Normal 11 2 11 2 2" xfId="5333"/>
    <cellStyle name="Normal 11 2 11 2 2 2" xfId="32287"/>
    <cellStyle name="Normal 11 2 11 2 3" xfId="8026"/>
    <cellStyle name="Normal 11 2 11 2 3 2" xfId="34980"/>
    <cellStyle name="Normal 11 2 11 2 4" xfId="10719"/>
    <cellStyle name="Normal 11 2 11 2 4 2" xfId="37673"/>
    <cellStyle name="Normal 11 2 11 2 5" xfId="13412"/>
    <cellStyle name="Normal 11 2 11 2 5 2" xfId="40366"/>
    <cellStyle name="Normal 11 2 11 2 6" xfId="16105"/>
    <cellStyle name="Normal 11 2 11 2 6 2" xfId="43059"/>
    <cellStyle name="Normal 11 2 11 2 7" xfId="18798"/>
    <cellStyle name="Normal 11 2 11 2 7 2" xfId="45753"/>
    <cellStyle name="Normal 11 2 11 2 8" xfId="21492"/>
    <cellStyle name="Normal 11 2 11 2 8 2" xfId="48447"/>
    <cellStyle name="Normal 11 2 11 2 9" xfId="24186"/>
    <cellStyle name="Normal 11 2 11 2 9 2" xfId="51141"/>
    <cellStyle name="Normal 11 2 11 3" xfId="2660"/>
    <cellStyle name="Normal 11 2 11 3 10" xfId="29614"/>
    <cellStyle name="Normal 11 2 11 3 11" xfId="26009"/>
    <cellStyle name="Normal 11 2 11 3 2" xfId="4442"/>
    <cellStyle name="Normal 11 2 11 3 2 2" xfId="31396"/>
    <cellStyle name="Normal 11 2 11 3 3" xfId="7135"/>
    <cellStyle name="Normal 11 2 11 3 3 2" xfId="34089"/>
    <cellStyle name="Normal 11 2 11 3 4" xfId="9828"/>
    <cellStyle name="Normal 11 2 11 3 4 2" xfId="36782"/>
    <cellStyle name="Normal 11 2 11 3 5" xfId="12521"/>
    <cellStyle name="Normal 11 2 11 3 5 2" xfId="39475"/>
    <cellStyle name="Normal 11 2 11 3 6" xfId="15214"/>
    <cellStyle name="Normal 11 2 11 3 6 2" xfId="42168"/>
    <cellStyle name="Normal 11 2 11 3 7" xfId="17907"/>
    <cellStyle name="Normal 11 2 11 3 7 2" xfId="44862"/>
    <cellStyle name="Normal 11 2 11 3 8" xfId="20601"/>
    <cellStyle name="Normal 11 2 11 3 8 2" xfId="47556"/>
    <cellStyle name="Normal 11 2 11 3 9" xfId="23295"/>
    <cellStyle name="Normal 11 2 11 3 9 2" xfId="50250"/>
    <cellStyle name="Normal 11 2 11 4" xfId="3551"/>
    <cellStyle name="Normal 11 2 11 4 2" xfId="30505"/>
    <cellStyle name="Normal 11 2 11 5" xfId="6244"/>
    <cellStyle name="Normal 11 2 11 5 2" xfId="33198"/>
    <cellStyle name="Normal 11 2 11 6" xfId="8937"/>
    <cellStyle name="Normal 11 2 11 6 2" xfId="35891"/>
    <cellStyle name="Normal 11 2 11 7" xfId="11630"/>
    <cellStyle name="Normal 11 2 11 7 2" xfId="38584"/>
    <cellStyle name="Normal 11 2 11 8" xfId="14323"/>
    <cellStyle name="Normal 11 2 11 8 2" xfId="41277"/>
    <cellStyle name="Normal 11 2 11 9" xfId="17016"/>
    <cellStyle name="Normal 11 2 11 9 2" xfId="43971"/>
    <cellStyle name="Normal 11 2 12" xfId="916"/>
    <cellStyle name="Normal 11 2 12 10" xfId="19748"/>
    <cellStyle name="Normal 11 2 12 10 2" xfId="46703"/>
    <cellStyle name="Normal 11 2 12 11" xfId="22442"/>
    <cellStyle name="Normal 11 2 12 11 2" xfId="49397"/>
    <cellStyle name="Normal 11 2 12 12" xfId="27870"/>
    <cellStyle name="Normal 11 2 12 13" xfId="25156"/>
    <cellStyle name="Normal 11 2 12 2" xfId="1806"/>
    <cellStyle name="Normal 11 2 12 2 10" xfId="28761"/>
    <cellStyle name="Normal 11 2 12 2 11" xfId="26938"/>
    <cellStyle name="Normal 11 2 12 2 2" xfId="5371"/>
    <cellStyle name="Normal 11 2 12 2 2 2" xfId="32325"/>
    <cellStyle name="Normal 11 2 12 2 3" xfId="8064"/>
    <cellStyle name="Normal 11 2 12 2 3 2" xfId="35018"/>
    <cellStyle name="Normal 11 2 12 2 4" xfId="10757"/>
    <cellStyle name="Normal 11 2 12 2 4 2" xfId="37711"/>
    <cellStyle name="Normal 11 2 12 2 5" xfId="13450"/>
    <cellStyle name="Normal 11 2 12 2 5 2" xfId="40404"/>
    <cellStyle name="Normal 11 2 12 2 6" xfId="16143"/>
    <cellStyle name="Normal 11 2 12 2 6 2" xfId="43097"/>
    <cellStyle name="Normal 11 2 12 2 7" xfId="18836"/>
    <cellStyle name="Normal 11 2 12 2 7 2" xfId="45791"/>
    <cellStyle name="Normal 11 2 12 2 8" xfId="21530"/>
    <cellStyle name="Normal 11 2 12 2 8 2" xfId="48485"/>
    <cellStyle name="Normal 11 2 12 2 9" xfId="24224"/>
    <cellStyle name="Normal 11 2 12 2 9 2" xfId="51179"/>
    <cellStyle name="Normal 11 2 12 3" xfId="2698"/>
    <cellStyle name="Normal 11 2 12 3 10" xfId="29652"/>
    <cellStyle name="Normal 11 2 12 3 11" xfId="26047"/>
    <cellStyle name="Normal 11 2 12 3 2" xfId="4480"/>
    <cellStyle name="Normal 11 2 12 3 2 2" xfId="31434"/>
    <cellStyle name="Normal 11 2 12 3 3" xfId="7173"/>
    <cellStyle name="Normal 11 2 12 3 3 2" xfId="34127"/>
    <cellStyle name="Normal 11 2 12 3 4" xfId="9866"/>
    <cellStyle name="Normal 11 2 12 3 4 2" xfId="36820"/>
    <cellStyle name="Normal 11 2 12 3 5" xfId="12559"/>
    <cellStyle name="Normal 11 2 12 3 5 2" xfId="39513"/>
    <cellStyle name="Normal 11 2 12 3 6" xfId="15252"/>
    <cellStyle name="Normal 11 2 12 3 6 2" xfId="42206"/>
    <cellStyle name="Normal 11 2 12 3 7" xfId="17945"/>
    <cellStyle name="Normal 11 2 12 3 7 2" xfId="44900"/>
    <cellStyle name="Normal 11 2 12 3 8" xfId="20639"/>
    <cellStyle name="Normal 11 2 12 3 8 2" xfId="47594"/>
    <cellStyle name="Normal 11 2 12 3 9" xfId="23333"/>
    <cellStyle name="Normal 11 2 12 3 9 2" xfId="50288"/>
    <cellStyle name="Normal 11 2 12 4" xfId="3589"/>
    <cellStyle name="Normal 11 2 12 4 2" xfId="30543"/>
    <cellStyle name="Normal 11 2 12 5" xfId="6282"/>
    <cellStyle name="Normal 11 2 12 5 2" xfId="33236"/>
    <cellStyle name="Normal 11 2 12 6" xfId="8975"/>
    <cellStyle name="Normal 11 2 12 6 2" xfId="35929"/>
    <cellStyle name="Normal 11 2 12 7" xfId="11668"/>
    <cellStyle name="Normal 11 2 12 7 2" xfId="38622"/>
    <cellStyle name="Normal 11 2 12 8" xfId="14361"/>
    <cellStyle name="Normal 11 2 12 8 2" xfId="41315"/>
    <cellStyle name="Normal 11 2 12 9" xfId="17054"/>
    <cellStyle name="Normal 11 2 12 9 2" xfId="44009"/>
    <cellStyle name="Normal 11 2 13" xfId="955"/>
    <cellStyle name="Normal 11 2 13 10" xfId="19788"/>
    <cellStyle name="Normal 11 2 13 10 2" xfId="46743"/>
    <cellStyle name="Normal 11 2 13 11" xfId="22482"/>
    <cellStyle name="Normal 11 2 13 11 2" xfId="49437"/>
    <cellStyle name="Normal 11 2 13 12" xfId="27910"/>
    <cellStyle name="Normal 11 2 13 13" xfId="25196"/>
    <cellStyle name="Normal 11 2 13 2" xfId="1846"/>
    <cellStyle name="Normal 11 2 13 2 10" xfId="28801"/>
    <cellStyle name="Normal 11 2 13 2 11" xfId="26978"/>
    <cellStyle name="Normal 11 2 13 2 2" xfId="5411"/>
    <cellStyle name="Normal 11 2 13 2 2 2" xfId="32365"/>
    <cellStyle name="Normal 11 2 13 2 3" xfId="8104"/>
    <cellStyle name="Normal 11 2 13 2 3 2" xfId="35058"/>
    <cellStyle name="Normal 11 2 13 2 4" xfId="10797"/>
    <cellStyle name="Normal 11 2 13 2 4 2" xfId="37751"/>
    <cellStyle name="Normal 11 2 13 2 5" xfId="13490"/>
    <cellStyle name="Normal 11 2 13 2 5 2" xfId="40444"/>
    <cellStyle name="Normal 11 2 13 2 6" xfId="16183"/>
    <cellStyle name="Normal 11 2 13 2 6 2" xfId="43137"/>
    <cellStyle name="Normal 11 2 13 2 7" xfId="18876"/>
    <cellStyle name="Normal 11 2 13 2 7 2" xfId="45831"/>
    <cellStyle name="Normal 11 2 13 2 8" xfId="21570"/>
    <cellStyle name="Normal 11 2 13 2 8 2" xfId="48525"/>
    <cellStyle name="Normal 11 2 13 2 9" xfId="24264"/>
    <cellStyle name="Normal 11 2 13 2 9 2" xfId="51219"/>
    <cellStyle name="Normal 11 2 13 3" xfId="2738"/>
    <cellStyle name="Normal 11 2 13 3 10" xfId="29692"/>
    <cellStyle name="Normal 11 2 13 3 11" xfId="26087"/>
    <cellStyle name="Normal 11 2 13 3 2" xfId="4520"/>
    <cellStyle name="Normal 11 2 13 3 2 2" xfId="31474"/>
    <cellStyle name="Normal 11 2 13 3 3" xfId="7213"/>
    <cellStyle name="Normal 11 2 13 3 3 2" xfId="34167"/>
    <cellStyle name="Normal 11 2 13 3 4" xfId="9906"/>
    <cellStyle name="Normal 11 2 13 3 4 2" xfId="36860"/>
    <cellStyle name="Normal 11 2 13 3 5" xfId="12599"/>
    <cellStyle name="Normal 11 2 13 3 5 2" xfId="39553"/>
    <cellStyle name="Normal 11 2 13 3 6" xfId="15292"/>
    <cellStyle name="Normal 11 2 13 3 6 2" xfId="42246"/>
    <cellStyle name="Normal 11 2 13 3 7" xfId="17985"/>
    <cellStyle name="Normal 11 2 13 3 7 2" xfId="44940"/>
    <cellStyle name="Normal 11 2 13 3 8" xfId="20679"/>
    <cellStyle name="Normal 11 2 13 3 8 2" xfId="47634"/>
    <cellStyle name="Normal 11 2 13 3 9" xfId="23373"/>
    <cellStyle name="Normal 11 2 13 3 9 2" xfId="50328"/>
    <cellStyle name="Normal 11 2 13 4" xfId="3629"/>
    <cellStyle name="Normal 11 2 13 4 2" xfId="30583"/>
    <cellStyle name="Normal 11 2 13 5" xfId="6322"/>
    <cellStyle name="Normal 11 2 13 5 2" xfId="33276"/>
    <cellStyle name="Normal 11 2 13 6" xfId="9015"/>
    <cellStyle name="Normal 11 2 13 6 2" xfId="35969"/>
    <cellStyle name="Normal 11 2 13 7" xfId="11708"/>
    <cellStyle name="Normal 11 2 13 7 2" xfId="38662"/>
    <cellStyle name="Normal 11 2 13 8" xfId="14401"/>
    <cellStyle name="Normal 11 2 13 8 2" xfId="41355"/>
    <cellStyle name="Normal 11 2 13 9" xfId="17094"/>
    <cellStyle name="Normal 11 2 13 9 2" xfId="44049"/>
    <cellStyle name="Normal 11 2 14" xfId="978"/>
    <cellStyle name="Normal 11 2 14 10" xfId="19811"/>
    <cellStyle name="Normal 11 2 14 10 2" xfId="46766"/>
    <cellStyle name="Normal 11 2 14 11" xfId="22505"/>
    <cellStyle name="Normal 11 2 14 11 2" xfId="49460"/>
    <cellStyle name="Normal 11 2 14 12" xfId="27933"/>
    <cellStyle name="Normal 11 2 14 13" xfId="25219"/>
    <cellStyle name="Normal 11 2 14 2" xfId="1869"/>
    <cellStyle name="Normal 11 2 14 2 10" xfId="28824"/>
    <cellStyle name="Normal 11 2 14 2 11" xfId="27001"/>
    <cellStyle name="Normal 11 2 14 2 2" xfId="5434"/>
    <cellStyle name="Normal 11 2 14 2 2 2" xfId="32388"/>
    <cellStyle name="Normal 11 2 14 2 3" xfId="8127"/>
    <cellStyle name="Normal 11 2 14 2 3 2" xfId="35081"/>
    <cellStyle name="Normal 11 2 14 2 4" xfId="10820"/>
    <cellStyle name="Normal 11 2 14 2 4 2" xfId="37774"/>
    <cellStyle name="Normal 11 2 14 2 5" xfId="13513"/>
    <cellStyle name="Normal 11 2 14 2 5 2" xfId="40467"/>
    <cellStyle name="Normal 11 2 14 2 6" xfId="16206"/>
    <cellStyle name="Normal 11 2 14 2 6 2" xfId="43160"/>
    <cellStyle name="Normal 11 2 14 2 7" xfId="18899"/>
    <cellStyle name="Normal 11 2 14 2 7 2" xfId="45854"/>
    <cellStyle name="Normal 11 2 14 2 8" xfId="21593"/>
    <cellStyle name="Normal 11 2 14 2 8 2" xfId="48548"/>
    <cellStyle name="Normal 11 2 14 2 9" xfId="24287"/>
    <cellStyle name="Normal 11 2 14 2 9 2" xfId="51242"/>
    <cellStyle name="Normal 11 2 14 3" xfId="2761"/>
    <cellStyle name="Normal 11 2 14 3 10" xfId="29715"/>
    <cellStyle name="Normal 11 2 14 3 11" xfId="26110"/>
    <cellStyle name="Normal 11 2 14 3 2" xfId="4543"/>
    <cellStyle name="Normal 11 2 14 3 2 2" xfId="31497"/>
    <cellStyle name="Normal 11 2 14 3 3" xfId="7236"/>
    <cellStyle name="Normal 11 2 14 3 3 2" xfId="34190"/>
    <cellStyle name="Normal 11 2 14 3 4" xfId="9929"/>
    <cellStyle name="Normal 11 2 14 3 4 2" xfId="36883"/>
    <cellStyle name="Normal 11 2 14 3 5" xfId="12622"/>
    <cellStyle name="Normal 11 2 14 3 5 2" xfId="39576"/>
    <cellStyle name="Normal 11 2 14 3 6" xfId="15315"/>
    <cellStyle name="Normal 11 2 14 3 6 2" xfId="42269"/>
    <cellStyle name="Normal 11 2 14 3 7" xfId="18008"/>
    <cellStyle name="Normal 11 2 14 3 7 2" xfId="44963"/>
    <cellStyle name="Normal 11 2 14 3 8" xfId="20702"/>
    <cellStyle name="Normal 11 2 14 3 8 2" xfId="47657"/>
    <cellStyle name="Normal 11 2 14 3 9" xfId="23396"/>
    <cellStyle name="Normal 11 2 14 3 9 2" xfId="50351"/>
    <cellStyle name="Normal 11 2 14 4" xfId="3652"/>
    <cellStyle name="Normal 11 2 14 4 2" xfId="30606"/>
    <cellStyle name="Normal 11 2 14 5" xfId="6345"/>
    <cellStyle name="Normal 11 2 14 5 2" xfId="33299"/>
    <cellStyle name="Normal 11 2 14 6" xfId="9038"/>
    <cellStyle name="Normal 11 2 14 6 2" xfId="35992"/>
    <cellStyle name="Normal 11 2 14 7" xfId="11731"/>
    <cellStyle name="Normal 11 2 14 7 2" xfId="38685"/>
    <cellStyle name="Normal 11 2 14 8" xfId="14424"/>
    <cellStyle name="Normal 11 2 14 8 2" xfId="41378"/>
    <cellStyle name="Normal 11 2 14 9" xfId="17117"/>
    <cellStyle name="Normal 11 2 14 9 2" xfId="44072"/>
    <cellStyle name="Normal 11 2 15" xfId="1024"/>
    <cellStyle name="Normal 11 2 15 10" xfId="27979"/>
    <cellStyle name="Normal 11 2 15 11" xfId="26156"/>
    <cellStyle name="Normal 11 2 15 2" xfId="4589"/>
    <cellStyle name="Normal 11 2 15 2 2" xfId="31543"/>
    <cellStyle name="Normal 11 2 15 3" xfId="7282"/>
    <cellStyle name="Normal 11 2 15 3 2" xfId="34236"/>
    <cellStyle name="Normal 11 2 15 4" xfId="9975"/>
    <cellStyle name="Normal 11 2 15 4 2" xfId="36929"/>
    <cellStyle name="Normal 11 2 15 5" xfId="12668"/>
    <cellStyle name="Normal 11 2 15 5 2" xfId="39622"/>
    <cellStyle name="Normal 11 2 15 6" xfId="15361"/>
    <cellStyle name="Normal 11 2 15 6 2" xfId="42315"/>
    <cellStyle name="Normal 11 2 15 7" xfId="18054"/>
    <cellStyle name="Normal 11 2 15 7 2" xfId="45009"/>
    <cellStyle name="Normal 11 2 15 8" xfId="20748"/>
    <cellStyle name="Normal 11 2 15 8 2" xfId="47703"/>
    <cellStyle name="Normal 11 2 15 9" xfId="23442"/>
    <cellStyle name="Normal 11 2 15 9 2" xfId="50397"/>
    <cellStyle name="Normal 11 2 16" xfId="1915"/>
    <cellStyle name="Normal 11 2 16 10" xfId="28870"/>
    <cellStyle name="Normal 11 2 16 11" xfId="25265"/>
    <cellStyle name="Normal 11 2 16 2" xfId="3698"/>
    <cellStyle name="Normal 11 2 16 2 2" xfId="30652"/>
    <cellStyle name="Normal 11 2 16 3" xfId="6391"/>
    <cellStyle name="Normal 11 2 16 3 2" xfId="33345"/>
    <cellStyle name="Normal 11 2 16 4" xfId="9084"/>
    <cellStyle name="Normal 11 2 16 4 2" xfId="36038"/>
    <cellStyle name="Normal 11 2 16 5" xfId="11777"/>
    <cellStyle name="Normal 11 2 16 5 2" xfId="38731"/>
    <cellStyle name="Normal 11 2 16 6" xfId="14470"/>
    <cellStyle name="Normal 11 2 16 6 2" xfId="41424"/>
    <cellStyle name="Normal 11 2 16 7" xfId="17163"/>
    <cellStyle name="Normal 11 2 16 7 2" xfId="44118"/>
    <cellStyle name="Normal 11 2 16 8" xfId="19857"/>
    <cellStyle name="Normal 11 2 16 8 2" xfId="46812"/>
    <cellStyle name="Normal 11 2 16 9" xfId="22551"/>
    <cellStyle name="Normal 11 2 16 9 2" xfId="49506"/>
    <cellStyle name="Normal 11 2 17" xfId="5464"/>
    <cellStyle name="Normal 11 2 17 10" xfId="27031"/>
    <cellStyle name="Normal 11 2 17 2" xfId="8157"/>
    <cellStyle name="Normal 11 2 17 2 2" xfId="35111"/>
    <cellStyle name="Normal 11 2 17 3" xfId="10850"/>
    <cellStyle name="Normal 11 2 17 3 2" xfId="37804"/>
    <cellStyle name="Normal 11 2 17 4" xfId="13543"/>
    <cellStyle name="Normal 11 2 17 4 2" xfId="40497"/>
    <cellStyle name="Normal 11 2 17 5" xfId="16236"/>
    <cellStyle name="Normal 11 2 17 5 2" xfId="43190"/>
    <cellStyle name="Normal 11 2 17 6" xfId="18929"/>
    <cellStyle name="Normal 11 2 17 6 2" xfId="45884"/>
    <cellStyle name="Normal 11 2 17 7" xfId="21623"/>
    <cellStyle name="Normal 11 2 17 7 2" xfId="48578"/>
    <cellStyle name="Normal 11 2 17 8" xfId="24317"/>
    <cellStyle name="Normal 11 2 17 8 2" xfId="51272"/>
    <cellStyle name="Normal 11 2 17 9" xfId="32418"/>
    <cellStyle name="Normal 11 2 18" xfId="2807"/>
    <cellStyle name="Normal 11 2 18 2" xfId="24338"/>
    <cellStyle name="Normal 11 2 18 2 2" xfId="51293"/>
    <cellStyle name="Normal 11 2 18 3" xfId="29761"/>
    <cellStyle name="Normal 11 2 18 4" xfId="27052"/>
    <cellStyle name="Normal 11 2 19" xfId="5500"/>
    <cellStyle name="Normal 11 2 19 2" xfId="32454"/>
    <cellStyle name="Normal 11 2 2" xfId="135"/>
    <cellStyle name="Normal 11 2 2 10" xfId="13612"/>
    <cellStyle name="Normal 11 2 2 10 2" xfId="40566"/>
    <cellStyle name="Normal 11 2 2 11" xfId="16305"/>
    <cellStyle name="Normal 11 2 2 11 2" xfId="43260"/>
    <cellStyle name="Normal 11 2 2 12" xfId="18999"/>
    <cellStyle name="Normal 11 2 2 12 2" xfId="45954"/>
    <cellStyle name="Normal 11 2 2 13" xfId="21693"/>
    <cellStyle name="Normal 11 2 2 13 2" xfId="48648"/>
    <cellStyle name="Normal 11 2 2 14" xfId="27121"/>
    <cellStyle name="Normal 11 2 2 15" xfId="24407"/>
    <cellStyle name="Normal 11 2 2 2" xfId="234"/>
    <cellStyle name="Normal 11 2 2 2 10" xfId="19095"/>
    <cellStyle name="Normal 11 2 2 2 10 2" xfId="46050"/>
    <cellStyle name="Normal 11 2 2 2 11" xfId="21789"/>
    <cellStyle name="Normal 11 2 2 2 11 2" xfId="48744"/>
    <cellStyle name="Normal 11 2 2 2 12" xfId="27217"/>
    <cellStyle name="Normal 11 2 2 2 13" xfId="24503"/>
    <cellStyle name="Normal 11 2 2 2 2" xfId="1153"/>
    <cellStyle name="Normal 11 2 2 2 2 10" xfId="28108"/>
    <cellStyle name="Normal 11 2 2 2 2 11" xfId="26285"/>
    <cellStyle name="Normal 11 2 2 2 2 2" xfId="4718"/>
    <cellStyle name="Normal 11 2 2 2 2 2 2" xfId="31672"/>
    <cellStyle name="Normal 11 2 2 2 2 3" xfId="7411"/>
    <cellStyle name="Normal 11 2 2 2 2 3 2" xfId="34365"/>
    <cellStyle name="Normal 11 2 2 2 2 4" xfId="10104"/>
    <cellStyle name="Normal 11 2 2 2 2 4 2" xfId="37058"/>
    <cellStyle name="Normal 11 2 2 2 2 5" xfId="12797"/>
    <cellStyle name="Normal 11 2 2 2 2 5 2" xfId="39751"/>
    <cellStyle name="Normal 11 2 2 2 2 6" xfId="15490"/>
    <cellStyle name="Normal 11 2 2 2 2 6 2" xfId="42444"/>
    <cellStyle name="Normal 11 2 2 2 2 7" xfId="18183"/>
    <cellStyle name="Normal 11 2 2 2 2 7 2" xfId="45138"/>
    <cellStyle name="Normal 11 2 2 2 2 8" xfId="20877"/>
    <cellStyle name="Normal 11 2 2 2 2 8 2" xfId="47832"/>
    <cellStyle name="Normal 11 2 2 2 2 9" xfId="23571"/>
    <cellStyle name="Normal 11 2 2 2 2 9 2" xfId="50526"/>
    <cellStyle name="Normal 11 2 2 2 3" xfId="2044"/>
    <cellStyle name="Normal 11 2 2 2 3 10" xfId="28999"/>
    <cellStyle name="Normal 11 2 2 2 3 11" xfId="25394"/>
    <cellStyle name="Normal 11 2 2 2 3 2" xfId="3827"/>
    <cellStyle name="Normal 11 2 2 2 3 2 2" xfId="30781"/>
    <cellStyle name="Normal 11 2 2 2 3 3" xfId="6520"/>
    <cellStyle name="Normal 11 2 2 2 3 3 2" xfId="33474"/>
    <cellStyle name="Normal 11 2 2 2 3 4" xfId="9213"/>
    <cellStyle name="Normal 11 2 2 2 3 4 2" xfId="36167"/>
    <cellStyle name="Normal 11 2 2 2 3 5" xfId="11906"/>
    <cellStyle name="Normal 11 2 2 2 3 5 2" xfId="38860"/>
    <cellStyle name="Normal 11 2 2 2 3 6" xfId="14599"/>
    <cellStyle name="Normal 11 2 2 2 3 6 2" xfId="41553"/>
    <cellStyle name="Normal 11 2 2 2 3 7" xfId="17292"/>
    <cellStyle name="Normal 11 2 2 2 3 7 2" xfId="44247"/>
    <cellStyle name="Normal 11 2 2 2 3 8" xfId="19986"/>
    <cellStyle name="Normal 11 2 2 2 3 8 2" xfId="46941"/>
    <cellStyle name="Normal 11 2 2 2 3 9" xfId="22680"/>
    <cellStyle name="Normal 11 2 2 2 3 9 2" xfId="49635"/>
    <cellStyle name="Normal 11 2 2 2 4" xfId="2936"/>
    <cellStyle name="Normal 11 2 2 2 4 2" xfId="29890"/>
    <cellStyle name="Normal 11 2 2 2 5" xfId="5629"/>
    <cellStyle name="Normal 11 2 2 2 5 2" xfId="32583"/>
    <cellStyle name="Normal 11 2 2 2 6" xfId="8322"/>
    <cellStyle name="Normal 11 2 2 2 6 2" xfId="35276"/>
    <cellStyle name="Normal 11 2 2 2 7" xfId="11015"/>
    <cellStyle name="Normal 11 2 2 2 7 2" xfId="37969"/>
    <cellStyle name="Normal 11 2 2 2 8" xfId="13708"/>
    <cellStyle name="Normal 11 2 2 2 8 2" xfId="40662"/>
    <cellStyle name="Normal 11 2 2 2 9" xfId="16401"/>
    <cellStyle name="Normal 11 2 2 2 9 2" xfId="43356"/>
    <cellStyle name="Normal 11 2 2 3" xfId="506"/>
    <cellStyle name="Normal 11 2 2 3 10" xfId="19336"/>
    <cellStyle name="Normal 11 2 2 3 10 2" xfId="46291"/>
    <cellStyle name="Normal 11 2 2 3 11" xfId="22030"/>
    <cellStyle name="Normal 11 2 2 3 11 2" xfId="48985"/>
    <cellStyle name="Normal 11 2 2 3 12" xfId="27458"/>
    <cellStyle name="Normal 11 2 2 3 13" xfId="24744"/>
    <cellStyle name="Normal 11 2 2 3 2" xfId="1394"/>
    <cellStyle name="Normal 11 2 2 3 2 10" xfId="28349"/>
    <cellStyle name="Normal 11 2 2 3 2 11" xfId="26526"/>
    <cellStyle name="Normal 11 2 2 3 2 2" xfId="4959"/>
    <cellStyle name="Normal 11 2 2 3 2 2 2" xfId="31913"/>
    <cellStyle name="Normal 11 2 2 3 2 3" xfId="7652"/>
    <cellStyle name="Normal 11 2 2 3 2 3 2" xfId="34606"/>
    <cellStyle name="Normal 11 2 2 3 2 4" xfId="10345"/>
    <cellStyle name="Normal 11 2 2 3 2 4 2" xfId="37299"/>
    <cellStyle name="Normal 11 2 2 3 2 5" xfId="13038"/>
    <cellStyle name="Normal 11 2 2 3 2 5 2" xfId="39992"/>
    <cellStyle name="Normal 11 2 2 3 2 6" xfId="15731"/>
    <cellStyle name="Normal 11 2 2 3 2 6 2" xfId="42685"/>
    <cellStyle name="Normal 11 2 2 3 2 7" xfId="18424"/>
    <cellStyle name="Normal 11 2 2 3 2 7 2" xfId="45379"/>
    <cellStyle name="Normal 11 2 2 3 2 8" xfId="21118"/>
    <cellStyle name="Normal 11 2 2 3 2 8 2" xfId="48073"/>
    <cellStyle name="Normal 11 2 2 3 2 9" xfId="23812"/>
    <cellStyle name="Normal 11 2 2 3 2 9 2" xfId="50767"/>
    <cellStyle name="Normal 11 2 2 3 3" xfId="2285"/>
    <cellStyle name="Normal 11 2 2 3 3 10" xfId="29240"/>
    <cellStyle name="Normal 11 2 2 3 3 11" xfId="25635"/>
    <cellStyle name="Normal 11 2 2 3 3 2" xfId="4068"/>
    <cellStyle name="Normal 11 2 2 3 3 2 2" xfId="31022"/>
    <cellStyle name="Normal 11 2 2 3 3 3" xfId="6761"/>
    <cellStyle name="Normal 11 2 2 3 3 3 2" xfId="33715"/>
    <cellStyle name="Normal 11 2 2 3 3 4" xfId="9454"/>
    <cellStyle name="Normal 11 2 2 3 3 4 2" xfId="36408"/>
    <cellStyle name="Normal 11 2 2 3 3 5" xfId="12147"/>
    <cellStyle name="Normal 11 2 2 3 3 5 2" xfId="39101"/>
    <cellStyle name="Normal 11 2 2 3 3 6" xfId="14840"/>
    <cellStyle name="Normal 11 2 2 3 3 6 2" xfId="41794"/>
    <cellStyle name="Normal 11 2 2 3 3 7" xfId="17533"/>
    <cellStyle name="Normal 11 2 2 3 3 7 2" xfId="44488"/>
    <cellStyle name="Normal 11 2 2 3 3 8" xfId="20227"/>
    <cellStyle name="Normal 11 2 2 3 3 8 2" xfId="47182"/>
    <cellStyle name="Normal 11 2 2 3 3 9" xfId="22921"/>
    <cellStyle name="Normal 11 2 2 3 3 9 2" xfId="49876"/>
    <cellStyle name="Normal 11 2 2 3 4" xfId="3177"/>
    <cellStyle name="Normal 11 2 2 3 4 2" xfId="30131"/>
    <cellStyle name="Normal 11 2 2 3 5" xfId="5870"/>
    <cellStyle name="Normal 11 2 2 3 5 2" xfId="32824"/>
    <cellStyle name="Normal 11 2 2 3 6" xfId="8563"/>
    <cellStyle name="Normal 11 2 2 3 6 2" xfId="35517"/>
    <cellStyle name="Normal 11 2 2 3 7" xfId="11256"/>
    <cellStyle name="Normal 11 2 2 3 7 2" xfId="38210"/>
    <cellStyle name="Normal 11 2 2 3 8" xfId="13949"/>
    <cellStyle name="Normal 11 2 2 3 8 2" xfId="40903"/>
    <cellStyle name="Normal 11 2 2 3 9" xfId="16642"/>
    <cellStyle name="Normal 11 2 2 3 9 2" xfId="43597"/>
    <cellStyle name="Normal 11 2 2 4" xfId="1057"/>
    <cellStyle name="Normal 11 2 2 4 10" xfId="28012"/>
    <cellStyle name="Normal 11 2 2 4 11" xfId="26189"/>
    <cellStyle name="Normal 11 2 2 4 2" xfId="4622"/>
    <cellStyle name="Normal 11 2 2 4 2 2" xfId="31576"/>
    <cellStyle name="Normal 11 2 2 4 3" xfId="7315"/>
    <cellStyle name="Normal 11 2 2 4 3 2" xfId="34269"/>
    <cellStyle name="Normal 11 2 2 4 4" xfId="10008"/>
    <cellStyle name="Normal 11 2 2 4 4 2" xfId="36962"/>
    <cellStyle name="Normal 11 2 2 4 5" xfId="12701"/>
    <cellStyle name="Normal 11 2 2 4 5 2" xfId="39655"/>
    <cellStyle name="Normal 11 2 2 4 6" xfId="15394"/>
    <cellStyle name="Normal 11 2 2 4 6 2" xfId="42348"/>
    <cellStyle name="Normal 11 2 2 4 7" xfId="18087"/>
    <cellStyle name="Normal 11 2 2 4 7 2" xfId="45042"/>
    <cellStyle name="Normal 11 2 2 4 8" xfId="20781"/>
    <cellStyle name="Normal 11 2 2 4 8 2" xfId="47736"/>
    <cellStyle name="Normal 11 2 2 4 9" xfId="23475"/>
    <cellStyle name="Normal 11 2 2 4 9 2" xfId="50430"/>
    <cellStyle name="Normal 11 2 2 5" xfId="1948"/>
    <cellStyle name="Normal 11 2 2 5 10" xfId="28903"/>
    <cellStyle name="Normal 11 2 2 5 11" xfId="25298"/>
    <cellStyle name="Normal 11 2 2 5 2" xfId="3731"/>
    <cellStyle name="Normal 11 2 2 5 2 2" xfId="30685"/>
    <cellStyle name="Normal 11 2 2 5 3" xfId="6424"/>
    <cellStyle name="Normal 11 2 2 5 3 2" xfId="33378"/>
    <cellStyle name="Normal 11 2 2 5 4" xfId="9117"/>
    <cellStyle name="Normal 11 2 2 5 4 2" xfId="36071"/>
    <cellStyle name="Normal 11 2 2 5 5" xfId="11810"/>
    <cellStyle name="Normal 11 2 2 5 5 2" xfId="38764"/>
    <cellStyle name="Normal 11 2 2 5 6" xfId="14503"/>
    <cellStyle name="Normal 11 2 2 5 6 2" xfId="41457"/>
    <cellStyle name="Normal 11 2 2 5 7" xfId="17196"/>
    <cellStyle name="Normal 11 2 2 5 7 2" xfId="44151"/>
    <cellStyle name="Normal 11 2 2 5 8" xfId="19890"/>
    <cellStyle name="Normal 11 2 2 5 8 2" xfId="46845"/>
    <cellStyle name="Normal 11 2 2 5 9" xfId="22584"/>
    <cellStyle name="Normal 11 2 2 5 9 2" xfId="49539"/>
    <cellStyle name="Normal 11 2 2 6" xfId="2840"/>
    <cellStyle name="Normal 11 2 2 6 2" xfId="29794"/>
    <cellStyle name="Normal 11 2 2 7" xfId="5533"/>
    <cellStyle name="Normal 11 2 2 7 2" xfId="32487"/>
    <cellStyle name="Normal 11 2 2 8" xfId="8226"/>
    <cellStyle name="Normal 11 2 2 8 2" xfId="35180"/>
    <cellStyle name="Normal 11 2 2 9" xfId="10919"/>
    <cellStyle name="Normal 11 2 2 9 2" xfId="37873"/>
    <cellStyle name="Normal 11 2 20" xfId="8193"/>
    <cellStyle name="Normal 11 2 20 2" xfId="35147"/>
    <cellStyle name="Normal 11 2 21" xfId="10886"/>
    <cellStyle name="Normal 11 2 21 2" xfId="37840"/>
    <cellStyle name="Normal 11 2 22" xfId="13579"/>
    <cellStyle name="Normal 11 2 22 2" xfId="40533"/>
    <cellStyle name="Normal 11 2 23" xfId="16272"/>
    <cellStyle name="Normal 11 2 23 2" xfId="43227"/>
    <cellStyle name="Normal 11 2 24" xfId="18966"/>
    <cellStyle name="Normal 11 2 24 2" xfId="45921"/>
    <cellStyle name="Normal 11 2 25" xfId="21660"/>
    <cellStyle name="Normal 11 2 25 2" xfId="48615"/>
    <cellStyle name="Normal 11 2 26" xfId="27088"/>
    <cellStyle name="Normal 11 2 27" xfId="24374"/>
    <cellStyle name="Normal 11 2 3" xfId="168"/>
    <cellStyle name="Normal 11 2 3 10" xfId="13645"/>
    <cellStyle name="Normal 11 2 3 10 2" xfId="40599"/>
    <cellStyle name="Normal 11 2 3 11" xfId="16338"/>
    <cellStyle name="Normal 11 2 3 11 2" xfId="43293"/>
    <cellStyle name="Normal 11 2 3 12" xfId="19032"/>
    <cellStyle name="Normal 11 2 3 12 2" xfId="45987"/>
    <cellStyle name="Normal 11 2 3 13" xfId="21726"/>
    <cellStyle name="Normal 11 2 3 13 2" xfId="48681"/>
    <cellStyle name="Normal 11 2 3 14" xfId="27154"/>
    <cellStyle name="Normal 11 2 3 15" xfId="24440"/>
    <cellStyle name="Normal 11 2 3 2" xfId="235"/>
    <cellStyle name="Normal 11 2 3 2 10" xfId="19096"/>
    <cellStyle name="Normal 11 2 3 2 10 2" xfId="46051"/>
    <cellStyle name="Normal 11 2 3 2 11" xfId="21790"/>
    <cellStyle name="Normal 11 2 3 2 11 2" xfId="48745"/>
    <cellStyle name="Normal 11 2 3 2 12" xfId="27218"/>
    <cellStyle name="Normal 11 2 3 2 13" xfId="24504"/>
    <cellStyle name="Normal 11 2 3 2 2" xfId="1154"/>
    <cellStyle name="Normal 11 2 3 2 2 10" xfId="28109"/>
    <cellStyle name="Normal 11 2 3 2 2 11" xfId="26286"/>
    <cellStyle name="Normal 11 2 3 2 2 2" xfId="4719"/>
    <cellStyle name="Normal 11 2 3 2 2 2 2" xfId="31673"/>
    <cellStyle name="Normal 11 2 3 2 2 3" xfId="7412"/>
    <cellStyle name="Normal 11 2 3 2 2 3 2" xfId="34366"/>
    <cellStyle name="Normal 11 2 3 2 2 4" xfId="10105"/>
    <cellStyle name="Normal 11 2 3 2 2 4 2" xfId="37059"/>
    <cellStyle name="Normal 11 2 3 2 2 5" xfId="12798"/>
    <cellStyle name="Normal 11 2 3 2 2 5 2" xfId="39752"/>
    <cellStyle name="Normal 11 2 3 2 2 6" xfId="15491"/>
    <cellStyle name="Normal 11 2 3 2 2 6 2" xfId="42445"/>
    <cellStyle name="Normal 11 2 3 2 2 7" xfId="18184"/>
    <cellStyle name="Normal 11 2 3 2 2 7 2" xfId="45139"/>
    <cellStyle name="Normal 11 2 3 2 2 8" xfId="20878"/>
    <cellStyle name="Normal 11 2 3 2 2 8 2" xfId="47833"/>
    <cellStyle name="Normal 11 2 3 2 2 9" xfId="23572"/>
    <cellStyle name="Normal 11 2 3 2 2 9 2" xfId="50527"/>
    <cellStyle name="Normal 11 2 3 2 3" xfId="2045"/>
    <cellStyle name="Normal 11 2 3 2 3 10" xfId="29000"/>
    <cellStyle name="Normal 11 2 3 2 3 11" xfId="25395"/>
    <cellStyle name="Normal 11 2 3 2 3 2" xfId="3828"/>
    <cellStyle name="Normal 11 2 3 2 3 2 2" xfId="30782"/>
    <cellStyle name="Normal 11 2 3 2 3 3" xfId="6521"/>
    <cellStyle name="Normal 11 2 3 2 3 3 2" xfId="33475"/>
    <cellStyle name="Normal 11 2 3 2 3 4" xfId="9214"/>
    <cellStyle name="Normal 11 2 3 2 3 4 2" xfId="36168"/>
    <cellStyle name="Normal 11 2 3 2 3 5" xfId="11907"/>
    <cellStyle name="Normal 11 2 3 2 3 5 2" xfId="38861"/>
    <cellStyle name="Normal 11 2 3 2 3 6" xfId="14600"/>
    <cellStyle name="Normal 11 2 3 2 3 6 2" xfId="41554"/>
    <cellStyle name="Normal 11 2 3 2 3 7" xfId="17293"/>
    <cellStyle name="Normal 11 2 3 2 3 7 2" xfId="44248"/>
    <cellStyle name="Normal 11 2 3 2 3 8" xfId="19987"/>
    <cellStyle name="Normal 11 2 3 2 3 8 2" xfId="46942"/>
    <cellStyle name="Normal 11 2 3 2 3 9" xfId="22681"/>
    <cellStyle name="Normal 11 2 3 2 3 9 2" xfId="49636"/>
    <cellStyle name="Normal 11 2 3 2 4" xfId="2937"/>
    <cellStyle name="Normal 11 2 3 2 4 2" xfId="29891"/>
    <cellStyle name="Normal 11 2 3 2 5" xfId="5630"/>
    <cellStyle name="Normal 11 2 3 2 5 2" xfId="32584"/>
    <cellStyle name="Normal 11 2 3 2 6" xfId="8323"/>
    <cellStyle name="Normal 11 2 3 2 6 2" xfId="35277"/>
    <cellStyle name="Normal 11 2 3 2 7" xfId="11016"/>
    <cellStyle name="Normal 11 2 3 2 7 2" xfId="37970"/>
    <cellStyle name="Normal 11 2 3 2 8" xfId="13709"/>
    <cellStyle name="Normal 11 2 3 2 8 2" xfId="40663"/>
    <cellStyle name="Normal 11 2 3 2 9" xfId="16402"/>
    <cellStyle name="Normal 11 2 3 2 9 2" xfId="43357"/>
    <cellStyle name="Normal 11 2 3 3" xfId="511"/>
    <cellStyle name="Normal 11 2 3 3 10" xfId="19341"/>
    <cellStyle name="Normal 11 2 3 3 10 2" xfId="46296"/>
    <cellStyle name="Normal 11 2 3 3 11" xfId="22035"/>
    <cellStyle name="Normal 11 2 3 3 11 2" xfId="48990"/>
    <cellStyle name="Normal 11 2 3 3 12" xfId="27463"/>
    <cellStyle name="Normal 11 2 3 3 13" xfId="24749"/>
    <cellStyle name="Normal 11 2 3 3 2" xfId="1399"/>
    <cellStyle name="Normal 11 2 3 3 2 10" xfId="28354"/>
    <cellStyle name="Normal 11 2 3 3 2 11" xfId="26531"/>
    <cellStyle name="Normal 11 2 3 3 2 2" xfId="4964"/>
    <cellStyle name="Normal 11 2 3 3 2 2 2" xfId="31918"/>
    <cellStyle name="Normal 11 2 3 3 2 3" xfId="7657"/>
    <cellStyle name="Normal 11 2 3 3 2 3 2" xfId="34611"/>
    <cellStyle name="Normal 11 2 3 3 2 4" xfId="10350"/>
    <cellStyle name="Normal 11 2 3 3 2 4 2" xfId="37304"/>
    <cellStyle name="Normal 11 2 3 3 2 5" xfId="13043"/>
    <cellStyle name="Normal 11 2 3 3 2 5 2" xfId="39997"/>
    <cellStyle name="Normal 11 2 3 3 2 6" xfId="15736"/>
    <cellStyle name="Normal 11 2 3 3 2 6 2" xfId="42690"/>
    <cellStyle name="Normal 11 2 3 3 2 7" xfId="18429"/>
    <cellStyle name="Normal 11 2 3 3 2 7 2" xfId="45384"/>
    <cellStyle name="Normal 11 2 3 3 2 8" xfId="21123"/>
    <cellStyle name="Normal 11 2 3 3 2 8 2" xfId="48078"/>
    <cellStyle name="Normal 11 2 3 3 2 9" xfId="23817"/>
    <cellStyle name="Normal 11 2 3 3 2 9 2" xfId="50772"/>
    <cellStyle name="Normal 11 2 3 3 3" xfId="2290"/>
    <cellStyle name="Normal 11 2 3 3 3 10" xfId="29245"/>
    <cellStyle name="Normal 11 2 3 3 3 11" xfId="25640"/>
    <cellStyle name="Normal 11 2 3 3 3 2" xfId="4073"/>
    <cellStyle name="Normal 11 2 3 3 3 2 2" xfId="31027"/>
    <cellStyle name="Normal 11 2 3 3 3 3" xfId="6766"/>
    <cellStyle name="Normal 11 2 3 3 3 3 2" xfId="33720"/>
    <cellStyle name="Normal 11 2 3 3 3 4" xfId="9459"/>
    <cellStyle name="Normal 11 2 3 3 3 4 2" xfId="36413"/>
    <cellStyle name="Normal 11 2 3 3 3 5" xfId="12152"/>
    <cellStyle name="Normal 11 2 3 3 3 5 2" xfId="39106"/>
    <cellStyle name="Normal 11 2 3 3 3 6" xfId="14845"/>
    <cellStyle name="Normal 11 2 3 3 3 6 2" xfId="41799"/>
    <cellStyle name="Normal 11 2 3 3 3 7" xfId="17538"/>
    <cellStyle name="Normal 11 2 3 3 3 7 2" xfId="44493"/>
    <cellStyle name="Normal 11 2 3 3 3 8" xfId="20232"/>
    <cellStyle name="Normal 11 2 3 3 3 8 2" xfId="47187"/>
    <cellStyle name="Normal 11 2 3 3 3 9" xfId="22926"/>
    <cellStyle name="Normal 11 2 3 3 3 9 2" xfId="49881"/>
    <cellStyle name="Normal 11 2 3 3 4" xfId="3182"/>
    <cellStyle name="Normal 11 2 3 3 4 2" xfId="30136"/>
    <cellStyle name="Normal 11 2 3 3 5" xfId="5875"/>
    <cellStyle name="Normal 11 2 3 3 5 2" xfId="32829"/>
    <cellStyle name="Normal 11 2 3 3 6" xfId="8568"/>
    <cellStyle name="Normal 11 2 3 3 6 2" xfId="35522"/>
    <cellStyle name="Normal 11 2 3 3 7" xfId="11261"/>
    <cellStyle name="Normal 11 2 3 3 7 2" xfId="38215"/>
    <cellStyle name="Normal 11 2 3 3 8" xfId="13954"/>
    <cellStyle name="Normal 11 2 3 3 8 2" xfId="40908"/>
    <cellStyle name="Normal 11 2 3 3 9" xfId="16647"/>
    <cellStyle name="Normal 11 2 3 3 9 2" xfId="43602"/>
    <cellStyle name="Normal 11 2 3 4" xfId="1090"/>
    <cellStyle name="Normal 11 2 3 4 10" xfId="28045"/>
    <cellStyle name="Normal 11 2 3 4 11" xfId="26222"/>
    <cellStyle name="Normal 11 2 3 4 2" xfId="4655"/>
    <cellStyle name="Normal 11 2 3 4 2 2" xfId="31609"/>
    <cellStyle name="Normal 11 2 3 4 3" xfId="7348"/>
    <cellStyle name="Normal 11 2 3 4 3 2" xfId="34302"/>
    <cellStyle name="Normal 11 2 3 4 4" xfId="10041"/>
    <cellStyle name="Normal 11 2 3 4 4 2" xfId="36995"/>
    <cellStyle name="Normal 11 2 3 4 5" xfId="12734"/>
    <cellStyle name="Normal 11 2 3 4 5 2" xfId="39688"/>
    <cellStyle name="Normal 11 2 3 4 6" xfId="15427"/>
    <cellStyle name="Normal 11 2 3 4 6 2" xfId="42381"/>
    <cellStyle name="Normal 11 2 3 4 7" xfId="18120"/>
    <cellStyle name="Normal 11 2 3 4 7 2" xfId="45075"/>
    <cellStyle name="Normal 11 2 3 4 8" xfId="20814"/>
    <cellStyle name="Normal 11 2 3 4 8 2" xfId="47769"/>
    <cellStyle name="Normal 11 2 3 4 9" xfId="23508"/>
    <cellStyle name="Normal 11 2 3 4 9 2" xfId="50463"/>
    <cellStyle name="Normal 11 2 3 5" xfId="1981"/>
    <cellStyle name="Normal 11 2 3 5 10" xfId="28936"/>
    <cellStyle name="Normal 11 2 3 5 11" xfId="25331"/>
    <cellStyle name="Normal 11 2 3 5 2" xfId="3764"/>
    <cellStyle name="Normal 11 2 3 5 2 2" xfId="30718"/>
    <cellStyle name="Normal 11 2 3 5 3" xfId="6457"/>
    <cellStyle name="Normal 11 2 3 5 3 2" xfId="33411"/>
    <cellStyle name="Normal 11 2 3 5 4" xfId="9150"/>
    <cellStyle name="Normal 11 2 3 5 4 2" xfId="36104"/>
    <cellStyle name="Normal 11 2 3 5 5" xfId="11843"/>
    <cellStyle name="Normal 11 2 3 5 5 2" xfId="38797"/>
    <cellStyle name="Normal 11 2 3 5 6" xfId="14536"/>
    <cellStyle name="Normal 11 2 3 5 6 2" xfId="41490"/>
    <cellStyle name="Normal 11 2 3 5 7" xfId="17229"/>
    <cellStyle name="Normal 11 2 3 5 7 2" xfId="44184"/>
    <cellStyle name="Normal 11 2 3 5 8" xfId="19923"/>
    <cellStyle name="Normal 11 2 3 5 8 2" xfId="46878"/>
    <cellStyle name="Normal 11 2 3 5 9" xfId="22617"/>
    <cellStyle name="Normal 11 2 3 5 9 2" xfId="49572"/>
    <cellStyle name="Normal 11 2 3 6" xfId="2873"/>
    <cellStyle name="Normal 11 2 3 6 2" xfId="29827"/>
    <cellStyle name="Normal 11 2 3 7" xfId="5566"/>
    <cellStyle name="Normal 11 2 3 7 2" xfId="32520"/>
    <cellStyle name="Normal 11 2 3 8" xfId="8259"/>
    <cellStyle name="Normal 11 2 3 8 2" xfId="35213"/>
    <cellStyle name="Normal 11 2 3 9" xfId="10952"/>
    <cellStyle name="Normal 11 2 3 9 2" xfId="37906"/>
    <cellStyle name="Normal 11 2 4" xfId="201"/>
    <cellStyle name="Normal 11 2 4 10" xfId="13678"/>
    <cellStyle name="Normal 11 2 4 10 2" xfId="40632"/>
    <cellStyle name="Normal 11 2 4 11" xfId="16371"/>
    <cellStyle name="Normal 11 2 4 11 2" xfId="43326"/>
    <cellStyle name="Normal 11 2 4 12" xfId="19065"/>
    <cellStyle name="Normal 11 2 4 12 2" xfId="46020"/>
    <cellStyle name="Normal 11 2 4 13" xfId="21759"/>
    <cellStyle name="Normal 11 2 4 13 2" xfId="48714"/>
    <cellStyle name="Normal 11 2 4 14" xfId="27187"/>
    <cellStyle name="Normal 11 2 4 15" xfId="24473"/>
    <cellStyle name="Normal 11 2 4 2" xfId="490"/>
    <cellStyle name="Normal 11 2 4 2 10" xfId="19320"/>
    <cellStyle name="Normal 11 2 4 2 10 2" xfId="46275"/>
    <cellStyle name="Normal 11 2 4 2 11" xfId="22014"/>
    <cellStyle name="Normal 11 2 4 2 11 2" xfId="48969"/>
    <cellStyle name="Normal 11 2 4 2 12" xfId="27442"/>
    <cellStyle name="Normal 11 2 4 2 13" xfId="24728"/>
    <cellStyle name="Normal 11 2 4 2 2" xfId="1378"/>
    <cellStyle name="Normal 11 2 4 2 2 10" xfId="28333"/>
    <cellStyle name="Normal 11 2 4 2 2 11" xfId="26510"/>
    <cellStyle name="Normal 11 2 4 2 2 2" xfId="4943"/>
    <cellStyle name="Normal 11 2 4 2 2 2 2" xfId="31897"/>
    <cellStyle name="Normal 11 2 4 2 2 3" xfId="7636"/>
    <cellStyle name="Normal 11 2 4 2 2 3 2" xfId="34590"/>
    <cellStyle name="Normal 11 2 4 2 2 4" xfId="10329"/>
    <cellStyle name="Normal 11 2 4 2 2 4 2" xfId="37283"/>
    <cellStyle name="Normal 11 2 4 2 2 5" xfId="13022"/>
    <cellStyle name="Normal 11 2 4 2 2 5 2" xfId="39976"/>
    <cellStyle name="Normal 11 2 4 2 2 6" xfId="15715"/>
    <cellStyle name="Normal 11 2 4 2 2 6 2" xfId="42669"/>
    <cellStyle name="Normal 11 2 4 2 2 7" xfId="18408"/>
    <cellStyle name="Normal 11 2 4 2 2 7 2" xfId="45363"/>
    <cellStyle name="Normal 11 2 4 2 2 8" xfId="21102"/>
    <cellStyle name="Normal 11 2 4 2 2 8 2" xfId="48057"/>
    <cellStyle name="Normal 11 2 4 2 2 9" xfId="23796"/>
    <cellStyle name="Normal 11 2 4 2 2 9 2" xfId="50751"/>
    <cellStyle name="Normal 11 2 4 2 3" xfId="2269"/>
    <cellStyle name="Normal 11 2 4 2 3 10" xfId="29224"/>
    <cellStyle name="Normal 11 2 4 2 3 11" xfId="25619"/>
    <cellStyle name="Normal 11 2 4 2 3 2" xfId="4052"/>
    <cellStyle name="Normal 11 2 4 2 3 2 2" xfId="31006"/>
    <cellStyle name="Normal 11 2 4 2 3 3" xfId="6745"/>
    <cellStyle name="Normal 11 2 4 2 3 3 2" xfId="33699"/>
    <cellStyle name="Normal 11 2 4 2 3 4" xfId="9438"/>
    <cellStyle name="Normal 11 2 4 2 3 4 2" xfId="36392"/>
    <cellStyle name="Normal 11 2 4 2 3 5" xfId="12131"/>
    <cellStyle name="Normal 11 2 4 2 3 5 2" xfId="39085"/>
    <cellStyle name="Normal 11 2 4 2 3 6" xfId="14824"/>
    <cellStyle name="Normal 11 2 4 2 3 6 2" xfId="41778"/>
    <cellStyle name="Normal 11 2 4 2 3 7" xfId="17517"/>
    <cellStyle name="Normal 11 2 4 2 3 7 2" xfId="44472"/>
    <cellStyle name="Normal 11 2 4 2 3 8" xfId="20211"/>
    <cellStyle name="Normal 11 2 4 2 3 8 2" xfId="47166"/>
    <cellStyle name="Normal 11 2 4 2 3 9" xfId="22905"/>
    <cellStyle name="Normal 11 2 4 2 3 9 2" xfId="49860"/>
    <cellStyle name="Normal 11 2 4 2 4" xfId="3161"/>
    <cellStyle name="Normal 11 2 4 2 4 2" xfId="30115"/>
    <cellStyle name="Normal 11 2 4 2 5" xfId="5854"/>
    <cellStyle name="Normal 11 2 4 2 5 2" xfId="32808"/>
    <cellStyle name="Normal 11 2 4 2 6" xfId="8547"/>
    <cellStyle name="Normal 11 2 4 2 6 2" xfId="35501"/>
    <cellStyle name="Normal 11 2 4 2 7" xfId="11240"/>
    <cellStyle name="Normal 11 2 4 2 7 2" xfId="38194"/>
    <cellStyle name="Normal 11 2 4 2 8" xfId="13933"/>
    <cellStyle name="Normal 11 2 4 2 8 2" xfId="40887"/>
    <cellStyle name="Normal 11 2 4 2 9" xfId="16626"/>
    <cellStyle name="Normal 11 2 4 2 9 2" xfId="43581"/>
    <cellStyle name="Normal 11 2 4 3" xfId="744"/>
    <cellStyle name="Normal 11 2 4 3 10" xfId="19574"/>
    <cellStyle name="Normal 11 2 4 3 10 2" xfId="46529"/>
    <cellStyle name="Normal 11 2 4 3 11" xfId="22268"/>
    <cellStyle name="Normal 11 2 4 3 11 2" xfId="49223"/>
    <cellStyle name="Normal 11 2 4 3 12" xfId="27696"/>
    <cellStyle name="Normal 11 2 4 3 13" xfId="24982"/>
    <cellStyle name="Normal 11 2 4 3 2" xfId="1632"/>
    <cellStyle name="Normal 11 2 4 3 2 10" xfId="28587"/>
    <cellStyle name="Normal 11 2 4 3 2 11" xfId="26764"/>
    <cellStyle name="Normal 11 2 4 3 2 2" xfId="5197"/>
    <cellStyle name="Normal 11 2 4 3 2 2 2" xfId="32151"/>
    <cellStyle name="Normal 11 2 4 3 2 3" xfId="7890"/>
    <cellStyle name="Normal 11 2 4 3 2 3 2" xfId="34844"/>
    <cellStyle name="Normal 11 2 4 3 2 4" xfId="10583"/>
    <cellStyle name="Normal 11 2 4 3 2 4 2" xfId="37537"/>
    <cellStyle name="Normal 11 2 4 3 2 5" xfId="13276"/>
    <cellStyle name="Normal 11 2 4 3 2 5 2" xfId="40230"/>
    <cellStyle name="Normal 11 2 4 3 2 6" xfId="15969"/>
    <cellStyle name="Normal 11 2 4 3 2 6 2" xfId="42923"/>
    <cellStyle name="Normal 11 2 4 3 2 7" xfId="18662"/>
    <cellStyle name="Normal 11 2 4 3 2 7 2" xfId="45617"/>
    <cellStyle name="Normal 11 2 4 3 2 8" xfId="21356"/>
    <cellStyle name="Normal 11 2 4 3 2 8 2" xfId="48311"/>
    <cellStyle name="Normal 11 2 4 3 2 9" xfId="24050"/>
    <cellStyle name="Normal 11 2 4 3 2 9 2" xfId="51005"/>
    <cellStyle name="Normal 11 2 4 3 3" xfId="2524"/>
    <cellStyle name="Normal 11 2 4 3 3 10" xfId="29478"/>
    <cellStyle name="Normal 11 2 4 3 3 11" xfId="25873"/>
    <cellStyle name="Normal 11 2 4 3 3 2" xfId="4306"/>
    <cellStyle name="Normal 11 2 4 3 3 2 2" xfId="31260"/>
    <cellStyle name="Normal 11 2 4 3 3 3" xfId="6999"/>
    <cellStyle name="Normal 11 2 4 3 3 3 2" xfId="33953"/>
    <cellStyle name="Normal 11 2 4 3 3 4" xfId="9692"/>
    <cellStyle name="Normal 11 2 4 3 3 4 2" xfId="36646"/>
    <cellStyle name="Normal 11 2 4 3 3 5" xfId="12385"/>
    <cellStyle name="Normal 11 2 4 3 3 5 2" xfId="39339"/>
    <cellStyle name="Normal 11 2 4 3 3 6" xfId="15078"/>
    <cellStyle name="Normal 11 2 4 3 3 6 2" xfId="42032"/>
    <cellStyle name="Normal 11 2 4 3 3 7" xfId="17771"/>
    <cellStyle name="Normal 11 2 4 3 3 7 2" xfId="44726"/>
    <cellStyle name="Normal 11 2 4 3 3 8" xfId="20465"/>
    <cellStyle name="Normal 11 2 4 3 3 8 2" xfId="47420"/>
    <cellStyle name="Normal 11 2 4 3 3 9" xfId="23159"/>
    <cellStyle name="Normal 11 2 4 3 3 9 2" xfId="50114"/>
    <cellStyle name="Normal 11 2 4 3 4" xfId="3415"/>
    <cellStyle name="Normal 11 2 4 3 4 2" xfId="30369"/>
    <cellStyle name="Normal 11 2 4 3 5" xfId="6108"/>
    <cellStyle name="Normal 11 2 4 3 5 2" xfId="33062"/>
    <cellStyle name="Normal 11 2 4 3 6" xfId="8801"/>
    <cellStyle name="Normal 11 2 4 3 6 2" xfId="35755"/>
    <cellStyle name="Normal 11 2 4 3 7" xfId="11494"/>
    <cellStyle name="Normal 11 2 4 3 7 2" xfId="38448"/>
    <cellStyle name="Normal 11 2 4 3 8" xfId="14187"/>
    <cellStyle name="Normal 11 2 4 3 8 2" xfId="41141"/>
    <cellStyle name="Normal 11 2 4 3 9" xfId="16880"/>
    <cellStyle name="Normal 11 2 4 3 9 2" xfId="43835"/>
    <cellStyle name="Normal 11 2 4 4" xfId="1123"/>
    <cellStyle name="Normal 11 2 4 4 10" xfId="28078"/>
    <cellStyle name="Normal 11 2 4 4 11" xfId="26255"/>
    <cellStyle name="Normal 11 2 4 4 2" xfId="4688"/>
    <cellStyle name="Normal 11 2 4 4 2 2" xfId="31642"/>
    <cellStyle name="Normal 11 2 4 4 3" xfId="7381"/>
    <cellStyle name="Normal 11 2 4 4 3 2" xfId="34335"/>
    <cellStyle name="Normal 11 2 4 4 4" xfId="10074"/>
    <cellStyle name="Normal 11 2 4 4 4 2" xfId="37028"/>
    <cellStyle name="Normal 11 2 4 4 5" xfId="12767"/>
    <cellStyle name="Normal 11 2 4 4 5 2" xfId="39721"/>
    <cellStyle name="Normal 11 2 4 4 6" xfId="15460"/>
    <cellStyle name="Normal 11 2 4 4 6 2" xfId="42414"/>
    <cellStyle name="Normal 11 2 4 4 7" xfId="18153"/>
    <cellStyle name="Normal 11 2 4 4 7 2" xfId="45108"/>
    <cellStyle name="Normal 11 2 4 4 8" xfId="20847"/>
    <cellStyle name="Normal 11 2 4 4 8 2" xfId="47802"/>
    <cellStyle name="Normal 11 2 4 4 9" xfId="23541"/>
    <cellStyle name="Normal 11 2 4 4 9 2" xfId="50496"/>
    <cellStyle name="Normal 11 2 4 5" xfId="2014"/>
    <cellStyle name="Normal 11 2 4 5 10" xfId="28969"/>
    <cellStyle name="Normal 11 2 4 5 11" xfId="25364"/>
    <cellStyle name="Normal 11 2 4 5 2" xfId="3797"/>
    <cellStyle name="Normal 11 2 4 5 2 2" xfId="30751"/>
    <cellStyle name="Normal 11 2 4 5 3" xfId="6490"/>
    <cellStyle name="Normal 11 2 4 5 3 2" xfId="33444"/>
    <cellStyle name="Normal 11 2 4 5 4" xfId="9183"/>
    <cellStyle name="Normal 11 2 4 5 4 2" xfId="36137"/>
    <cellStyle name="Normal 11 2 4 5 5" xfId="11876"/>
    <cellStyle name="Normal 11 2 4 5 5 2" xfId="38830"/>
    <cellStyle name="Normal 11 2 4 5 6" xfId="14569"/>
    <cellStyle name="Normal 11 2 4 5 6 2" xfId="41523"/>
    <cellStyle name="Normal 11 2 4 5 7" xfId="17262"/>
    <cellStyle name="Normal 11 2 4 5 7 2" xfId="44217"/>
    <cellStyle name="Normal 11 2 4 5 8" xfId="19956"/>
    <cellStyle name="Normal 11 2 4 5 8 2" xfId="46911"/>
    <cellStyle name="Normal 11 2 4 5 9" xfId="22650"/>
    <cellStyle name="Normal 11 2 4 5 9 2" xfId="49605"/>
    <cellStyle name="Normal 11 2 4 6" xfId="2906"/>
    <cellStyle name="Normal 11 2 4 6 2" xfId="29860"/>
    <cellStyle name="Normal 11 2 4 7" xfId="5599"/>
    <cellStyle name="Normal 11 2 4 7 2" xfId="32553"/>
    <cellStyle name="Normal 11 2 4 8" xfId="8292"/>
    <cellStyle name="Normal 11 2 4 8 2" xfId="35246"/>
    <cellStyle name="Normal 11 2 4 9" xfId="10985"/>
    <cellStyle name="Normal 11 2 4 9 2" xfId="37939"/>
    <cellStyle name="Normal 11 2 5" xfId="233"/>
    <cellStyle name="Normal 11 2 5 10" xfId="19094"/>
    <cellStyle name="Normal 11 2 5 10 2" xfId="46049"/>
    <cellStyle name="Normal 11 2 5 11" xfId="21788"/>
    <cellStyle name="Normal 11 2 5 11 2" xfId="48743"/>
    <cellStyle name="Normal 11 2 5 12" xfId="27216"/>
    <cellStyle name="Normal 11 2 5 13" xfId="24502"/>
    <cellStyle name="Normal 11 2 5 2" xfId="1152"/>
    <cellStyle name="Normal 11 2 5 2 10" xfId="28107"/>
    <cellStyle name="Normal 11 2 5 2 11" xfId="26284"/>
    <cellStyle name="Normal 11 2 5 2 2" xfId="4717"/>
    <cellStyle name="Normal 11 2 5 2 2 2" xfId="31671"/>
    <cellStyle name="Normal 11 2 5 2 3" xfId="7410"/>
    <cellStyle name="Normal 11 2 5 2 3 2" xfId="34364"/>
    <cellStyle name="Normal 11 2 5 2 4" xfId="10103"/>
    <cellStyle name="Normal 11 2 5 2 4 2" xfId="37057"/>
    <cellStyle name="Normal 11 2 5 2 5" xfId="12796"/>
    <cellStyle name="Normal 11 2 5 2 5 2" xfId="39750"/>
    <cellStyle name="Normal 11 2 5 2 6" xfId="15489"/>
    <cellStyle name="Normal 11 2 5 2 6 2" xfId="42443"/>
    <cellStyle name="Normal 11 2 5 2 7" xfId="18182"/>
    <cellStyle name="Normal 11 2 5 2 7 2" xfId="45137"/>
    <cellStyle name="Normal 11 2 5 2 8" xfId="20876"/>
    <cellStyle name="Normal 11 2 5 2 8 2" xfId="47831"/>
    <cellStyle name="Normal 11 2 5 2 9" xfId="23570"/>
    <cellStyle name="Normal 11 2 5 2 9 2" xfId="50525"/>
    <cellStyle name="Normal 11 2 5 3" xfId="2043"/>
    <cellStyle name="Normal 11 2 5 3 10" xfId="28998"/>
    <cellStyle name="Normal 11 2 5 3 11" xfId="25393"/>
    <cellStyle name="Normal 11 2 5 3 2" xfId="3826"/>
    <cellStyle name="Normal 11 2 5 3 2 2" xfId="30780"/>
    <cellStyle name="Normal 11 2 5 3 3" xfId="6519"/>
    <cellStyle name="Normal 11 2 5 3 3 2" xfId="33473"/>
    <cellStyle name="Normal 11 2 5 3 4" xfId="9212"/>
    <cellStyle name="Normal 11 2 5 3 4 2" xfId="36166"/>
    <cellStyle name="Normal 11 2 5 3 5" xfId="11905"/>
    <cellStyle name="Normal 11 2 5 3 5 2" xfId="38859"/>
    <cellStyle name="Normal 11 2 5 3 6" xfId="14598"/>
    <cellStyle name="Normal 11 2 5 3 6 2" xfId="41552"/>
    <cellStyle name="Normal 11 2 5 3 7" xfId="17291"/>
    <cellStyle name="Normal 11 2 5 3 7 2" xfId="44246"/>
    <cellStyle name="Normal 11 2 5 3 8" xfId="19985"/>
    <cellStyle name="Normal 11 2 5 3 8 2" xfId="46940"/>
    <cellStyle name="Normal 11 2 5 3 9" xfId="22679"/>
    <cellStyle name="Normal 11 2 5 3 9 2" xfId="49634"/>
    <cellStyle name="Normal 11 2 5 4" xfId="2935"/>
    <cellStyle name="Normal 11 2 5 4 2" xfId="29889"/>
    <cellStyle name="Normal 11 2 5 5" xfId="5628"/>
    <cellStyle name="Normal 11 2 5 5 2" xfId="32582"/>
    <cellStyle name="Normal 11 2 5 6" xfId="8321"/>
    <cellStyle name="Normal 11 2 5 6 2" xfId="35275"/>
    <cellStyle name="Normal 11 2 5 7" xfId="11014"/>
    <cellStyle name="Normal 11 2 5 7 2" xfId="37968"/>
    <cellStyle name="Normal 11 2 5 8" xfId="13707"/>
    <cellStyle name="Normal 11 2 5 8 2" xfId="40661"/>
    <cellStyle name="Normal 11 2 5 9" xfId="16400"/>
    <cellStyle name="Normal 11 2 5 9 2" xfId="43355"/>
    <cellStyle name="Normal 11 2 6" xfId="526"/>
    <cellStyle name="Normal 11 2 6 10" xfId="19356"/>
    <cellStyle name="Normal 11 2 6 10 2" xfId="46311"/>
    <cellStyle name="Normal 11 2 6 11" xfId="22050"/>
    <cellStyle name="Normal 11 2 6 11 2" xfId="49005"/>
    <cellStyle name="Normal 11 2 6 12" xfId="27478"/>
    <cellStyle name="Normal 11 2 6 13" xfId="24764"/>
    <cellStyle name="Normal 11 2 6 2" xfId="1414"/>
    <cellStyle name="Normal 11 2 6 2 10" xfId="28369"/>
    <cellStyle name="Normal 11 2 6 2 11" xfId="26546"/>
    <cellStyle name="Normal 11 2 6 2 2" xfId="4979"/>
    <cellStyle name="Normal 11 2 6 2 2 2" xfId="31933"/>
    <cellStyle name="Normal 11 2 6 2 3" xfId="7672"/>
    <cellStyle name="Normal 11 2 6 2 3 2" xfId="34626"/>
    <cellStyle name="Normal 11 2 6 2 4" xfId="10365"/>
    <cellStyle name="Normal 11 2 6 2 4 2" xfId="37319"/>
    <cellStyle name="Normal 11 2 6 2 5" xfId="13058"/>
    <cellStyle name="Normal 11 2 6 2 5 2" xfId="40012"/>
    <cellStyle name="Normal 11 2 6 2 6" xfId="15751"/>
    <cellStyle name="Normal 11 2 6 2 6 2" xfId="42705"/>
    <cellStyle name="Normal 11 2 6 2 7" xfId="18444"/>
    <cellStyle name="Normal 11 2 6 2 7 2" xfId="45399"/>
    <cellStyle name="Normal 11 2 6 2 8" xfId="21138"/>
    <cellStyle name="Normal 11 2 6 2 8 2" xfId="48093"/>
    <cellStyle name="Normal 11 2 6 2 9" xfId="23832"/>
    <cellStyle name="Normal 11 2 6 2 9 2" xfId="50787"/>
    <cellStyle name="Normal 11 2 6 3" xfId="2305"/>
    <cellStyle name="Normal 11 2 6 3 10" xfId="29260"/>
    <cellStyle name="Normal 11 2 6 3 11" xfId="25655"/>
    <cellStyle name="Normal 11 2 6 3 2" xfId="4088"/>
    <cellStyle name="Normal 11 2 6 3 2 2" xfId="31042"/>
    <cellStyle name="Normal 11 2 6 3 3" xfId="6781"/>
    <cellStyle name="Normal 11 2 6 3 3 2" xfId="33735"/>
    <cellStyle name="Normal 11 2 6 3 4" xfId="9474"/>
    <cellStyle name="Normal 11 2 6 3 4 2" xfId="36428"/>
    <cellStyle name="Normal 11 2 6 3 5" xfId="12167"/>
    <cellStyle name="Normal 11 2 6 3 5 2" xfId="39121"/>
    <cellStyle name="Normal 11 2 6 3 6" xfId="14860"/>
    <cellStyle name="Normal 11 2 6 3 6 2" xfId="41814"/>
    <cellStyle name="Normal 11 2 6 3 7" xfId="17553"/>
    <cellStyle name="Normal 11 2 6 3 7 2" xfId="44508"/>
    <cellStyle name="Normal 11 2 6 3 8" xfId="20247"/>
    <cellStyle name="Normal 11 2 6 3 8 2" xfId="47202"/>
    <cellStyle name="Normal 11 2 6 3 9" xfId="22941"/>
    <cellStyle name="Normal 11 2 6 3 9 2" xfId="49896"/>
    <cellStyle name="Normal 11 2 6 4" xfId="3197"/>
    <cellStyle name="Normal 11 2 6 4 2" xfId="30151"/>
    <cellStyle name="Normal 11 2 6 5" xfId="5890"/>
    <cellStyle name="Normal 11 2 6 5 2" xfId="32844"/>
    <cellStyle name="Normal 11 2 6 6" xfId="8583"/>
    <cellStyle name="Normal 11 2 6 6 2" xfId="35537"/>
    <cellStyle name="Normal 11 2 6 7" xfId="11276"/>
    <cellStyle name="Normal 11 2 6 7 2" xfId="38230"/>
    <cellStyle name="Normal 11 2 6 8" xfId="13969"/>
    <cellStyle name="Normal 11 2 6 8 2" xfId="40923"/>
    <cellStyle name="Normal 11 2 6 9" xfId="16662"/>
    <cellStyle name="Normal 11 2 6 9 2" xfId="43617"/>
    <cellStyle name="Normal 11 2 7" xfId="769"/>
    <cellStyle name="Normal 11 2 7 10" xfId="19600"/>
    <cellStyle name="Normal 11 2 7 10 2" xfId="46555"/>
    <cellStyle name="Normal 11 2 7 11" xfId="22294"/>
    <cellStyle name="Normal 11 2 7 11 2" xfId="49249"/>
    <cellStyle name="Normal 11 2 7 12" xfId="27722"/>
    <cellStyle name="Normal 11 2 7 13" xfId="25008"/>
    <cellStyle name="Normal 11 2 7 2" xfId="1658"/>
    <cellStyle name="Normal 11 2 7 2 10" xfId="28613"/>
    <cellStyle name="Normal 11 2 7 2 11" xfId="26790"/>
    <cellStyle name="Normal 11 2 7 2 2" xfId="5223"/>
    <cellStyle name="Normal 11 2 7 2 2 2" xfId="32177"/>
    <cellStyle name="Normal 11 2 7 2 3" xfId="7916"/>
    <cellStyle name="Normal 11 2 7 2 3 2" xfId="34870"/>
    <cellStyle name="Normal 11 2 7 2 4" xfId="10609"/>
    <cellStyle name="Normal 11 2 7 2 4 2" xfId="37563"/>
    <cellStyle name="Normal 11 2 7 2 5" xfId="13302"/>
    <cellStyle name="Normal 11 2 7 2 5 2" xfId="40256"/>
    <cellStyle name="Normal 11 2 7 2 6" xfId="15995"/>
    <cellStyle name="Normal 11 2 7 2 6 2" xfId="42949"/>
    <cellStyle name="Normal 11 2 7 2 7" xfId="18688"/>
    <cellStyle name="Normal 11 2 7 2 7 2" xfId="45643"/>
    <cellStyle name="Normal 11 2 7 2 8" xfId="21382"/>
    <cellStyle name="Normal 11 2 7 2 8 2" xfId="48337"/>
    <cellStyle name="Normal 11 2 7 2 9" xfId="24076"/>
    <cellStyle name="Normal 11 2 7 2 9 2" xfId="51031"/>
    <cellStyle name="Normal 11 2 7 3" xfId="2550"/>
    <cellStyle name="Normal 11 2 7 3 10" xfId="29504"/>
    <cellStyle name="Normal 11 2 7 3 11" xfId="25899"/>
    <cellStyle name="Normal 11 2 7 3 2" xfId="4332"/>
    <cellStyle name="Normal 11 2 7 3 2 2" xfId="31286"/>
    <cellStyle name="Normal 11 2 7 3 3" xfId="7025"/>
    <cellStyle name="Normal 11 2 7 3 3 2" xfId="33979"/>
    <cellStyle name="Normal 11 2 7 3 4" xfId="9718"/>
    <cellStyle name="Normal 11 2 7 3 4 2" xfId="36672"/>
    <cellStyle name="Normal 11 2 7 3 5" xfId="12411"/>
    <cellStyle name="Normal 11 2 7 3 5 2" xfId="39365"/>
    <cellStyle name="Normal 11 2 7 3 6" xfId="15104"/>
    <cellStyle name="Normal 11 2 7 3 6 2" xfId="42058"/>
    <cellStyle name="Normal 11 2 7 3 7" xfId="17797"/>
    <cellStyle name="Normal 11 2 7 3 7 2" xfId="44752"/>
    <cellStyle name="Normal 11 2 7 3 8" xfId="20491"/>
    <cellStyle name="Normal 11 2 7 3 8 2" xfId="47446"/>
    <cellStyle name="Normal 11 2 7 3 9" xfId="23185"/>
    <cellStyle name="Normal 11 2 7 3 9 2" xfId="50140"/>
    <cellStyle name="Normal 11 2 7 4" xfId="3441"/>
    <cellStyle name="Normal 11 2 7 4 2" xfId="30395"/>
    <cellStyle name="Normal 11 2 7 5" xfId="6134"/>
    <cellStyle name="Normal 11 2 7 5 2" xfId="33088"/>
    <cellStyle name="Normal 11 2 7 6" xfId="8827"/>
    <cellStyle name="Normal 11 2 7 6 2" xfId="35781"/>
    <cellStyle name="Normal 11 2 7 7" xfId="11520"/>
    <cellStyle name="Normal 11 2 7 7 2" xfId="38474"/>
    <cellStyle name="Normal 11 2 7 8" xfId="14213"/>
    <cellStyle name="Normal 11 2 7 8 2" xfId="41167"/>
    <cellStyle name="Normal 11 2 7 9" xfId="16906"/>
    <cellStyle name="Normal 11 2 7 9 2" xfId="43861"/>
    <cellStyle name="Normal 11 2 8" xfId="792"/>
    <cellStyle name="Normal 11 2 8 10" xfId="19623"/>
    <cellStyle name="Normal 11 2 8 10 2" xfId="46578"/>
    <cellStyle name="Normal 11 2 8 11" xfId="22317"/>
    <cellStyle name="Normal 11 2 8 11 2" xfId="49272"/>
    <cellStyle name="Normal 11 2 8 12" xfId="27745"/>
    <cellStyle name="Normal 11 2 8 13" xfId="25031"/>
    <cellStyle name="Normal 11 2 8 2" xfId="1681"/>
    <cellStyle name="Normal 11 2 8 2 10" xfId="28636"/>
    <cellStyle name="Normal 11 2 8 2 11" xfId="26813"/>
    <cellStyle name="Normal 11 2 8 2 2" xfId="5246"/>
    <cellStyle name="Normal 11 2 8 2 2 2" xfId="32200"/>
    <cellStyle name="Normal 11 2 8 2 3" xfId="7939"/>
    <cellStyle name="Normal 11 2 8 2 3 2" xfId="34893"/>
    <cellStyle name="Normal 11 2 8 2 4" xfId="10632"/>
    <cellStyle name="Normal 11 2 8 2 4 2" xfId="37586"/>
    <cellStyle name="Normal 11 2 8 2 5" xfId="13325"/>
    <cellStyle name="Normal 11 2 8 2 5 2" xfId="40279"/>
    <cellStyle name="Normal 11 2 8 2 6" xfId="16018"/>
    <cellStyle name="Normal 11 2 8 2 6 2" xfId="42972"/>
    <cellStyle name="Normal 11 2 8 2 7" xfId="18711"/>
    <cellStyle name="Normal 11 2 8 2 7 2" xfId="45666"/>
    <cellStyle name="Normal 11 2 8 2 8" xfId="21405"/>
    <cellStyle name="Normal 11 2 8 2 8 2" xfId="48360"/>
    <cellStyle name="Normal 11 2 8 2 9" xfId="24099"/>
    <cellStyle name="Normal 11 2 8 2 9 2" xfId="51054"/>
    <cellStyle name="Normal 11 2 8 3" xfId="2573"/>
    <cellStyle name="Normal 11 2 8 3 10" xfId="29527"/>
    <cellStyle name="Normal 11 2 8 3 11" xfId="25922"/>
    <cellStyle name="Normal 11 2 8 3 2" xfId="4355"/>
    <cellStyle name="Normal 11 2 8 3 2 2" xfId="31309"/>
    <cellStyle name="Normal 11 2 8 3 3" xfId="7048"/>
    <cellStyle name="Normal 11 2 8 3 3 2" xfId="34002"/>
    <cellStyle name="Normal 11 2 8 3 4" xfId="9741"/>
    <cellStyle name="Normal 11 2 8 3 4 2" xfId="36695"/>
    <cellStyle name="Normal 11 2 8 3 5" xfId="12434"/>
    <cellStyle name="Normal 11 2 8 3 5 2" xfId="39388"/>
    <cellStyle name="Normal 11 2 8 3 6" xfId="15127"/>
    <cellStyle name="Normal 11 2 8 3 6 2" xfId="42081"/>
    <cellStyle name="Normal 11 2 8 3 7" xfId="17820"/>
    <cellStyle name="Normal 11 2 8 3 7 2" xfId="44775"/>
    <cellStyle name="Normal 11 2 8 3 8" xfId="20514"/>
    <cellStyle name="Normal 11 2 8 3 8 2" xfId="47469"/>
    <cellStyle name="Normal 11 2 8 3 9" xfId="23208"/>
    <cellStyle name="Normal 11 2 8 3 9 2" xfId="50163"/>
    <cellStyle name="Normal 11 2 8 4" xfId="3464"/>
    <cellStyle name="Normal 11 2 8 4 2" xfId="30418"/>
    <cellStyle name="Normal 11 2 8 5" xfId="6157"/>
    <cellStyle name="Normal 11 2 8 5 2" xfId="33111"/>
    <cellStyle name="Normal 11 2 8 6" xfId="8850"/>
    <cellStyle name="Normal 11 2 8 6 2" xfId="35804"/>
    <cellStyle name="Normal 11 2 8 7" xfId="11543"/>
    <cellStyle name="Normal 11 2 8 7 2" xfId="38497"/>
    <cellStyle name="Normal 11 2 8 8" xfId="14236"/>
    <cellStyle name="Normal 11 2 8 8 2" xfId="41190"/>
    <cellStyle name="Normal 11 2 8 9" xfId="16929"/>
    <cellStyle name="Normal 11 2 8 9 2" xfId="43884"/>
    <cellStyle name="Normal 11 2 9" xfId="825"/>
    <cellStyle name="Normal 11 2 9 10" xfId="19656"/>
    <cellStyle name="Normal 11 2 9 10 2" xfId="46611"/>
    <cellStyle name="Normal 11 2 9 11" xfId="22350"/>
    <cellStyle name="Normal 11 2 9 11 2" xfId="49305"/>
    <cellStyle name="Normal 11 2 9 12" xfId="27778"/>
    <cellStyle name="Normal 11 2 9 13" xfId="25064"/>
    <cellStyle name="Normal 11 2 9 2" xfId="1714"/>
    <cellStyle name="Normal 11 2 9 2 10" xfId="28669"/>
    <cellStyle name="Normal 11 2 9 2 11" xfId="26846"/>
    <cellStyle name="Normal 11 2 9 2 2" xfId="5279"/>
    <cellStyle name="Normal 11 2 9 2 2 2" xfId="32233"/>
    <cellStyle name="Normal 11 2 9 2 3" xfId="7972"/>
    <cellStyle name="Normal 11 2 9 2 3 2" xfId="34926"/>
    <cellStyle name="Normal 11 2 9 2 4" xfId="10665"/>
    <cellStyle name="Normal 11 2 9 2 4 2" xfId="37619"/>
    <cellStyle name="Normal 11 2 9 2 5" xfId="13358"/>
    <cellStyle name="Normal 11 2 9 2 5 2" xfId="40312"/>
    <cellStyle name="Normal 11 2 9 2 6" xfId="16051"/>
    <cellStyle name="Normal 11 2 9 2 6 2" xfId="43005"/>
    <cellStyle name="Normal 11 2 9 2 7" xfId="18744"/>
    <cellStyle name="Normal 11 2 9 2 7 2" xfId="45699"/>
    <cellStyle name="Normal 11 2 9 2 8" xfId="21438"/>
    <cellStyle name="Normal 11 2 9 2 8 2" xfId="48393"/>
    <cellStyle name="Normal 11 2 9 2 9" xfId="24132"/>
    <cellStyle name="Normal 11 2 9 2 9 2" xfId="51087"/>
    <cellStyle name="Normal 11 2 9 3" xfId="2606"/>
    <cellStyle name="Normal 11 2 9 3 10" xfId="29560"/>
    <cellStyle name="Normal 11 2 9 3 11" xfId="25955"/>
    <cellStyle name="Normal 11 2 9 3 2" xfId="4388"/>
    <cellStyle name="Normal 11 2 9 3 2 2" xfId="31342"/>
    <cellStyle name="Normal 11 2 9 3 3" xfId="7081"/>
    <cellStyle name="Normal 11 2 9 3 3 2" xfId="34035"/>
    <cellStyle name="Normal 11 2 9 3 4" xfId="9774"/>
    <cellStyle name="Normal 11 2 9 3 4 2" xfId="36728"/>
    <cellStyle name="Normal 11 2 9 3 5" xfId="12467"/>
    <cellStyle name="Normal 11 2 9 3 5 2" xfId="39421"/>
    <cellStyle name="Normal 11 2 9 3 6" xfId="15160"/>
    <cellStyle name="Normal 11 2 9 3 6 2" xfId="42114"/>
    <cellStyle name="Normal 11 2 9 3 7" xfId="17853"/>
    <cellStyle name="Normal 11 2 9 3 7 2" xfId="44808"/>
    <cellStyle name="Normal 11 2 9 3 8" xfId="20547"/>
    <cellStyle name="Normal 11 2 9 3 8 2" xfId="47502"/>
    <cellStyle name="Normal 11 2 9 3 9" xfId="23241"/>
    <cellStyle name="Normal 11 2 9 3 9 2" xfId="50196"/>
    <cellStyle name="Normal 11 2 9 4" xfId="3497"/>
    <cellStyle name="Normal 11 2 9 4 2" xfId="30451"/>
    <cellStyle name="Normal 11 2 9 5" xfId="6190"/>
    <cellStyle name="Normal 11 2 9 5 2" xfId="33144"/>
    <cellStyle name="Normal 11 2 9 6" xfId="8883"/>
    <cellStyle name="Normal 11 2 9 6 2" xfId="35837"/>
    <cellStyle name="Normal 11 2 9 7" xfId="11576"/>
    <cellStyle name="Normal 11 2 9 7 2" xfId="38530"/>
    <cellStyle name="Normal 11 2 9 8" xfId="14269"/>
    <cellStyle name="Normal 11 2 9 8 2" xfId="41223"/>
    <cellStyle name="Normal 11 2 9 9" xfId="16962"/>
    <cellStyle name="Normal 11 2 9 9 2" xfId="43917"/>
    <cellStyle name="Normal 11 20" xfId="5454"/>
    <cellStyle name="Normal 11 20 10" xfId="27021"/>
    <cellStyle name="Normal 11 20 2" xfId="8147"/>
    <cellStyle name="Normal 11 20 2 2" xfId="35101"/>
    <cellStyle name="Normal 11 20 3" xfId="10840"/>
    <cellStyle name="Normal 11 20 3 2" xfId="37794"/>
    <cellStyle name="Normal 11 20 4" xfId="13533"/>
    <cellStyle name="Normal 11 20 4 2" xfId="40487"/>
    <cellStyle name="Normal 11 20 5" xfId="16226"/>
    <cellStyle name="Normal 11 20 5 2" xfId="43180"/>
    <cellStyle name="Normal 11 20 6" xfId="18919"/>
    <cellStyle name="Normal 11 20 6 2" xfId="45874"/>
    <cellStyle name="Normal 11 20 7" xfId="21613"/>
    <cellStyle name="Normal 11 20 7 2" xfId="48568"/>
    <cellStyle name="Normal 11 20 8" xfId="24307"/>
    <cellStyle name="Normal 11 20 8 2" xfId="51262"/>
    <cellStyle name="Normal 11 20 9" xfId="32408"/>
    <cellStyle name="Normal 11 21" xfId="2781"/>
    <cellStyle name="Normal 11 21 2" xfId="24328"/>
    <cellStyle name="Normal 11 21 2 2" xfId="51283"/>
    <cellStyle name="Normal 11 21 3" xfId="29735"/>
    <cellStyle name="Normal 11 21 4" xfId="27042"/>
    <cellStyle name="Normal 11 22" xfId="5474"/>
    <cellStyle name="Normal 11 22 2" xfId="32428"/>
    <cellStyle name="Normal 11 23" xfId="8167"/>
    <cellStyle name="Normal 11 23 2" xfId="35121"/>
    <cellStyle name="Normal 11 24" xfId="10860"/>
    <cellStyle name="Normal 11 24 2" xfId="37814"/>
    <cellStyle name="Normal 11 25" xfId="13553"/>
    <cellStyle name="Normal 11 25 2" xfId="40507"/>
    <cellStyle name="Normal 11 26" xfId="16246"/>
    <cellStyle name="Normal 11 26 2" xfId="43201"/>
    <cellStyle name="Normal 11 27" xfId="18940"/>
    <cellStyle name="Normal 11 27 2" xfId="45895"/>
    <cellStyle name="Normal 11 28" xfId="21634"/>
    <cellStyle name="Normal 11 28 2" xfId="48589"/>
    <cellStyle name="Normal 11 29" xfId="27062"/>
    <cellStyle name="Normal 11 3" xfId="88"/>
    <cellStyle name="Normal 11 3 10" xfId="10873"/>
    <cellStyle name="Normal 11 3 10 2" xfId="37827"/>
    <cellStyle name="Normal 11 3 11" xfId="13566"/>
    <cellStyle name="Normal 11 3 11 2" xfId="40520"/>
    <cellStyle name="Normal 11 3 12" xfId="16259"/>
    <cellStyle name="Normal 11 3 12 2" xfId="43214"/>
    <cellStyle name="Normal 11 3 13" xfId="18953"/>
    <cellStyle name="Normal 11 3 13 2" xfId="45908"/>
    <cellStyle name="Normal 11 3 14" xfId="21647"/>
    <cellStyle name="Normal 11 3 14 2" xfId="48602"/>
    <cellStyle name="Normal 11 3 15" xfId="27075"/>
    <cellStyle name="Normal 11 3 16" xfId="24361"/>
    <cellStyle name="Normal 11 3 2" xfId="237"/>
    <cellStyle name="Normal 11 3 2 10" xfId="16404"/>
    <cellStyle name="Normal 11 3 2 10 2" xfId="43359"/>
    <cellStyle name="Normal 11 3 2 11" xfId="19098"/>
    <cellStyle name="Normal 11 3 2 11 2" xfId="46053"/>
    <cellStyle name="Normal 11 3 2 12" xfId="21792"/>
    <cellStyle name="Normal 11 3 2 12 2" xfId="48747"/>
    <cellStyle name="Normal 11 3 2 13" xfId="27220"/>
    <cellStyle name="Normal 11 3 2 14" xfId="24506"/>
    <cellStyle name="Normal 11 3 2 2" xfId="548"/>
    <cellStyle name="Normal 11 3 2 2 10" xfId="19379"/>
    <cellStyle name="Normal 11 3 2 2 10 2" xfId="46334"/>
    <cellStyle name="Normal 11 3 2 2 11" xfId="22073"/>
    <cellStyle name="Normal 11 3 2 2 11 2" xfId="49028"/>
    <cellStyle name="Normal 11 3 2 2 12" xfId="27501"/>
    <cellStyle name="Normal 11 3 2 2 13" xfId="24787"/>
    <cellStyle name="Normal 11 3 2 2 2" xfId="1437"/>
    <cellStyle name="Normal 11 3 2 2 2 10" xfId="28392"/>
    <cellStyle name="Normal 11 3 2 2 2 11" xfId="26569"/>
    <cellStyle name="Normal 11 3 2 2 2 2" xfId="5002"/>
    <cellStyle name="Normal 11 3 2 2 2 2 2" xfId="31956"/>
    <cellStyle name="Normal 11 3 2 2 2 3" xfId="7695"/>
    <cellStyle name="Normal 11 3 2 2 2 3 2" xfId="34649"/>
    <cellStyle name="Normal 11 3 2 2 2 4" xfId="10388"/>
    <cellStyle name="Normal 11 3 2 2 2 4 2" xfId="37342"/>
    <cellStyle name="Normal 11 3 2 2 2 5" xfId="13081"/>
    <cellStyle name="Normal 11 3 2 2 2 5 2" xfId="40035"/>
    <cellStyle name="Normal 11 3 2 2 2 6" xfId="15774"/>
    <cellStyle name="Normal 11 3 2 2 2 6 2" xfId="42728"/>
    <cellStyle name="Normal 11 3 2 2 2 7" xfId="18467"/>
    <cellStyle name="Normal 11 3 2 2 2 7 2" xfId="45422"/>
    <cellStyle name="Normal 11 3 2 2 2 8" xfId="21161"/>
    <cellStyle name="Normal 11 3 2 2 2 8 2" xfId="48116"/>
    <cellStyle name="Normal 11 3 2 2 2 9" xfId="23855"/>
    <cellStyle name="Normal 11 3 2 2 2 9 2" xfId="50810"/>
    <cellStyle name="Normal 11 3 2 2 3" xfId="2328"/>
    <cellStyle name="Normal 11 3 2 2 3 10" xfId="29283"/>
    <cellStyle name="Normal 11 3 2 2 3 11" xfId="25678"/>
    <cellStyle name="Normal 11 3 2 2 3 2" xfId="4111"/>
    <cellStyle name="Normal 11 3 2 2 3 2 2" xfId="31065"/>
    <cellStyle name="Normal 11 3 2 2 3 3" xfId="6804"/>
    <cellStyle name="Normal 11 3 2 2 3 3 2" xfId="33758"/>
    <cellStyle name="Normal 11 3 2 2 3 4" xfId="9497"/>
    <cellStyle name="Normal 11 3 2 2 3 4 2" xfId="36451"/>
    <cellStyle name="Normal 11 3 2 2 3 5" xfId="12190"/>
    <cellStyle name="Normal 11 3 2 2 3 5 2" xfId="39144"/>
    <cellStyle name="Normal 11 3 2 2 3 6" xfId="14883"/>
    <cellStyle name="Normal 11 3 2 2 3 6 2" xfId="41837"/>
    <cellStyle name="Normal 11 3 2 2 3 7" xfId="17576"/>
    <cellStyle name="Normal 11 3 2 2 3 7 2" xfId="44531"/>
    <cellStyle name="Normal 11 3 2 2 3 8" xfId="20270"/>
    <cellStyle name="Normal 11 3 2 2 3 8 2" xfId="47225"/>
    <cellStyle name="Normal 11 3 2 2 3 9" xfId="22964"/>
    <cellStyle name="Normal 11 3 2 2 3 9 2" xfId="49919"/>
    <cellStyle name="Normal 11 3 2 2 4" xfId="3220"/>
    <cellStyle name="Normal 11 3 2 2 4 2" xfId="30174"/>
    <cellStyle name="Normal 11 3 2 2 5" xfId="5913"/>
    <cellStyle name="Normal 11 3 2 2 5 2" xfId="32867"/>
    <cellStyle name="Normal 11 3 2 2 6" xfId="8606"/>
    <cellStyle name="Normal 11 3 2 2 6 2" xfId="35560"/>
    <cellStyle name="Normal 11 3 2 2 7" xfId="11299"/>
    <cellStyle name="Normal 11 3 2 2 7 2" xfId="38253"/>
    <cellStyle name="Normal 11 3 2 2 8" xfId="13992"/>
    <cellStyle name="Normal 11 3 2 2 8 2" xfId="40946"/>
    <cellStyle name="Normal 11 3 2 2 9" xfId="16685"/>
    <cellStyle name="Normal 11 3 2 2 9 2" xfId="43640"/>
    <cellStyle name="Normal 11 3 2 3" xfId="1156"/>
    <cellStyle name="Normal 11 3 2 3 10" xfId="28111"/>
    <cellStyle name="Normal 11 3 2 3 11" xfId="26288"/>
    <cellStyle name="Normal 11 3 2 3 2" xfId="4721"/>
    <cellStyle name="Normal 11 3 2 3 2 2" xfId="31675"/>
    <cellStyle name="Normal 11 3 2 3 3" xfId="7414"/>
    <cellStyle name="Normal 11 3 2 3 3 2" xfId="34368"/>
    <cellStyle name="Normal 11 3 2 3 4" xfId="10107"/>
    <cellStyle name="Normal 11 3 2 3 4 2" xfId="37061"/>
    <cellStyle name="Normal 11 3 2 3 5" xfId="12800"/>
    <cellStyle name="Normal 11 3 2 3 5 2" xfId="39754"/>
    <cellStyle name="Normal 11 3 2 3 6" xfId="15493"/>
    <cellStyle name="Normal 11 3 2 3 6 2" xfId="42447"/>
    <cellStyle name="Normal 11 3 2 3 7" xfId="18186"/>
    <cellStyle name="Normal 11 3 2 3 7 2" xfId="45141"/>
    <cellStyle name="Normal 11 3 2 3 8" xfId="20880"/>
    <cellStyle name="Normal 11 3 2 3 8 2" xfId="47835"/>
    <cellStyle name="Normal 11 3 2 3 9" xfId="23574"/>
    <cellStyle name="Normal 11 3 2 3 9 2" xfId="50529"/>
    <cellStyle name="Normal 11 3 2 4" xfId="2047"/>
    <cellStyle name="Normal 11 3 2 4 10" xfId="29002"/>
    <cellStyle name="Normal 11 3 2 4 11" xfId="25397"/>
    <cellStyle name="Normal 11 3 2 4 2" xfId="3830"/>
    <cellStyle name="Normal 11 3 2 4 2 2" xfId="30784"/>
    <cellStyle name="Normal 11 3 2 4 3" xfId="6523"/>
    <cellStyle name="Normal 11 3 2 4 3 2" xfId="33477"/>
    <cellStyle name="Normal 11 3 2 4 4" xfId="9216"/>
    <cellStyle name="Normal 11 3 2 4 4 2" xfId="36170"/>
    <cellStyle name="Normal 11 3 2 4 5" xfId="11909"/>
    <cellStyle name="Normal 11 3 2 4 5 2" xfId="38863"/>
    <cellStyle name="Normal 11 3 2 4 6" xfId="14602"/>
    <cellStyle name="Normal 11 3 2 4 6 2" xfId="41556"/>
    <cellStyle name="Normal 11 3 2 4 7" xfId="17295"/>
    <cellStyle name="Normal 11 3 2 4 7 2" xfId="44250"/>
    <cellStyle name="Normal 11 3 2 4 8" xfId="19989"/>
    <cellStyle name="Normal 11 3 2 4 8 2" xfId="46944"/>
    <cellStyle name="Normal 11 3 2 4 9" xfId="22683"/>
    <cellStyle name="Normal 11 3 2 4 9 2" xfId="49638"/>
    <cellStyle name="Normal 11 3 2 5" xfId="2939"/>
    <cellStyle name="Normal 11 3 2 5 2" xfId="29893"/>
    <cellStyle name="Normal 11 3 2 6" xfId="5632"/>
    <cellStyle name="Normal 11 3 2 6 2" xfId="32586"/>
    <cellStyle name="Normal 11 3 2 7" xfId="8325"/>
    <cellStyle name="Normal 11 3 2 7 2" xfId="35279"/>
    <cellStyle name="Normal 11 3 2 8" xfId="11018"/>
    <cellStyle name="Normal 11 3 2 8 2" xfId="37972"/>
    <cellStyle name="Normal 11 3 2 9" xfId="13711"/>
    <cellStyle name="Normal 11 3 2 9 2" xfId="40665"/>
    <cellStyle name="Normal 11 3 3" xfId="236"/>
    <cellStyle name="Normal 11 3 3 10" xfId="19097"/>
    <cellStyle name="Normal 11 3 3 10 2" xfId="46052"/>
    <cellStyle name="Normal 11 3 3 11" xfId="21791"/>
    <cellStyle name="Normal 11 3 3 11 2" xfId="48746"/>
    <cellStyle name="Normal 11 3 3 12" xfId="27219"/>
    <cellStyle name="Normal 11 3 3 13" xfId="24505"/>
    <cellStyle name="Normal 11 3 3 2" xfId="1155"/>
    <cellStyle name="Normal 11 3 3 2 10" xfId="28110"/>
    <cellStyle name="Normal 11 3 3 2 11" xfId="26287"/>
    <cellStyle name="Normal 11 3 3 2 2" xfId="4720"/>
    <cellStyle name="Normal 11 3 3 2 2 2" xfId="31674"/>
    <cellStyle name="Normal 11 3 3 2 3" xfId="7413"/>
    <cellStyle name="Normal 11 3 3 2 3 2" xfId="34367"/>
    <cellStyle name="Normal 11 3 3 2 4" xfId="10106"/>
    <cellStyle name="Normal 11 3 3 2 4 2" xfId="37060"/>
    <cellStyle name="Normal 11 3 3 2 5" xfId="12799"/>
    <cellStyle name="Normal 11 3 3 2 5 2" xfId="39753"/>
    <cellStyle name="Normal 11 3 3 2 6" xfId="15492"/>
    <cellStyle name="Normal 11 3 3 2 6 2" xfId="42446"/>
    <cellStyle name="Normal 11 3 3 2 7" xfId="18185"/>
    <cellStyle name="Normal 11 3 3 2 7 2" xfId="45140"/>
    <cellStyle name="Normal 11 3 3 2 8" xfId="20879"/>
    <cellStyle name="Normal 11 3 3 2 8 2" xfId="47834"/>
    <cellStyle name="Normal 11 3 3 2 9" xfId="23573"/>
    <cellStyle name="Normal 11 3 3 2 9 2" xfId="50528"/>
    <cellStyle name="Normal 11 3 3 3" xfId="2046"/>
    <cellStyle name="Normal 11 3 3 3 10" xfId="29001"/>
    <cellStyle name="Normal 11 3 3 3 11" xfId="25396"/>
    <cellStyle name="Normal 11 3 3 3 2" xfId="3829"/>
    <cellStyle name="Normal 11 3 3 3 2 2" xfId="30783"/>
    <cellStyle name="Normal 11 3 3 3 3" xfId="6522"/>
    <cellStyle name="Normal 11 3 3 3 3 2" xfId="33476"/>
    <cellStyle name="Normal 11 3 3 3 4" xfId="9215"/>
    <cellStyle name="Normal 11 3 3 3 4 2" xfId="36169"/>
    <cellStyle name="Normal 11 3 3 3 5" xfId="11908"/>
    <cellStyle name="Normal 11 3 3 3 5 2" xfId="38862"/>
    <cellStyle name="Normal 11 3 3 3 6" xfId="14601"/>
    <cellStyle name="Normal 11 3 3 3 6 2" xfId="41555"/>
    <cellStyle name="Normal 11 3 3 3 7" xfId="17294"/>
    <cellStyle name="Normal 11 3 3 3 7 2" xfId="44249"/>
    <cellStyle name="Normal 11 3 3 3 8" xfId="19988"/>
    <cellStyle name="Normal 11 3 3 3 8 2" xfId="46943"/>
    <cellStyle name="Normal 11 3 3 3 9" xfId="22682"/>
    <cellStyle name="Normal 11 3 3 3 9 2" xfId="49637"/>
    <cellStyle name="Normal 11 3 3 4" xfId="2938"/>
    <cellStyle name="Normal 11 3 3 4 2" xfId="29892"/>
    <cellStyle name="Normal 11 3 3 5" xfId="5631"/>
    <cellStyle name="Normal 11 3 3 5 2" xfId="32585"/>
    <cellStyle name="Normal 11 3 3 6" xfId="8324"/>
    <cellStyle name="Normal 11 3 3 6 2" xfId="35278"/>
    <cellStyle name="Normal 11 3 3 7" xfId="11017"/>
    <cellStyle name="Normal 11 3 3 7 2" xfId="37971"/>
    <cellStyle name="Normal 11 3 3 8" xfId="13710"/>
    <cellStyle name="Normal 11 3 3 8 2" xfId="40664"/>
    <cellStyle name="Normal 11 3 3 9" xfId="16403"/>
    <cellStyle name="Normal 11 3 3 9 2" xfId="43358"/>
    <cellStyle name="Normal 11 3 4" xfId="552"/>
    <cellStyle name="Normal 11 3 4 10" xfId="19383"/>
    <cellStyle name="Normal 11 3 4 10 2" xfId="46338"/>
    <cellStyle name="Normal 11 3 4 11" xfId="22077"/>
    <cellStyle name="Normal 11 3 4 11 2" xfId="49032"/>
    <cellStyle name="Normal 11 3 4 12" xfId="27505"/>
    <cellStyle name="Normal 11 3 4 13" xfId="24791"/>
    <cellStyle name="Normal 11 3 4 2" xfId="1441"/>
    <cellStyle name="Normal 11 3 4 2 10" xfId="28396"/>
    <cellStyle name="Normal 11 3 4 2 11" xfId="26573"/>
    <cellStyle name="Normal 11 3 4 2 2" xfId="5006"/>
    <cellStyle name="Normal 11 3 4 2 2 2" xfId="31960"/>
    <cellStyle name="Normal 11 3 4 2 3" xfId="7699"/>
    <cellStyle name="Normal 11 3 4 2 3 2" xfId="34653"/>
    <cellStyle name="Normal 11 3 4 2 4" xfId="10392"/>
    <cellStyle name="Normal 11 3 4 2 4 2" xfId="37346"/>
    <cellStyle name="Normal 11 3 4 2 5" xfId="13085"/>
    <cellStyle name="Normal 11 3 4 2 5 2" xfId="40039"/>
    <cellStyle name="Normal 11 3 4 2 6" xfId="15778"/>
    <cellStyle name="Normal 11 3 4 2 6 2" xfId="42732"/>
    <cellStyle name="Normal 11 3 4 2 7" xfId="18471"/>
    <cellStyle name="Normal 11 3 4 2 7 2" xfId="45426"/>
    <cellStyle name="Normal 11 3 4 2 8" xfId="21165"/>
    <cellStyle name="Normal 11 3 4 2 8 2" xfId="48120"/>
    <cellStyle name="Normal 11 3 4 2 9" xfId="23859"/>
    <cellStyle name="Normal 11 3 4 2 9 2" xfId="50814"/>
    <cellStyle name="Normal 11 3 4 3" xfId="2332"/>
    <cellStyle name="Normal 11 3 4 3 10" xfId="29287"/>
    <cellStyle name="Normal 11 3 4 3 11" xfId="25682"/>
    <cellStyle name="Normal 11 3 4 3 2" xfId="4115"/>
    <cellStyle name="Normal 11 3 4 3 2 2" xfId="31069"/>
    <cellStyle name="Normal 11 3 4 3 3" xfId="6808"/>
    <cellStyle name="Normal 11 3 4 3 3 2" xfId="33762"/>
    <cellStyle name="Normal 11 3 4 3 4" xfId="9501"/>
    <cellStyle name="Normal 11 3 4 3 4 2" xfId="36455"/>
    <cellStyle name="Normal 11 3 4 3 5" xfId="12194"/>
    <cellStyle name="Normal 11 3 4 3 5 2" xfId="39148"/>
    <cellStyle name="Normal 11 3 4 3 6" xfId="14887"/>
    <cellStyle name="Normal 11 3 4 3 6 2" xfId="41841"/>
    <cellStyle name="Normal 11 3 4 3 7" xfId="17580"/>
    <cellStyle name="Normal 11 3 4 3 7 2" xfId="44535"/>
    <cellStyle name="Normal 11 3 4 3 8" xfId="20274"/>
    <cellStyle name="Normal 11 3 4 3 8 2" xfId="47229"/>
    <cellStyle name="Normal 11 3 4 3 9" xfId="22968"/>
    <cellStyle name="Normal 11 3 4 3 9 2" xfId="49923"/>
    <cellStyle name="Normal 11 3 4 4" xfId="3224"/>
    <cellStyle name="Normal 11 3 4 4 2" xfId="30178"/>
    <cellStyle name="Normal 11 3 4 5" xfId="5917"/>
    <cellStyle name="Normal 11 3 4 5 2" xfId="32871"/>
    <cellStyle name="Normal 11 3 4 6" xfId="8610"/>
    <cellStyle name="Normal 11 3 4 6 2" xfId="35564"/>
    <cellStyle name="Normal 11 3 4 7" xfId="11303"/>
    <cellStyle name="Normal 11 3 4 7 2" xfId="38257"/>
    <cellStyle name="Normal 11 3 4 8" xfId="13996"/>
    <cellStyle name="Normal 11 3 4 8 2" xfId="40950"/>
    <cellStyle name="Normal 11 3 4 9" xfId="16689"/>
    <cellStyle name="Normal 11 3 4 9 2" xfId="43644"/>
    <cellStyle name="Normal 11 3 5" xfId="1011"/>
    <cellStyle name="Normal 11 3 5 10" xfId="27966"/>
    <cellStyle name="Normal 11 3 5 11" xfId="26143"/>
    <cellStyle name="Normal 11 3 5 2" xfId="4576"/>
    <cellStyle name="Normal 11 3 5 2 2" xfId="31530"/>
    <cellStyle name="Normal 11 3 5 3" xfId="7269"/>
    <cellStyle name="Normal 11 3 5 3 2" xfId="34223"/>
    <cellStyle name="Normal 11 3 5 4" xfId="9962"/>
    <cellStyle name="Normal 11 3 5 4 2" xfId="36916"/>
    <cellStyle name="Normal 11 3 5 5" xfId="12655"/>
    <cellStyle name="Normal 11 3 5 5 2" xfId="39609"/>
    <cellStyle name="Normal 11 3 5 6" xfId="15348"/>
    <cellStyle name="Normal 11 3 5 6 2" xfId="42302"/>
    <cellStyle name="Normal 11 3 5 7" xfId="18041"/>
    <cellStyle name="Normal 11 3 5 7 2" xfId="44996"/>
    <cellStyle name="Normal 11 3 5 8" xfId="20735"/>
    <cellStyle name="Normal 11 3 5 8 2" xfId="47690"/>
    <cellStyle name="Normal 11 3 5 9" xfId="23429"/>
    <cellStyle name="Normal 11 3 5 9 2" xfId="50384"/>
    <cellStyle name="Normal 11 3 6" xfId="1902"/>
    <cellStyle name="Normal 11 3 6 10" xfId="28857"/>
    <cellStyle name="Normal 11 3 6 11" xfId="25252"/>
    <cellStyle name="Normal 11 3 6 2" xfId="3685"/>
    <cellStyle name="Normal 11 3 6 2 2" xfId="30639"/>
    <cellStyle name="Normal 11 3 6 3" xfId="6378"/>
    <cellStyle name="Normal 11 3 6 3 2" xfId="33332"/>
    <cellStyle name="Normal 11 3 6 4" xfId="9071"/>
    <cellStyle name="Normal 11 3 6 4 2" xfId="36025"/>
    <cellStyle name="Normal 11 3 6 5" xfId="11764"/>
    <cellStyle name="Normal 11 3 6 5 2" xfId="38718"/>
    <cellStyle name="Normal 11 3 6 6" xfId="14457"/>
    <cellStyle name="Normal 11 3 6 6 2" xfId="41411"/>
    <cellStyle name="Normal 11 3 6 7" xfId="17150"/>
    <cellStyle name="Normal 11 3 6 7 2" xfId="44105"/>
    <cellStyle name="Normal 11 3 6 8" xfId="19844"/>
    <cellStyle name="Normal 11 3 6 8 2" xfId="46799"/>
    <cellStyle name="Normal 11 3 6 9" xfId="22538"/>
    <cellStyle name="Normal 11 3 6 9 2" xfId="49493"/>
    <cellStyle name="Normal 11 3 7" xfId="2794"/>
    <cellStyle name="Normal 11 3 7 2" xfId="29748"/>
    <cellStyle name="Normal 11 3 8" xfId="5487"/>
    <cellStyle name="Normal 11 3 8 2" xfId="32441"/>
    <cellStyle name="Normal 11 3 9" xfId="8180"/>
    <cellStyle name="Normal 11 3 9 2" xfId="35134"/>
    <cellStyle name="Normal 11 30" xfId="24348"/>
    <cellStyle name="Normal 11 4" xfId="122"/>
    <cellStyle name="Normal 11 4 10" xfId="13599"/>
    <cellStyle name="Normal 11 4 10 2" xfId="40553"/>
    <cellStyle name="Normal 11 4 11" xfId="16292"/>
    <cellStyle name="Normal 11 4 11 2" xfId="43247"/>
    <cellStyle name="Normal 11 4 12" xfId="18986"/>
    <cellStyle name="Normal 11 4 12 2" xfId="45941"/>
    <cellStyle name="Normal 11 4 13" xfId="21680"/>
    <cellStyle name="Normal 11 4 13 2" xfId="48635"/>
    <cellStyle name="Normal 11 4 14" xfId="27108"/>
    <cellStyle name="Normal 11 4 15" xfId="24394"/>
    <cellStyle name="Normal 11 4 2" xfId="238"/>
    <cellStyle name="Normal 11 4 2 10" xfId="19099"/>
    <cellStyle name="Normal 11 4 2 10 2" xfId="46054"/>
    <cellStyle name="Normal 11 4 2 11" xfId="21793"/>
    <cellStyle name="Normal 11 4 2 11 2" xfId="48748"/>
    <cellStyle name="Normal 11 4 2 12" xfId="27221"/>
    <cellStyle name="Normal 11 4 2 13" xfId="24507"/>
    <cellStyle name="Normal 11 4 2 2" xfId="1157"/>
    <cellStyle name="Normal 11 4 2 2 10" xfId="28112"/>
    <cellStyle name="Normal 11 4 2 2 11" xfId="26289"/>
    <cellStyle name="Normal 11 4 2 2 2" xfId="4722"/>
    <cellStyle name="Normal 11 4 2 2 2 2" xfId="31676"/>
    <cellStyle name="Normal 11 4 2 2 3" xfId="7415"/>
    <cellStyle name="Normal 11 4 2 2 3 2" xfId="34369"/>
    <cellStyle name="Normal 11 4 2 2 4" xfId="10108"/>
    <cellStyle name="Normal 11 4 2 2 4 2" xfId="37062"/>
    <cellStyle name="Normal 11 4 2 2 5" xfId="12801"/>
    <cellStyle name="Normal 11 4 2 2 5 2" xfId="39755"/>
    <cellStyle name="Normal 11 4 2 2 6" xfId="15494"/>
    <cellStyle name="Normal 11 4 2 2 6 2" xfId="42448"/>
    <cellStyle name="Normal 11 4 2 2 7" xfId="18187"/>
    <cellStyle name="Normal 11 4 2 2 7 2" xfId="45142"/>
    <cellStyle name="Normal 11 4 2 2 8" xfId="20881"/>
    <cellStyle name="Normal 11 4 2 2 8 2" xfId="47836"/>
    <cellStyle name="Normal 11 4 2 2 9" xfId="23575"/>
    <cellStyle name="Normal 11 4 2 2 9 2" xfId="50530"/>
    <cellStyle name="Normal 11 4 2 3" xfId="2048"/>
    <cellStyle name="Normal 11 4 2 3 10" xfId="29003"/>
    <cellStyle name="Normal 11 4 2 3 11" xfId="25398"/>
    <cellStyle name="Normal 11 4 2 3 2" xfId="3831"/>
    <cellStyle name="Normal 11 4 2 3 2 2" xfId="30785"/>
    <cellStyle name="Normal 11 4 2 3 3" xfId="6524"/>
    <cellStyle name="Normal 11 4 2 3 3 2" xfId="33478"/>
    <cellStyle name="Normal 11 4 2 3 4" xfId="9217"/>
    <cellStyle name="Normal 11 4 2 3 4 2" xfId="36171"/>
    <cellStyle name="Normal 11 4 2 3 5" xfId="11910"/>
    <cellStyle name="Normal 11 4 2 3 5 2" xfId="38864"/>
    <cellStyle name="Normal 11 4 2 3 6" xfId="14603"/>
    <cellStyle name="Normal 11 4 2 3 6 2" xfId="41557"/>
    <cellStyle name="Normal 11 4 2 3 7" xfId="17296"/>
    <cellStyle name="Normal 11 4 2 3 7 2" xfId="44251"/>
    <cellStyle name="Normal 11 4 2 3 8" xfId="19990"/>
    <cellStyle name="Normal 11 4 2 3 8 2" xfId="46945"/>
    <cellStyle name="Normal 11 4 2 3 9" xfId="22684"/>
    <cellStyle name="Normal 11 4 2 3 9 2" xfId="49639"/>
    <cellStyle name="Normal 11 4 2 4" xfId="2940"/>
    <cellStyle name="Normal 11 4 2 4 2" xfId="29894"/>
    <cellStyle name="Normal 11 4 2 5" xfId="5633"/>
    <cellStyle name="Normal 11 4 2 5 2" xfId="32587"/>
    <cellStyle name="Normal 11 4 2 6" xfId="8326"/>
    <cellStyle name="Normal 11 4 2 6 2" xfId="35280"/>
    <cellStyle name="Normal 11 4 2 7" xfId="11019"/>
    <cellStyle name="Normal 11 4 2 7 2" xfId="37973"/>
    <cellStyle name="Normal 11 4 2 8" xfId="13712"/>
    <cellStyle name="Normal 11 4 2 8 2" xfId="40666"/>
    <cellStyle name="Normal 11 4 2 9" xfId="16405"/>
    <cellStyle name="Normal 11 4 2 9 2" xfId="43360"/>
    <cellStyle name="Normal 11 4 3" xfId="540"/>
    <cellStyle name="Normal 11 4 3 10" xfId="19371"/>
    <cellStyle name="Normal 11 4 3 10 2" xfId="46326"/>
    <cellStyle name="Normal 11 4 3 11" xfId="22065"/>
    <cellStyle name="Normal 11 4 3 11 2" xfId="49020"/>
    <cellStyle name="Normal 11 4 3 12" xfId="27493"/>
    <cellStyle name="Normal 11 4 3 13" xfId="24779"/>
    <cellStyle name="Normal 11 4 3 2" xfId="1429"/>
    <cellStyle name="Normal 11 4 3 2 10" xfId="28384"/>
    <cellStyle name="Normal 11 4 3 2 11" xfId="26561"/>
    <cellStyle name="Normal 11 4 3 2 2" xfId="4994"/>
    <cellStyle name="Normal 11 4 3 2 2 2" xfId="31948"/>
    <cellStyle name="Normal 11 4 3 2 3" xfId="7687"/>
    <cellStyle name="Normal 11 4 3 2 3 2" xfId="34641"/>
    <cellStyle name="Normal 11 4 3 2 4" xfId="10380"/>
    <cellStyle name="Normal 11 4 3 2 4 2" xfId="37334"/>
    <cellStyle name="Normal 11 4 3 2 5" xfId="13073"/>
    <cellStyle name="Normal 11 4 3 2 5 2" xfId="40027"/>
    <cellStyle name="Normal 11 4 3 2 6" xfId="15766"/>
    <cellStyle name="Normal 11 4 3 2 6 2" xfId="42720"/>
    <cellStyle name="Normal 11 4 3 2 7" xfId="18459"/>
    <cellStyle name="Normal 11 4 3 2 7 2" xfId="45414"/>
    <cellStyle name="Normal 11 4 3 2 8" xfId="21153"/>
    <cellStyle name="Normal 11 4 3 2 8 2" xfId="48108"/>
    <cellStyle name="Normal 11 4 3 2 9" xfId="23847"/>
    <cellStyle name="Normal 11 4 3 2 9 2" xfId="50802"/>
    <cellStyle name="Normal 11 4 3 3" xfId="2320"/>
    <cellStyle name="Normal 11 4 3 3 10" xfId="29275"/>
    <cellStyle name="Normal 11 4 3 3 11" xfId="25670"/>
    <cellStyle name="Normal 11 4 3 3 2" xfId="4103"/>
    <cellStyle name="Normal 11 4 3 3 2 2" xfId="31057"/>
    <cellStyle name="Normal 11 4 3 3 3" xfId="6796"/>
    <cellStyle name="Normal 11 4 3 3 3 2" xfId="33750"/>
    <cellStyle name="Normal 11 4 3 3 4" xfId="9489"/>
    <cellStyle name="Normal 11 4 3 3 4 2" xfId="36443"/>
    <cellStyle name="Normal 11 4 3 3 5" xfId="12182"/>
    <cellStyle name="Normal 11 4 3 3 5 2" xfId="39136"/>
    <cellStyle name="Normal 11 4 3 3 6" xfId="14875"/>
    <cellStyle name="Normal 11 4 3 3 6 2" xfId="41829"/>
    <cellStyle name="Normal 11 4 3 3 7" xfId="17568"/>
    <cellStyle name="Normal 11 4 3 3 7 2" xfId="44523"/>
    <cellStyle name="Normal 11 4 3 3 8" xfId="20262"/>
    <cellStyle name="Normal 11 4 3 3 8 2" xfId="47217"/>
    <cellStyle name="Normal 11 4 3 3 9" xfId="22956"/>
    <cellStyle name="Normal 11 4 3 3 9 2" xfId="49911"/>
    <cellStyle name="Normal 11 4 3 4" xfId="3212"/>
    <cellStyle name="Normal 11 4 3 4 2" xfId="30166"/>
    <cellStyle name="Normal 11 4 3 5" xfId="5905"/>
    <cellStyle name="Normal 11 4 3 5 2" xfId="32859"/>
    <cellStyle name="Normal 11 4 3 6" xfId="8598"/>
    <cellStyle name="Normal 11 4 3 6 2" xfId="35552"/>
    <cellStyle name="Normal 11 4 3 7" xfId="11291"/>
    <cellStyle name="Normal 11 4 3 7 2" xfId="38245"/>
    <cellStyle name="Normal 11 4 3 8" xfId="13984"/>
    <cellStyle name="Normal 11 4 3 8 2" xfId="40938"/>
    <cellStyle name="Normal 11 4 3 9" xfId="16677"/>
    <cellStyle name="Normal 11 4 3 9 2" xfId="43632"/>
    <cellStyle name="Normal 11 4 4" xfId="1044"/>
    <cellStyle name="Normal 11 4 4 10" xfId="27999"/>
    <cellStyle name="Normal 11 4 4 11" xfId="26176"/>
    <cellStyle name="Normal 11 4 4 2" xfId="4609"/>
    <cellStyle name="Normal 11 4 4 2 2" xfId="31563"/>
    <cellStyle name="Normal 11 4 4 3" xfId="7302"/>
    <cellStyle name="Normal 11 4 4 3 2" xfId="34256"/>
    <cellStyle name="Normal 11 4 4 4" xfId="9995"/>
    <cellStyle name="Normal 11 4 4 4 2" xfId="36949"/>
    <cellStyle name="Normal 11 4 4 5" xfId="12688"/>
    <cellStyle name="Normal 11 4 4 5 2" xfId="39642"/>
    <cellStyle name="Normal 11 4 4 6" xfId="15381"/>
    <cellStyle name="Normal 11 4 4 6 2" xfId="42335"/>
    <cellStyle name="Normal 11 4 4 7" xfId="18074"/>
    <cellStyle name="Normal 11 4 4 7 2" xfId="45029"/>
    <cellStyle name="Normal 11 4 4 8" xfId="20768"/>
    <cellStyle name="Normal 11 4 4 8 2" xfId="47723"/>
    <cellStyle name="Normal 11 4 4 9" xfId="23462"/>
    <cellStyle name="Normal 11 4 4 9 2" xfId="50417"/>
    <cellStyle name="Normal 11 4 5" xfId="1935"/>
    <cellStyle name="Normal 11 4 5 10" xfId="28890"/>
    <cellStyle name="Normal 11 4 5 11" xfId="25285"/>
    <cellStyle name="Normal 11 4 5 2" xfId="3718"/>
    <cellStyle name="Normal 11 4 5 2 2" xfId="30672"/>
    <cellStyle name="Normal 11 4 5 3" xfId="6411"/>
    <cellStyle name="Normal 11 4 5 3 2" xfId="33365"/>
    <cellStyle name="Normal 11 4 5 4" xfId="9104"/>
    <cellStyle name="Normal 11 4 5 4 2" xfId="36058"/>
    <cellStyle name="Normal 11 4 5 5" xfId="11797"/>
    <cellStyle name="Normal 11 4 5 5 2" xfId="38751"/>
    <cellStyle name="Normal 11 4 5 6" xfId="14490"/>
    <cellStyle name="Normal 11 4 5 6 2" xfId="41444"/>
    <cellStyle name="Normal 11 4 5 7" xfId="17183"/>
    <cellStyle name="Normal 11 4 5 7 2" xfId="44138"/>
    <cellStyle name="Normal 11 4 5 8" xfId="19877"/>
    <cellStyle name="Normal 11 4 5 8 2" xfId="46832"/>
    <cellStyle name="Normal 11 4 5 9" xfId="22571"/>
    <cellStyle name="Normal 11 4 5 9 2" xfId="49526"/>
    <cellStyle name="Normal 11 4 6" xfId="2827"/>
    <cellStyle name="Normal 11 4 6 2" xfId="29781"/>
    <cellStyle name="Normal 11 4 7" xfId="5520"/>
    <cellStyle name="Normal 11 4 7 2" xfId="32474"/>
    <cellStyle name="Normal 11 4 8" xfId="8213"/>
    <cellStyle name="Normal 11 4 8 2" xfId="35167"/>
    <cellStyle name="Normal 11 4 9" xfId="10906"/>
    <cellStyle name="Normal 11 4 9 2" xfId="37860"/>
    <cellStyle name="Normal 11 5" xfId="155"/>
    <cellStyle name="Normal 11 5 10" xfId="13632"/>
    <cellStyle name="Normal 11 5 10 2" xfId="40586"/>
    <cellStyle name="Normal 11 5 11" xfId="16325"/>
    <cellStyle name="Normal 11 5 11 2" xfId="43280"/>
    <cellStyle name="Normal 11 5 12" xfId="19019"/>
    <cellStyle name="Normal 11 5 12 2" xfId="45974"/>
    <cellStyle name="Normal 11 5 13" xfId="21713"/>
    <cellStyle name="Normal 11 5 13 2" xfId="48668"/>
    <cellStyle name="Normal 11 5 14" xfId="27141"/>
    <cellStyle name="Normal 11 5 15" xfId="24427"/>
    <cellStyle name="Normal 11 5 2" xfId="239"/>
    <cellStyle name="Normal 11 5 2 10" xfId="19100"/>
    <cellStyle name="Normal 11 5 2 10 2" xfId="46055"/>
    <cellStyle name="Normal 11 5 2 11" xfId="21794"/>
    <cellStyle name="Normal 11 5 2 11 2" xfId="48749"/>
    <cellStyle name="Normal 11 5 2 12" xfId="27222"/>
    <cellStyle name="Normal 11 5 2 13" xfId="24508"/>
    <cellStyle name="Normal 11 5 2 2" xfId="1158"/>
    <cellStyle name="Normal 11 5 2 2 10" xfId="28113"/>
    <cellStyle name="Normal 11 5 2 2 11" xfId="26290"/>
    <cellStyle name="Normal 11 5 2 2 2" xfId="4723"/>
    <cellStyle name="Normal 11 5 2 2 2 2" xfId="31677"/>
    <cellStyle name="Normal 11 5 2 2 3" xfId="7416"/>
    <cellStyle name="Normal 11 5 2 2 3 2" xfId="34370"/>
    <cellStyle name="Normal 11 5 2 2 4" xfId="10109"/>
    <cellStyle name="Normal 11 5 2 2 4 2" xfId="37063"/>
    <cellStyle name="Normal 11 5 2 2 5" xfId="12802"/>
    <cellStyle name="Normal 11 5 2 2 5 2" xfId="39756"/>
    <cellStyle name="Normal 11 5 2 2 6" xfId="15495"/>
    <cellStyle name="Normal 11 5 2 2 6 2" xfId="42449"/>
    <cellStyle name="Normal 11 5 2 2 7" xfId="18188"/>
    <cellStyle name="Normal 11 5 2 2 7 2" xfId="45143"/>
    <cellStyle name="Normal 11 5 2 2 8" xfId="20882"/>
    <cellStyle name="Normal 11 5 2 2 8 2" xfId="47837"/>
    <cellStyle name="Normal 11 5 2 2 9" xfId="23576"/>
    <cellStyle name="Normal 11 5 2 2 9 2" xfId="50531"/>
    <cellStyle name="Normal 11 5 2 3" xfId="2049"/>
    <cellStyle name="Normal 11 5 2 3 10" xfId="29004"/>
    <cellStyle name="Normal 11 5 2 3 11" xfId="25399"/>
    <cellStyle name="Normal 11 5 2 3 2" xfId="3832"/>
    <cellStyle name="Normal 11 5 2 3 2 2" xfId="30786"/>
    <cellStyle name="Normal 11 5 2 3 3" xfId="6525"/>
    <cellStyle name="Normal 11 5 2 3 3 2" xfId="33479"/>
    <cellStyle name="Normal 11 5 2 3 4" xfId="9218"/>
    <cellStyle name="Normal 11 5 2 3 4 2" xfId="36172"/>
    <cellStyle name="Normal 11 5 2 3 5" xfId="11911"/>
    <cellStyle name="Normal 11 5 2 3 5 2" xfId="38865"/>
    <cellStyle name="Normal 11 5 2 3 6" xfId="14604"/>
    <cellStyle name="Normal 11 5 2 3 6 2" xfId="41558"/>
    <cellStyle name="Normal 11 5 2 3 7" xfId="17297"/>
    <cellStyle name="Normal 11 5 2 3 7 2" xfId="44252"/>
    <cellStyle name="Normal 11 5 2 3 8" xfId="19991"/>
    <cellStyle name="Normal 11 5 2 3 8 2" xfId="46946"/>
    <cellStyle name="Normal 11 5 2 3 9" xfId="22685"/>
    <cellStyle name="Normal 11 5 2 3 9 2" xfId="49640"/>
    <cellStyle name="Normal 11 5 2 4" xfId="2941"/>
    <cellStyle name="Normal 11 5 2 4 2" xfId="29895"/>
    <cellStyle name="Normal 11 5 2 5" xfId="5634"/>
    <cellStyle name="Normal 11 5 2 5 2" xfId="32588"/>
    <cellStyle name="Normal 11 5 2 6" xfId="8327"/>
    <cellStyle name="Normal 11 5 2 6 2" xfId="35281"/>
    <cellStyle name="Normal 11 5 2 7" xfId="11020"/>
    <cellStyle name="Normal 11 5 2 7 2" xfId="37974"/>
    <cellStyle name="Normal 11 5 2 8" xfId="13713"/>
    <cellStyle name="Normal 11 5 2 8 2" xfId="40667"/>
    <cellStyle name="Normal 11 5 2 9" xfId="16406"/>
    <cellStyle name="Normal 11 5 2 9 2" xfId="43361"/>
    <cellStyle name="Normal 11 5 3" xfId="549"/>
    <cellStyle name="Normal 11 5 3 10" xfId="19380"/>
    <cellStyle name="Normal 11 5 3 10 2" xfId="46335"/>
    <cellStyle name="Normal 11 5 3 11" xfId="22074"/>
    <cellStyle name="Normal 11 5 3 11 2" xfId="49029"/>
    <cellStyle name="Normal 11 5 3 12" xfId="27502"/>
    <cellStyle name="Normal 11 5 3 13" xfId="24788"/>
    <cellStyle name="Normal 11 5 3 2" xfId="1438"/>
    <cellStyle name="Normal 11 5 3 2 10" xfId="28393"/>
    <cellStyle name="Normal 11 5 3 2 11" xfId="26570"/>
    <cellStyle name="Normal 11 5 3 2 2" xfId="5003"/>
    <cellStyle name="Normal 11 5 3 2 2 2" xfId="31957"/>
    <cellStyle name="Normal 11 5 3 2 3" xfId="7696"/>
    <cellStyle name="Normal 11 5 3 2 3 2" xfId="34650"/>
    <cellStyle name="Normal 11 5 3 2 4" xfId="10389"/>
    <cellStyle name="Normal 11 5 3 2 4 2" xfId="37343"/>
    <cellStyle name="Normal 11 5 3 2 5" xfId="13082"/>
    <cellStyle name="Normal 11 5 3 2 5 2" xfId="40036"/>
    <cellStyle name="Normal 11 5 3 2 6" xfId="15775"/>
    <cellStyle name="Normal 11 5 3 2 6 2" xfId="42729"/>
    <cellStyle name="Normal 11 5 3 2 7" xfId="18468"/>
    <cellStyle name="Normal 11 5 3 2 7 2" xfId="45423"/>
    <cellStyle name="Normal 11 5 3 2 8" xfId="21162"/>
    <cellStyle name="Normal 11 5 3 2 8 2" xfId="48117"/>
    <cellStyle name="Normal 11 5 3 2 9" xfId="23856"/>
    <cellStyle name="Normal 11 5 3 2 9 2" xfId="50811"/>
    <cellStyle name="Normal 11 5 3 3" xfId="2329"/>
    <cellStyle name="Normal 11 5 3 3 10" xfId="29284"/>
    <cellStyle name="Normal 11 5 3 3 11" xfId="25679"/>
    <cellStyle name="Normal 11 5 3 3 2" xfId="4112"/>
    <cellStyle name="Normal 11 5 3 3 2 2" xfId="31066"/>
    <cellStyle name="Normal 11 5 3 3 3" xfId="6805"/>
    <cellStyle name="Normal 11 5 3 3 3 2" xfId="33759"/>
    <cellStyle name="Normal 11 5 3 3 4" xfId="9498"/>
    <cellStyle name="Normal 11 5 3 3 4 2" xfId="36452"/>
    <cellStyle name="Normal 11 5 3 3 5" xfId="12191"/>
    <cellStyle name="Normal 11 5 3 3 5 2" xfId="39145"/>
    <cellStyle name="Normal 11 5 3 3 6" xfId="14884"/>
    <cellStyle name="Normal 11 5 3 3 6 2" xfId="41838"/>
    <cellStyle name="Normal 11 5 3 3 7" xfId="17577"/>
    <cellStyle name="Normal 11 5 3 3 7 2" xfId="44532"/>
    <cellStyle name="Normal 11 5 3 3 8" xfId="20271"/>
    <cellStyle name="Normal 11 5 3 3 8 2" xfId="47226"/>
    <cellStyle name="Normal 11 5 3 3 9" xfId="22965"/>
    <cellStyle name="Normal 11 5 3 3 9 2" xfId="49920"/>
    <cellStyle name="Normal 11 5 3 4" xfId="3221"/>
    <cellStyle name="Normal 11 5 3 4 2" xfId="30175"/>
    <cellStyle name="Normal 11 5 3 5" xfId="5914"/>
    <cellStyle name="Normal 11 5 3 5 2" xfId="32868"/>
    <cellStyle name="Normal 11 5 3 6" xfId="8607"/>
    <cellStyle name="Normal 11 5 3 6 2" xfId="35561"/>
    <cellStyle name="Normal 11 5 3 7" xfId="11300"/>
    <cellStyle name="Normal 11 5 3 7 2" xfId="38254"/>
    <cellStyle name="Normal 11 5 3 8" xfId="13993"/>
    <cellStyle name="Normal 11 5 3 8 2" xfId="40947"/>
    <cellStyle name="Normal 11 5 3 9" xfId="16686"/>
    <cellStyle name="Normal 11 5 3 9 2" xfId="43641"/>
    <cellStyle name="Normal 11 5 4" xfId="1077"/>
    <cellStyle name="Normal 11 5 4 10" xfId="28032"/>
    <cellStyle name="Normal 11 5 4 11" xfId="26209"/>
    <cellStyle name="Normal 11 5 4 2" xfId="4642"/>
    <cellStyle name="Normal 11 5 4 2 2" xfId="31596"/>
    <cellStyle name="Normal 11 5 4 3" xfId="7335"/>
    <cellStyle name="Normal 11 5 4 3 2" xfId="34289"/>
    <cellStyle name="Normal 11 5 4 4" xfId="10028"/>
    <cellStyle name="Normal 11 5 4 4 2" xfId="36982"/>
    <cellStyle name="Normal 11 5 4 5" xfId="12721"/>
    <cellStyle name="Normal 11 5 4 5 2" xfId="39675"/>
    <cellStyle name="Normal 11 5 4 6" xfId="15414"/>
    <cellStyle name="Normal 11 5 4 6 2" xfId="42368"/>
    <cellStyle name="Normal 11 5 4 7" xfId="18107"/>
    <cellStyle name="Normal 11 5 4 7 2" xfId="45062"/>
    <cellStyle name="Normal 11 5 4 8" xfId="20801"/>
    <cellStyle name="Normal 11 5 4 8 2" xfId="47756"/>
    <cellStyle name="Normal 11 5 4 9" xfId="23495"/>
    <cellStyle name="Normal 11 5 4 9 2" xfId="50450"/>
    <cellStyle name="Normal 11 5 5" xfId="1968"/>
    <cellStyle name="Normal 11 5 5 10" xfId="28923"/>
    <cellStyle name="Normal 11 5 5 11" xfId="25318"/>
    <cellStyle name="Normal 11 5 5 2" xfId="3751"/>
    <cellStyle name="Normal 11 5 5 2 2" xfId="30705"/>
    <cellStyle name="Normal 11 5 5 3" xfId="6444"/>
    <cellStyle name="Normal 11 5 5 3 2" xfId="33398"/>
    <cellStyle name="Normal 11 5 5 4" xfId="9137"/>
    <cellStyle name="Normal 11 5 5 4 2" xfId="36091"/>
    <cellStyle name="Normal 11 5 5 5" xfId="11830"/>
    <cellStyle name="Normal 11 5 5 5 2" xfId="38784"/>
    <cellStyle name="Normal 11 5 5 6" xfId="14523"/>
    <cellStyle name="Normal 11 5 5 6 2" xfId="41477"/>
    <cellStyle name="Normal 11 5 5 7" xfId="17216"/>
    <cellStyle name="Normal 11 5 5 7 2" xfId="44171"/>
    <cellStyle name="Normal 11 5 5 8" xfId="19910"/>
    <cellStyle name="Normal 11 5 5 8 2" xfId="46865"/>
    <cellStyle name="Normal 11 5 5 9" xfId="22604"/>
    <cellStyle name="Normal 11 5 5 9 2" xfId="49559"/>
    <cellStyle name="Normal 11 5 6" xfId="2860"/>
    <cellStyle name="Normal 11 5 6 2" xfId="29814"/>
    <cellStyle name="Normal 11 5 7" xfId="5553"/>
    <cellStyle name="Normal 11 5 7 2" xfId="32507"/>
    <cellStyle name="Normal 11 5 8" xfId="8246"/>
    <cellStyle name="Normal 11 5 8 2" xfId="35200"/>
    <cellStyle name="Normal 11 5 9" xfId="10939"/>
    <cellStyle name="Normal 11 5 9 2" xfId="37893"/>
    <cellStyle name="Normal 11 6" xfId="188"/>
    <cellStyle name="Normal 11 6 10" xfId="13665"/>
    <cellStyle name="Normal 11 6 10 2" xfId="40619"/>
    <cellStyle name="Normal 11 6 11" xfId="16358"/>
    <cellStyle name="Normal 11 6 11 2" xfId="43313"/>
    <cellStyle name="Normal 11 6 12" xfId="19052"/>
    <cellStyle name="Normal 11 6 12 2" xfId="46007"/>
    <cellStyle name="Normal 11 6 13" xfId="21746"/>
    <cellStyle name="Normal 11 6 13 2" xfId="48701"/>
    <cellStyle name="Normal 11 6 14" xfId="27174"/>
    <cellStyle name="Normal 11 6 15" xfId="24460"/>
    <cellStyle name="Normal 11 6 2" xfId="240"/>
    <cellStyle name="Normal 11 6 2 10" xfId="19101"/>
    <cellStyle name="Normal 11 6 2 10 2" xfId="46056"/>
    <cellStyle name="Normal 11 6 2 11" xfId="21795"/>
    <cellStyle name="Normal 11 6 2 11 2" xfId="48750"/>
    <cellStyle name="Normal 11 6 2 12" xfId="27223"/>
    <cellStyle name="Normal 11 6 2 13" xfId="24509"/>
    <cellStyle name="Normal 11 6 2 2" xfId="1159"/>
    <cellStyle name="Normal 11 6 2 2 10" xfId="28114"/>
    <cellStyle name="Normal 11 6 2 2 11" xfId="26291"/>
    <cellStyle name="Normal 11 6 2 2 2" xfId="4724"/>
    <cellStyle name="Normal 11 6 2 2 2 2" xfId="31678"/>
    <cellStyle name="Normal 11 6 2 2 3" xfId="7417"/>
    <cellStyle name="Normal 11 6 2 2 3 2" xfId="34371"/>
    <cellStyle name="Normal 11 6 2 2 4" xfId="10110"/>
    <cellStyle name="Normal 11 6 2 2 4 2" xfId="37064"/>
    <cellStyle name="Normal 11 6 2 2 5" xfId="12803"/>
    <cellStyle name="Normal 11 6 2 2 5 2" xfId="39757"/>
    <cellStyle name="Normal 11 6 2 2 6" xfId="15496"/>
    <cellStyle name="Normal 11 6 2 2 6 2" xfId="42450"/>
    <cellStyle name="Normal 11 6 2 2 7" xfId="18189"/>
    <cellStyle name="Normal 11 6 2 2 7 2" xfId="45144"/>
    <cellStyle name="Normal 11 6 2 2 8" xfId="20883"/>
    <cellStyle name="Normal 11 6 2 2 8 2" xfId="47838"/>
    <cellStyle name="Normal 11 6 2 2 9" xfId="23577"/>
    <cellStyle name="Normal 11 6 2 2 9 2" xfId="50532"/>
    <cellStyle name="Normal 11 6 2 3" xfId="2050"/>
    <cellStyle name="Normal 11 6 2 3 10" xfId="29005"/>
    <cellStyle name="Normal 11 6 2 3 11" xfId="25400"/>
    <cellStyle name="Normal 11 6 2 3 2" xfId="3833"/>
    <cellStyle name="Normal 11 6 2 3 2 2" xfId="30787"/>
    <cellStyle name="Normal 11 6 2 3 3" xfId="6526"/>
    <cellStyle name="Normal 11 6 2 3 3 2" xfId="33480"/>
    <cellStyle name="Normal 11 6 2 3 4" xfId="9219"/>
    <cellStyle name="Normal 11 6 2 3 4 2" xfId="36173"/>
    <cellStyle name="Normal 11 6 2 3 5" xfId="11912"/>
    <cellStyle name="Normal 11 6 2 3 5 2" xfId="38866"/>
    <cellStyle name="Normal 11 6 2 3 6" xfId="14605"/>
    <cellStyle name="Normal 11 6 2 3 6 2" xfId="41559"/>
    <cellStyle name="Normal 11 6 2 3 7" xfId="17298"/>
    <cellStyle name="Normal 11 6 2 3 7 2" xfId="44253"/>
    <cellStyle name="Normal 11 6 2 3 8" xfId="19992"/>
    <cellStyle name="Normal 11 6 2 3 8 2" xfId="46947"/>
    <cellStyle name="Normal 11 6 2 3 9" xfId="22686"/>
    <cellStyle name="Normal 11 6 2 3 9 2" xfId="49641"/>
    <cellStyle name="Normal 11 6 2 4" xfId="2942"/>
    <cellStyle name="Normal 11 6 2 4 2" xfId="29896"/>
    <cellStyle name="Normal 11 6 2 5" xfId="5635"/>
    <cellStyle name="Normal 11 6 2 5 2" xfId="32589"/>
    <cellStyle name="Normal 11 6 2 6" xfId="8328"/>
    <cellStyle name="Normal 11 6 2 6 2" xfId="35282"/>
    <cellStyle name="Normal 11 6 2 7" xfId="11021"/>
    <cellStyle name="Normal 11 6 2 7 2" xfId="37975"/>
    <cellStyle name="Normal 11 6 2 8" xfId="13714"/>
    <cellStyle name="Normal 11 6 2 8 2" xfId="40668"/>
    <cellStyle name="Normal 11 6 2 9" xfId="16407"/>
    <cellStyle name="Normal 11 6 2 9 2" xfId="43362"/>
    <cellStyle name="Normal 11 6 3" xfId="541"/>
    <cellStyle name="Normal 11 6 3 10" xfId="19372"/>
    <cellStyle name="Normal 11 6 3 10 2" xfId="46327"/>
    <cellStyle name="Normal 11 6 3 11" xfId="22066"/>
    <cellStyle name="Normal 11 6 3 11 2" xfId="49021"/>
    <cellStyle name="Normal 11 6 3 12" xfId="27494"/>
    <cellStyle name="Normal 11 6 3 13" xfId="24780"/>
    <cellStyle name="Normal 11 6 3 2" xfId="1430"/>
    <cellStyle name="Normal 11 6 3 2 10" xfId="28385"/>
    <cellStyle name="Normal 11 6 3 2 11" xfId="26562"/>
    <cellStyle name="Normal 11 6 3 2 2" xfId="4995"/>
    <cellStyle name="Normal 11 6 3 2 2 2" xfId="31949"/>
    <cellStyle name="Normal 11 6 3 2 3" xfId="7688"/>
    <cellStyle name="Normal 11 6 3 2 3 2" xfId="34642"/>
    <cellStyle name="Normal 11 6 3 2 4" xfId="10381"/>
    <cellStyle name="Normal 11 6 3 2 4 2" xfId="37335"/>
    <cellStyle name="Normal 11 6 3 2 5" xfId="13074"/>
    <cellStyle name="Normal 11 6 3 2 5 2" xfId="40028"/>
    <cellStyle name="Normal 11 6 3 2 6" xfId="15767"/>
    <cellStyle name="Normal 11 6 3 2 6 2" xfId="42721"/>
    <cellStyle name="Normal 11 6 3 2 7" xfId="18460"/>
    <cellStyle name="Normal 11 6 3 2 7 2" xfId="45415"/>
    <cellStyle name="Normal 11 6 3 2 8" xfId="21154"/>
    <cellStyle name="Normal 11 6 3 2 8 2" xfId="48109"/>
    <cellStyle name="Normal 11 6 3 2 9" xfId="23848"/>
    <cellStyle name="Normal 11 6 3 2 9 2" xfId="50803"/>
    <cellStyle name="Normal 11 6 3 3" xfId="2321"/>
    <cellStyle name="Normal 11 6 3 3 10" xfId="29276"/>
    <cellStyle name="Normal 11 6 3 3 11" xfId="25671"/>
    <cellStyle name="Normal 11 6 3 3 2" xfId="4104"/>
    <cellStyle name="Normal 11 6 3 3 2 2" xfId="31058"/>
    <cellStyle name="Normal 11 6 3 3 3" xfId="6797"/>
    <cellStyle name="Normal 11 6 3 3 3 2" xfId="33751"/>
    <cellStyle name="Normal 11 6 3 3 4" xfId="9490"/>
    <cellStyle name="Normal 11 6 3 3 4 2" xfId="36444"/>
    <cellStyle name="Normal 11 6 3 3 5" xfId="12183"/>
    <cellStyle name="Normal 11 6 3 3 5 2" xfId="39137"/>
    <cellStyle name="Normal 11 6 3 3 6" xfId="14876"/>
    <cellStyle name="Normal 11 6 3 3 6 2" xfId="41830"/>
    <cellStyle name="Normal 11 6 3 3 7" xfId="17569"/>
    <cellStyle name="Normal 11 6 3 3 7 2" xfId="44524"/>
    <cellStyle name="Normal 11 6 3 3 8" xfId="20263"/>
    <cellStyle name="Normal 11 6 3 3 8 2" xfId="47218"/>
    <cellStyle name="Normal 11 6 3 3 9" xfId="22957"/>
    <cellStyle name="Normal 11 6 3 3 9 2" xfId="49912"/>
    <cellStyle name="Normal 11 6 3 4" xfId="3213"/>
    <cellStyle name="Normal 11 6 3 4 2" xfId="30167"/>
    <cellStyle name="Normal 11 6 3 5" xfId="5906"/>
    <cellStyle name="Normal 11 6 3 5 2" xfId="32860"/>
    <cellStyle name="Normal 11 6 3 6" xfId="8599"/>
    <cellStyle name="Normal 11 6 3 6 2" xfId="35553"/>
    <cellStyle name="Normal 11 6 3 7" xfId="11292"/>
    <cellStyle name="Normal 11 6 3 7 2" xfId="38246"/>
    <cellStyle name="Normal 11 6 3 8" xfId="13985"/>
    <cellStyle name="Normal 11 6 3 8 2" xfId="40939"/>
    <cellStyle name="Normal 11 6 3 9" xfId="16678"/>
    <cellStyle name="Normal 11 6 3 9 2" xfId="43633"/>
    <cellStyle name="Normal 11 6 4" xfId="1110"/>
    <cellStyle name="Normal 11 6 4 10" xfId="28065"/>
    <cellStyle name="Normal 11 6 4 11" xfId="26242"/>
    <cellStyle name="Normal 11 6 4 2" xfId="4675"/>
    <cellStyle name="Normal 11 6 4 2 2" xfId="31629"/>
    <cellStyle name="Normal 11 6 4 3" xfId="7368"/>
    <cellStyle name="Normal 11 6 4 3 2" xfId="34322"/>
    <cellStyle name="Normal 11 6 4 4" xfId="10061"/>
    <cellStyle name="Normal 11 6 4 4 2" xfId="37015"/>
    <cellStyle name="Normal 11 6 4 5" xfId="12754"/>
    <cellStyle name="Normal 11 6 4 5 2" xfId="39708"/>
    <cellStyle name="Normal 11 6 4 6" xfId="15447"/>
    <cellStyle name="Normal 11 6 4 6 2" xfId="42401"/>
    <cellStyle name="Normal 11 6 4 7" xfId="18140"/>
    <cellStyle name="Normal 11 6 4 7 2" xfId="45095"/>
    <cellStyle name="Normal 11 6 4 8" xfId="20834"/>
    <cellStyle name="Normal 11 6 4 8 2" xfId="47789"/>
    <cellStyle name="Normal 11 6 4 9" xfId="23528"/>
    <cellStyle name="Normal 11 6 4 9 2" xfId="50483"/>
    <cellStyle name="Normal 11 6 5" xfId="2001"/>
    <cellStyle name="Normal 11 6 5 10" xfId="28956"/>
    <cellStyle name="Normal 11 6 5 11" xfId="25351"/>
    <cellStyle name="Normal 11 6 5 2" xfId="3784"/>
    <cellStyle name="Normal 11 6 5 2 2" xfId="30738"/>
    <cellStyle name="Normal 11 6 5 3" xfId="6477"/>
    <cellStyle name="Normal 11 6 5 3 2" xfId="33431"/>
    <cellStyle name="Normal 11 6 5 4" xfId="9170"/>
    <cellStyle name="Normal 11 6 5 4 2" xfId="36124"/>
    <cellStyle name="Normal 11 6 5 5" xfId="11863"/>
    <cellStyle name="Normal 11 6 5 5 2" xfId="38817"/>
    <cellStyle name="Normal 11 6 5 6" xfId="14556"/>
    <cellStyle name="Normal 11 6 5 6 2" xfId="41510"/>
    <cellStyle name="Normal 11 6 5 7" xfId="17249"/>
    <cellStyle name="Normal 11 6 5 7 2" xfId="44204"/>
    <cellStyle name="Normal 11 6 5 8" xfId="19943"/>
    <cellStyle name="Normal 11 6 5 8 2" xfId="46898"/>
    <cellStyle name="Normal 11 6 5 9" xfId="22637"/>
    <cellStyle name="Normal 11 6 5 9 2" xfId="49592"/>
    <cellStyle name="Normal 11 6 6" xfId="2893"/>
    <cellStyle name="Normal 11 6 6 2" xfId="29847"/>
    <cellStyle name="Normal 11 6 7" xfId="5586"/>
    <cellStyle name="Normal 11 6 7 2" xfId="32540"/>
    <cellStyle name="Normal 11 6 8" xfId="8279"/>
    <cellStyle name="Normal 11 6 8 2" xfId="35233"/>
    <cellStyle name="Normal 11 6 9" xfId="10972"/>
    <cellStyle name="Normal 11 6 9 2" xfId="37926"/>
    <cellStyle name="Normal 11 7" xfId="241"/>
    <cellStyle name="Normal 11 7 10" xfId="16408"/>
    <cellStyle name="Normal 11 7 10 2" xfId="43363"/>
    <cellStyle name="Normal 11 7 11" xfId="19102"/>
    <cellStyle name="Normal 11 7 11 2" xfId="46057"/>
    <cellStyle name="Normal 11 7 12" xfId="21796"/>
    <cellStyle name="Normal 11 7 12 2" xfId="48751"/>
    <cellStyle name="Normal 11 7 13" xfId="27224"/>
    <cellStyle name="Normal 11 7 14" xfId="24510"/>
    <cellStyle name="Normal 11 7 2" xfId="515"/>
    <cellStyle name="Normal 11 7 2 10" xfId="19345"/>
    <cellStyle name="Normal 11 7 2 10 2" xfId="46300"/>
    <cellStyle name="Normal 11 7 2 11" xfId="22039"/>
    <cellStyle name="Normal 11 7 2 11 2" xfId="48994"/>
    <cellStyle name="Normal 11 7 2 12" xfId="27467"/>
    <cellStyle name="Normal 11 7 2 13" xfId="24753"/>
    <cellStyle name="Normal 11 7 2 2" xfId="1403"/>
    <cellStyle name="Normal 11 7 2 2 10" xfId="28358"/>
    <cellStyle name="Normal 11 7 2 2 11" xfId="26535"/>
    <cellStyle name="Normal 11 7 2 2 2" xfId="4968"/>
    <cellStyle name="Normal 11 7 2 2 2 2" xfId="31922"/>
    <cellStyle name="Normal 11 7 2 2 3" xfId="7661"/>
    <cellStyle name="Normal 11 7 2 2 3 2" xfId="34615"/>
    <cellStyle name="Normal 11 7 2 2 4" xfId="10354"/>
    <cellStyle name="Normal 11 7 2 2 4 2" xfId="37308"/>
    <cellStyle name="Normal 11 7 2 2 5" xfId="13047"/>
    <cellStyle name="Normal 11 7 2 2 5 2" xfId="40001"/>
    <cellStyle name="Normal 11 7 2 2 6" xfId="15740"/>
    <cellStyle name="Normal 11 7 2 2 6 2" xfId="42694"/>
    <cellStyle name="Normal 11 7 2 2 7" xfId="18433"/>
    <cellStyle name="Normal 11 7 2 2 7 2" xfId="45388"/>
    <cellStyle name="Normal 11 7 2 2 8" xfId="21127"/>
    <cellStyle name="Normal 11 7 2 2 8 2" xfId="48082"/>
    <cellStyle name="Normal 11 7 2 2 9" xfId="23821"/>
    <cellStyle name="Normal 11 7 2 2 9 2" xfId="50776"/>
    <cellStyle name="Normal 11 7 2 3" xfId="2294"/>
    <cellStyle name="Normal 11 7 2 3 10" xfId="29249"/>
    <cellStyle name="Normal 11 7 2 3 11" xfId="25644"/>
    <cellStyle name="Normal 11 7 2 3 2" xfId="4077"/>
    <cellStyle name="Normal 11 7 2 3 2 2" xfId="31031"/>
    <cellStyle name="Normal 11 7 2 3 3" xfId="6770"/>
    <cellStyle name="Normal 11 7 2 3 3 2" xfId="33724"/>
    <cellStyle name="Normal 11 7 2 3 4" xfId="9463"/>
    <cellStyle name="Normal 11 7 2 3 4 2" xfId="36417"/>
    <cellStyle name="Normal 11 7 2 3 5" xfId="12156"/>
    <cellStyle name="Normal 11 7 2 3 5 2" xfId="39110"/>
    <cellStyle name="Normal 11 7 2 3 6" xfId="14849"/>
    <cellStyle name="Normal 11 7 2 3 6 2" xfId="41803"/>
    <cellStyle name="Normal 11 7 2 3 7" xfId="17542"/>
    <cellStyle name="Normal 11 7 2 3 7 2" xfId="44497"/>
    <cellStyle name="Normal 11 7 2 3 8" xfId="20236"/>
    <cellStyle name="Normal 11 7 2 3 8 2" xfId="47191"/>
    <cellStyle name="Normal 11 7 2 3 9" xfId="22930"/>
    <cellStyle name="Normal 11 7 2 3 9 2" xfId="49885"/>
    <cellStyle name="Normal 11 7 2 4" xfId="3186"/>
    <cellStyle name="Normal 11 7 2 4 2" xfId="30140"/>
    <cellStyle name="Normal 11 7 2 5" xfId="5879"/>
    <cellStyle name="Normal 11 7 2 5 2" xfId="32833"/>
    <cellStyle name="Normal 11 7 2 6" xfId="8572"/>
    <cellStyle name="Normal 11 7 2 6 2" xfId="35526"/>
    <cellStyle name="Normal 11 7 2 7" xfId="11265"/>
    <cellStyle name="Normal 11 7 2 7 2" xfId="38219"/>
    <cellStyle name="Normal 11 7 2 8" xfId="13958"/>
    <cellStyle name="Normal 11 7 2 8 2" xfId="40912"/>
    <cellStyle name="Normal 11 7 2 9" xfId="16651"/>
    <cellStyle name="Normal 11 7 2 9 2" xfId="43606"/>
    <cellStyle name="Normal 11 7 3" xfId="1160"/>
    <cellStyle name="Normal 11 7 3 10" xfId="28115"/>
    <cellStyle name="Normal 11 7 3 11" xfId="26292"/>
    <cellStyle name="Normal 11 7 3 2" xfId="4725"/>
    <cellStyle name="Normal 11 7 3 2 2" xfId="31679"/>
    <cellStyle name="Normal 11 7 3 3" xfId="7418"/>
    <cellStyle name="Normal 11 7 3 3 2" xfId="34372"/>
    <cellStyle name="Normal 11 7 3 4" xfId="10111"/>
    <cellStyle name="Normal 11 7 3 4 2" xfId="37065"/>
    <cellStyle name="Normal 11 7 3 5" xfId="12804"/>
    <cellStyle name="Normal 11 7 3 5 2" xfId="39758"/>
    <cellStyle name="Normal 11 7 3 6" xfId="15497"/>
    <cellStyle name="Normal 11 7 3 6 2" xfId="42451"/>
    <cellStyle name="Normal 11 7 3 7" xfId="18190"/>
    <cellStyle name="Normal 11 7 3 7 2" xfId="45145"/>
    <cellStyle name="Normal 11 7 3 8" xfId="20884"/>
    <cellStyle name="Normal 11 7 3 8 2" xfId="47839"/>
    <cellStyle name="Normal 11 7 3 9" xfId="23578"/>
    <cellStyle name="Normal 11 7 3 9 2" xfId="50533"/>
    <cellStyle name="Normal 11 7 4" xfId="2051"/>
    <cellStyle name="Normal 11 7 4 10" xfId="29006"/>
    <cellStyle name="Normal 11 7 4 11" xfId="25401"/>
    <cellStyle name="Normal 11 7 4 2" xfId="3834"/>
    <cellStyle name="Normal 11 7 4 2 2" xfId="30788"/>
    <cellStyle name="Normal 11 7 4 3" xfId="6527"/>
    <cellStyle name="Normal 11 7 4 3 2" xfId="33481"/>
    <cellStyle name="Normal 11 7 4 4" xfId="9220"/>
    <cellStyle name="Normal 11 7 4 4 2" xfId="36174"/>
    <cellStyle name="Normal 11 7 4 5" xfId="11913"/>
    <cellStyle name="Normal 11 7 4 5 2" xfId="38867"/>
    <cellStyle name="Normal 11 7 4 6" xfId="14606"/>
    <cellStyle name="Normal 11 7 4 6 2" xfId="41560"/>
    <cellStyle name="Normal 11 7 4 7" xfId="17299"/>
    <cellStyle name="Normal 11 7 4 7 2" xfId="44254"/>
    <cellStyle name="Normal 11 7 4 8" xfId="19993"/>
    <cellStyle name="Normal 11 7 4 8 2" xfId="46948"/>
    <cellStyle name="Normal 11 7 4 9" xfId="22687"/>
    <cellStyle name="Normal 11 7 4 9 2" xfId="49642"/>
    <cellStyle name="Normal 11 7 5" xfId="2943"/>
    <cellStyle name="Normal 11 7 5 2" xfId="29897"/>
    <cellStyle name="Normal 11 7 6" xfId="5636"/>
    <cellStyle name="Normal 11 7 6 2" xfId="32590"/>
    <cellStyle name="Normal 11 7 7" xfId="8329"/>
    <cellStyle name="Normal 11 7 7 2" xfId="35283"/>
    <cellStyle name="Normal 11 7 8" xfId="11022"/>
    <cellStyle name="Normal 11 7 8 2" xfId="37976"/>
    <cellStyle name="Normal 11 7 9" xfId="13715"/>
    <cellStyle name="Normal 11 7 9 2" xfId="40669"/>
    <cellStyle name="Normal 11 8" xfId="232"/>
    <cellStyle name="Normal 11 8 10" xfId="19093"/>
    <cellStyle name="Normal 11 8 10 2" xfId="46048"/>
    <cellStyle name="Normal 11 8 11" xfId="21787"/>
    <cellStyle name="Normal 11 8 11 2" xfId="48742"/>
    <cellStyle name="Normal 11 8 12" xfId="27215"/>
    <cellStyle name="Normal 11 8 13" xfId="24501"/>
    <cellStyle name="Normal 11 8 2" xfId="1151"/>
    <cellStyle name="Normal 11 8 2 10" xfId="28106"/>
    <cellStyle name="Normal 11 8 2 11" xfId="26283"/>
    <cellStyle name="Normal 11 8 2 2" xfId="4716"/>
    <cellStyle name="Normal 11 8 2 2 2" xfId="31670"/>
    <cellStyle name="Normal 11 8 2 3" xfId="7409"/>
    <cellStyle name="Normal 11 8 2 3 2" xfId="34363"/>
    <cellStyle name="Normal 11 8 2 4" xfId="10102"/>
    <cellStyle name="Normal 11 8 2 4 2" xfId="37056"/>
    <cellStyle name="Normal 11 8 2 5" xfId="12795"/>
    <cellStyle name="Normal 11 8 2 5 2" xfId="39749"/>
    <cellStyle name="Normal 11 8 2 6" xfId="15488"/>
    <cellStyle name="Normal 11 8 2 6 2" xfId="42442"/>
    <cellStyle name="Normal 11 8 2 7" xfId="18181"/>
    <cellStyle name="Normal 11 8 2 7 2" xfId="45136"/>
    <cellStyle name="Normal 11 8 2 8" xfId="20875"/>
    <cellStyle name="Normal 11 8 2 8 2" xfId="47830"/>
    <cellStyle name="Normal 11 8 2 9" xfId="23569"/>
    <cellStyle name="Normal 11 8 2 9 2" xfId="50524"/>
    <cellStyle name="Normal 11 8 3" xfId="2042"/>
    <cellStyle name="Normal 11 8 3 10" xfId="28997"/>
    <cellStyle name="Normal 11 8 3 11" xfId="25392"/>
    <cellStyle name="Normal 11 8 3 2" xfId="3825"/>
    <cellStyle name="Normal 11 8 3 2 2" xfId="30779"/>
    <cellStyle name="Normal 11 8 3 3" xfId="6518"/>
    <cellStyle name="Normal 11 8 3 3 2" xfId="33472"/>
    <cellStyle name="Normal 11 8 3 4" xfId="9211"/>
    <cellStyle name="Normal 11 8 3 4 2" xfId="36165"/>
    <cellStyle name="Normal 11 8 3 5" xfId="11904"/>
    <cellStyle name="Normal 11 8 3 5 2" xfId="38858"/>
    <cellStyle name="Normal 11 8 3 6" xfId="14597"/>
    <cellStyle name="Normal 11 8 3 6 2" xfId="41551"/>
    <cellStyle name="Normal 11 8 3 7" xfId="17290"/>
    <cellStyle name="Normal 11 8 3 7 2" xfId="44245"/>
    <cellStyle name="Normal 11 8 3 8" xfId="19984"/>
    <cellStyle name="Normal 11 8 3 8 2" xfId="46939"/>
    <cellStyle name="Normal 11 8 3 9" xfId="22678"/>
    <cellStyle name="Normal 11 8 3 9 2" xfId="49633"/>
    <cellStyle name="Normal 11 8 4" xfId="2934"/>
    <cellStyle name="Normal 11 8 4 2" xfId="29888"/>
    <cellStyle name="Normal 11 8 5" xfId="5627"/>
    <cellStyle name="Normal 11 8 5 2" xfId="32581"/>
    <cellStyle name="Normal 11 8 6" xfId="8320"/>
    <cellStyle name="Normal 11 8 6 2" xfId="35274"/>
    <cellStyle name="Normal 11 8 7" xfId="11013"/>
    <cellStyle name="Normal 11 8 7 2" xfId="37967"/>
    <cellStyle name="Normal 11 8 8" xfId="13706"/>
    <cellStyle name="Normal 11 8 8 2" xfId="40660"/>
    <cellStyle name="Normal 11 8 9" xfId="16399"/>
    <cellStyle name="Normal 11 8 9 2" xfId="43354"/>
    <cellStyle name="Normal 11 9" xfId="512"/>
    <cellStyle name="Normal 11 9 10" xfId="19342"/>
    <cellStyle name="Normal 11 9 10 2" xfId="46297"/>
    <cellStyle name="Normal 11 9 11" xfId="22036"/>
    <cellStyle name="Normal 11 9 11 2" xfId="48991"/>
    <cellStyle name="Normal 11 9 12" xfId="27464"/>
    <cellStyle name="Normal 11 9 13" xfId="24750"/>
    <cellStyle name="Normal 11 9 2" xfId="1400"/>
    <cellStyle name="Normal 11 9 2 10" xfId="28355"/>
    <cellStyle name="Normal 11 9 2 11" xfId="26532"/>
    <cellStyle name="Normal 11 9 2 2" xfId="4965"/>
    <cellStyle name="Normal 11 9 2 2 2" xfId="31919"/>
    <cellStyle name="Normal 11 9 2 3" xfId="7658"/>
    <cellStyle name="Normal 11 9 2 3 2" xfId="34612"/>
    <cellStyle name="Normal 11 9 2 4" xfId="10351"/>
    <cellStyle name="Normal 11 9 2 4 2" xfId="37305"/>
    <cellStyle name="Normal 11 9 2 5" xfId="13044"/>
    <cellStyle name="Normal 11 9 2 5 2" xfId="39998"/>
    <cellStyle name="Normal 11 9 2 6" xfId="15737"/>
    <cellStyle name="Normal 11 9 2 6 2" xfId="42691"/>
    <cellStyle name="Normal 11 9 2 7" xfId="18430"/>
    <cellStyle name="Normal 11 9 2 7 2" xfId="45385"/>
    <cellStyle name="Normal 11 9 2 8" xfId="21124"/>
    <cellStyle name="Normal 11 9 2 8 2" xfId="48079"/>
    <cellStyle name="Normal 11 9 2 9" xfId="23818"/>
    <cellStyle name="Normal 11 9 2 9 2" xfId="50773"/>
    <cellStyle name="Normal 11 9 3" xfId="2291"/>
    <cellStyle name="Normal 11 9 3 10" xfId="29246"/>
    <cellStyle name="Normal 11 9 3 11" xfId="25641"/>
    <cellStyle name="Normal 11 9 3 2" xfId="4074"/>
    <cellStyle name="Normal 11 9 3 2 2" xfId="31028"/>
    <cellStyle name="Normal 11 9 3 3" xfId="6767"/>
    <cellStyle name="Normal 11 9 3 3 2" xfId="33721"/>
    <cellStyle name="Normal 11 9 3 4" xfId="9460"/>
    <cellStyle name="Normal 11 9 3 4 2" xfId="36414"/>
    <cellStyle name="Normal 11 9 3 5" xfId="12153"/>
    <cellStyle name="Normal 11 9 3 5 2" xfId="39107"/>
    <cellStyle name="Normal 11 9 3 6" xfId="14846"/>
    <cellStyle name="Normal 11 9 3 6 2" xfId="41800"/>
    <cellStyle name="Normal 11 9 3 7" xfId="17539"/>
    <cellStyle name="Normal 11 9 3 7 2" xfId="44494"/>
    <cellStyle name="Normal 11 9 3 8" xfId="20233"/>
    <cellStyle name="Normal 11 9 3 8 2" xfId="47188"/>
    <cellStyle name="Normal 11 9 3 9" xfId="22927"/>
    <cellStyle name="Normal 11 9 3 9 2" xfId="49882"/>
    <cellStyle name="Normal 11 9 4" xfId="3183"/>
    <cellStyle name="Normal 11 9 4 2" xfId="30137"/>
    <cellStyle name="Normal 11 9 5" xfId="5876"/>
    <cellStyle name="Normal 11 9 5 2" xfId="32830"/>
    <cellStyle name="Normal 11 9 6" xfId="8569"/>
    <cellStyle name="Normal 11 9 6 2" xfId="35523"/>
    <cellStyle name="Normal 11 9 7" xfId="11262"/>
    <cellStyle name="Normal 11 9 7 2" xfId="38216"/>
    <cellStyle name="Normal 11 9 8" xfId="13955"/>
    <cellStyle name="Normal 11 9 8 2" xfId="40909"/>
    <cellStyle name="Normal 11 9 9" xfId="16648"/>
    <cellStyle name="Normal 11 9 9 2" xfId="43603"/>
    <cellStyle name="Normal 12" xfId="109"/>
    <cellStyle name="Normal 12 10" xfId="885"/>
    <cellStyle name="Normal 12 10 10" xfId="19717"/>
    <cellStyle name="Normal 12 10 10 2" xfId="46672"/>
    <cellStyle name="Normal 12 10 11" xfId="22411"/>
    <cellStyle name="Normal 12 10 11 2" xfId="49366"/>
    <cellStyle name="Normal 12 10 12" xfId="27839"/>
    <cellStyle name="Normal 12 10 13" xfId="25125"/>
    <cellStyle name="Normal 12 10 2" xfId="1775"/>
    <cellStyle name="Normal 12 10 2 10" xfId="28730"/>
    <cellStyle name="Normal 12 10 2 11" xfId="26907"/>
    <cellStyle name="Normal 12 10 2 2" xfId="5340"/>
    <cellStyle name="Normal 12 10 2 2 2" xfId="32294"/>
    <cellStyle name="Normal 12 10 2 3" xfId="8033"/>
    <cellStyle name="Normal 12 10 2 3 2" xfId="34987"/>
    <cellStyle name="Normal 12 10 2 4" xfId="10726"/>
    <cellStyle name="Normal 12 10 2 4 2" xfId="37680"/>
    <cellStyle name="Normal 12 10 2 5" xfId="13419"/>
    <cellStyle name="Normal 12 10 2 5 2" xfId="40373"/>
    <cellStyle name="Normal 12 10 2 6" xfId="16112"/>
    <cellStyle name="Normal 12 10 2 6 2" xfId="43066"/>
    <cellStyle name="Normal 12 10 2 7" xfId="18805"/>
    <cellStyle name="Normal 12 10 2 7 2" xfId="45760"/>
    <cellStyle name="Normal 12 10 2 8" xfId="21499"/>
    <cellStyle name="Normal 12 10 2 8 2" xfId="48454"/>
    <cellStyle name="Normal 12 10 2 9" xfId="24193"/>
    <cellStyle name="Normal 12 10 2 9 2" xfId="51148"/>
    <cellStyle name="Normal 12 10 3" xfId="2667"/>
    <cellStyle name="Normal 12 10 3 10" xfId="29621"/>
    <cellStyle name="Normal 12 10 3 11" xfId="26016"/>
    <cellStyle name="Normal 12 10 3 2" xfId="4449"/>
    <cellStyle name="Normal 12 10 3 2 2" xfId="31403"/>
    <cellStyle name="Normal 12 10 3 3" xfId="7142"/>
    <cellStyle name="Normal 12 10 3 3 2" xfId="34096"/>
    <cellStyle name="Normal 12 10 3 4" xfId="9835"/>
    <cellStyle name="Normal 12 10 3 4 2" xfId="36789"/>
    <cellStyle name="Normal 12 10 3 5" xfId="12528"/>
    <cellStyle name="Normal 12 10 3 5 2" xfId="39482"/>
    <cellStyle name="Normal 12 10 3 6" xfId="15221"/>
    <cellStyle name="Normal 12 10 3 6 2" xfId="42175"/>
    <cellStyle name="Normal 12 10 3 7" xfId="17914"/>
    <cellStyle name="Normal 12 10 3 7 2" xfId="44869"/>
    <cellStyle name="Normal 12 10 3 8" xfId="20608"/>
    <cellStyle name="Normal 12 10 3 8 2" xfId="47563"/>
    <cellStyle name="Normal 12 10 3 9" xfId="23302"/>
    <cellStyle name="Normal 12 10 3 9 2" xfId="50257"/>
    <cellStyle name="Normal 12 10 4" xfId="3558"/>
    <cellStyle name="Normal 12 10 4 2" xfId="30512"/>
    <cellStyle name="Normal 12 10 5" xfId="6251"/>
    <cellStyle name="Normal 12 10 5 2" xfId="33205"/>
    <cellStyle name="Normal 12 10 6" xfId="8944"/>
    <cellStyle name="Normal 12 10 6 2" xfId="35898"/>
    <cellStyle name="Normal 12 10 7" xfId="11637"/>
    <cellStyle name="Normal 12 10 7 2" xfId="38591"/>
    <cellStyle name="Normal 12 10 8" xfId="14330"/>
    <cellStyle name="Normal 12 10 8 2" xfId="41284"/>
    <cellStyle name="Normal 12 10 9" xfId="17023"/>
    <cellStyle name="Normal 12 10 9 2" xfId="43978"/>
    <cellStyle name="Normal 12 11" xfId="933"/>
    <cellStyle name="Normal 12 11 10" xfId="19765"/>
    <cellStyle name="Normal 12 11 10 2" xfId="46720"/>
    <cellStyle name="Normal 12 11 11" xfId="22459"/>
    <cellStyle name="Normal 12 11 11 2" xfId="49414"/>
    <cellStyle name="Normal 12 11 12" xfId="27887"/>
    <cellStyle name="Normal 12 11 13" xfId="25173"/>
    <cellStyle name="Normal 12 11 2" xfId="1823"/>
    <cellStyle name="Normal 12 11 2 10" xfId="28778"/>
    <cellStyle name="Normal 12 11 2 11" xfId="26955"/>
    <cellStyle name="Normal 12 11 2 2" xfId="5388"/>
    <cellStyle name="Normal 12 11 2 2 2" xfId="32342"/>
    <cellStyle name="Normal 12 11 2 3" xfId="8081"/>
    <cellStyle name="Normal 12 11 2 3 2" xfId="35035"/>
    <cellStyle name="Normal 12 11 2 4" xfId="10774"/>
    <cellStyle name="Normal 12 11 2 4 2" xfId="37728"/>
    <cellStyle name="Normal 12 11 2 5" xfId="13467"/>
    <cellStyle name="Normal 12 11 2 5 2" xfId="40421"/>
    <cellStyle name="Normal 12 11 2 6" xfId="16160"/>
    <cellStyle name="Normal 12 11 2 6 2" xfId="43114"/>
    <cellStyle name="Normal 12 11 2 7" xfId="18853"/>
    <cellStyle name="Normal 12 11 2 7 2" xfId="45808"/>
    <cellStyle name="Normal 12 11 2 8" xfId="21547"/>
    <cellStyle name="Normal 12 11 2 8 2" xfId="48502"/>
    <cellStyle name="Normal 12 11 2 9" xfId="24241"/>
    <cellStyle name="Normal 12 11 2 9 2" xfId="51196"/>
    <cellStyle name="Normal 12 11 3" xfId="2715"/>
    <cellStyle name="Normal 12 11 3 10" xfId="29669"/>
    <cellStyle name="Normal 12 11 3 11" xfId="26064"/>
    <cellStyle name="Normal 12 11 3 2" xfId="4497"/>
    <cellStyle name="Normal 12 11 3 2 2" xfId="31451"/>
    <cellStyle name="Normal 12 11 3 3" xfId="7190"/>
    <cellStyle name="Normal 12 11 3 3 2" xfId="34144"/>
    <cellStyle name="Normal 12 11 3 4" xfId="9883"/>
    <cellStyle name="Normal 12 11 3 4 2" xfId="36837"/>
    <cellStyle name="Normal 12 11 3 5" xfId="12576"/>
    <cellStyle name="Normal 12 11 3 5 2" xfId="39530"/>
    <cellStyle name="Normal 12 11 3 6" xfId="15269"/>
    <cellStyle name="Normal 12 11 3 6 2" xfId="42223"/>
    <cellStyle name="Normal 12 11 3 7" xfId="17962"/>
    <cellStyle name="Normal 12 11 3 7 2" xfId="44917"/>
    <cellStyle name="Normal 12 11 3 8" xfId="20656"/>
    <cellStyle name="Normal 12 11 3 8 2" xfId="47611"/>
    <cellStyle name="Normal 12 11 3 9" xfId="23350"/>
    <cellStyle name="Normal 12 11 3 9 2" xfId="50305"/>
    <cellStyle name="Normal 12 11 4" xfId="3606"/>
    <cellStyle name="Normal 12 11 4 2" xfId="30560"/>
    <cellStyle name="Normal 12 11 5" xfId="6299"/>
    <cellStyle name="Normal 12 11 5 2" xfId="33253"/>
    <cellStyle name="Normal 12 11 6" xfId="8992"/>
    <cellStyle name="Normal 12 11 6 2" xfId="35946"/>
    <cellStyle name="Normal 12 11 7" xfId="11685"/>
    <cellStyle name="Normal 12 11 7 2" xfId="38639"/>
    <cellStyle name="Normal 12 11 8" xfId="14378"/>
    <cellStyle name="Normal 12 11 8 2" xfId="41332"/>
    <cellStyle name="Normal 12 11 9" xfId="17071"/>
    <cellStyle name="Normal 12 11 9 2" xfId="44026"/>
    <cellStyle name="Normal 12 12" xfId="985"/>
    <cellStyle name="Normal 12 12 10" xfId="19818"/>
    <cellStyle name="Normal 12 12 10 2" xfId="46773"/>
    <cellStyle name="Normal 12 12 11" xfId="22512"/>
    <cellStyle name="Normal 12 12 11 2" xfId="49467"/>
    <cellStyle name="Normal 12 12 12" xfId="27940"/>
    <cellStyle name="Normal 12 12 13" xfId="25226"/>
    <cellStyle name="Normal 12 12 2" xfId="1876"/>
    <cellStyle name="Normal 12 12 2 10" xfId="28831"/>
    <cellStyle name="Normal 12 12 2 11" xfId="27008"/>
    <cellStyle name="Normal 12 12 2 2" xfId="5441"/>
    <cellStyle name="Normal 12 12 2 2 2" xfId="32395"/>
    <cellStyle name="Normal 12 12 2 3" xfId="8134"/>
    <cellStyle name="Normal 12 12 2 3 2" xfId="35088"/>
    <cellStyle name="Normal 12 12 2 4" xfId="10827"/>
    <cellStyle name="Normal 12 12 2 4 2" xfId="37781"/>
    <cellStyle name="Normal 12 12 2 5" xfId="13520"/>
    <cellStyle name="Normal 12 12 2 5 2" xfId="40474"/>
    <cellStyle name="Normal 12 12 2 6" xfId="16213"/>
    <cellStyle name="Normal 12 12 2 6 2" xfId="43167"/>
    <cellStyle name="Normal 12 12 2 7" xfId="18906"/>
    <cellStyle name="Normal 12 12 2 7 2" xfId="45861"/>
    <cellStyle name="Normal 12 12 2 8" xfId="21600"/>
    <cellStyle name="Normal 12 12 2 8 2" xfId="48555"/>
    <cellStyle name="Normal 12 12 2 9" xfId="24294"/>
    <cellStyle name="Normal 12 12 2 9 2" xfId="51249"/>
    <cellStyle name="Normal 12 12 3" xfId="2768"/>
    <cellStyle name="Normal 12 12 3 10" xfId="29722"/>
    <cellStyle name="Normal 12 12 3 11" xfId="26117"/>
    <cellStyle name="Normal 12 12 3 2" xfId="4550"/>
    <cellStyle name="Normal 12 12 3 2 2" xfId="31504"/>
    <cellStyle name="Normal 12 12 3 3" xfId="7243"/>
    <cellStyle name="Normal 12 12 3 3 2" xfId="34197"/>
    <cellStyle name="Normal 12 12 3 4" xfId="9936"/>
    <cellStyle name="Normal 12 12 3 4 2" xfId="36890"/>
    <cellStyle name="Normal 12 12 3 5" xfId="12629"/>
    <cellStyle name="Normal 12 12 3 5 2" xfId="39583"/>
    <cellStyle name="Normal 12 12 3 6" xfId="15322"/>
    <cellStyle name="Normal 12 12 3 6 2" xfId="42276"/>
    <cellStyle name="Normal 12 12 3 7" xfId="18015"/>
    <cellStyle name="Normal 12 12 3 7 2" xfId="44970"/>
    <cellStyle name="Normal 12 12 3 8" xfId="20709"/>
    <cellStyle name="Normal 12 12 3 8 2" xfId="47664"/>
    <cellStyle name="Normal 12 12 3 9" xfId="23403"/>
    <cellStyle name="Normal 12 12 3 9 2" xfId="50358"/>
    <cellStyle name="Normal 12 12 4" xfId="3659"/>
    <cellStyle name="Normal 12 12 4 2" xfId="30613"/>
    <cellStyle name="Normal 12 12 5" xfId="6352"/>
    <cellStyle name="Normal 12 12 5 2" xfId="33306"/>
    <cellStyle name="Normal 12 12 6" xfId="9045"/>
    <cellStyle name="Normal 12 12 6 2" xfId="35999"/>
    <cellStyle name="Normal 12 12 7" xfId="11738"/>
    <cellStyle name="Normal 12 12 7 2" xfId="38692"/>
    <cellStyle name="Normal 12 12 8" xfId="14431"/>
    <cellStyle name="Normal 12 12 8 2" xfId="41385"/>
    <cellStyle name="Normal 12 12 9" xfId="17124"/>
    <cellStyle name="Normal 12 12 9 2" xfId="44079"/>
    <cellStyle name="Normal 12 13" xfId="1031"/>
    <cellStyle name="Normal 12 13 10" xfId="27986"/>
    <cellStyle name="Normal 12 13 11" xfId="26163"/>
    <cellStyle name="Normal 12 13 2" xfId="4596"/>
    <cellStyle name="Normal 12 13 2 2" xfId="31550"/>
    <cellStyle name="Normal 12 13 3" xfId="7289"/>
    <cellStyle name="Normal 12 13 3 2" xfId="34243"/>
    <cellStyle name="Normal 12 13 4" xfId="9982"/>
    <cellStyle name="Normal 12 13 4 2" xfId="36936"/>
    <cellStyle name="Normal 12 13 5" xfId="12675"/>
    <cellStyle name="Normal 12 13 5 2" xfId="39629"/>
    <cellStyle name="Normal 12 13 6" xfId="15368"/>
    <cellStyle name="Normal 12 13 6 2" xfId="42322"/>
    <cellStyle name="Normal 12 13 7" xfId="18061"/>
    <cellStyle name="Normal 12 13 7 2" xfId="45016"/>
    <cellStyle name="Normal 12 13 8" xfId="20755"/>
    <cellStyle name="Normal 12 13 8 2" xfId="47710"/>
    <cellStyle name="Normal 12 13 9" xfId="23449"/>
    <cellStyle name="Normal 12 13 9 2" xfId="50404"/>
    <cellStyle name="Normal 12 14" xfId="1922"/>
    <cellStyle name="Normal 12 14 10" xfId="28877"/>
    <cellStyle name="Normal 12 14 11" xfId="25272"/>
    <cellStyle name="Normal 12 14 2" xfId="3705"/>
    <cellStyle name="Normal 12 14 2 2" xfId="30659"/>
    <cellStyle name="Normal 12 14 3" xfId="6398"/>
    <cellStyle name="Normal 12 14 3 2" xfId="33352"/>
    <cellStyle name="Normal 12 14 4" xfId="9091"/>
    <cellStyle name="Normal 12 14 4 2" xfId="36045"/>
    <cellStyle name="Normal 12 14 5" xfId="11784"/>
    <cellStyle name="Normal 12 14 5 2" xfId="38738"/>
    <cellStyle name="Normal 12 14 6" xfId="14477"/>
    <cellStyle name="Normal 12 14 6 2" xfId="41431"/>
    <cellStyle name="Normal 12 14 7" xfId="17170"/>
    <cellStyle name="Normal 12 14 7 2" xfId="44125"/>
    <cellStyle name="Normal 12 14 8" xfId="19864"/>
    <cellStyle name="Normal 12 14 8 2" xfId="46819"/>
    <cellStyle name="Normal 12 14 9" xfId="22558"/>
    <cellStyle name="Normal 12 14 9 2" xfId="49513"/>
    <cellStyle name="Normal 12 15" xfId="2814"/>
    <cellStyle name="Normal 12 15 2" xfId="29768"/>
    <cellStyle name="Normal 12 16" xfId="5507"/>
    <cellStyle name="Normal 12 16 2" xfId="32461"/>
    <cellStyle name="Normal 12 17" xfId="8200"/>
    <cellStyle name="Normal 12 17 2" xfId="35154"/>
    <cellStyle name="Normal 12 18" xfId="10893"/>
    <cellStyle name="Normal 12 18 2" xfId="37847"/>
    <cellStyle name="Normal 12 19" xfId="13586"/>
    <cellStyle name="Normal 12 19 2" xfId="40540"/>
    <cellStyle name="Normal 12 2" xfId="142"/>
    <cellStyle name="Normal 12 2 10" xfId="8233"/>
    <cellStyle name="Normal 12 2 10 2" xfId="35187"/>
    <cellStyle name="Normal 12 2 11" xfId="10926"/>
    <cellStyle name="Normal 12 2 11 2" xfId="37880"/>
    <cellStyle name="Normal 12 2 12" xfId="13619"/>
    <cellStyle name="Normal 12 2 12 2" xfId="40573"/>
    <cellStyle name="Normal 12 2 13" xfId="16312"/>
    <cellStyle name="Normal 12 2 13 2" xfId="43267"/>
    <cellStyle name="Normal 12 2 14" xfId="19006"/>
    <cellStyle name="Normal 12 2 14 2" xfId="45961"/>
    <cellStyle name="Normal 12 2 15" xfId="21700"/>
    <cellStyle name="Normal 12 2 15 2" xfId="48655"/>
    <cellStyle name="Normal 12 2 16" xfId="27128"/>
    <cellStyle name="Normal 12 2 17" xfId="24414"/>
    <cellStyle name="Normal 12 2 2" xfId="244"/>
    <cellStyle name="Normal 12 2 2 10" xfId="16411"/>
    <cellStyle name="Normal 12 2 2 10 2" xfId="43366"/>
    <cellStyle name="Normal 12 2 2 11" xfId="19105"/>
    <cellStyle name="Normal 12 2 2 11 2" xfId="46060"/>
    <cellStyle name="Normal 12 2 2 12" xfId="21799"/>
    <cellStyle name="Normal 12 2 2 12 2" xfId="48754"/>
    <cellStyle name="Normal 12 2 2 13" xfId="27227"/>
    <cellStyle name="Normal 12 2 2 14" xfId="24513"/>
    <cellStyle name="Normal 12 2 2 2" xfId="542"/>
    <cellStyle name="Normal 12 2 2 2 10" xfId="19373"/>
    <cellStyle name="Normal 12 2 2 2 10 2" xfId="46328"/>
    <cellStyle name="Normal 12 2 2 2 11" xfId="22067"/>
    <cellStyle name="Normal 12 2 2 2 11 2" xfId="49022"/>
    <cellStyle name="Normal 12 2 2 2 12" xfId="27495"/>
    <cellStyle name="Normal 12 2 2 2 13" xfId="24781"/>
    <cellStyle name="Normal 12 2 2 2 2" xfId="1431"/>
    <cellStyle name="Normal 12 2 2 2 2 10" xfId="28386"/>
    <cellStyle name="Normal 12 2 2 2 2 11" xfId="26563"/>
    <cellStyle name="Normal 12 2 2 2 2 2" xfId="4996"/>
    <cellStyle name="Normal 12 2 2 2 2 2 2" xfId="31950"/>
    <cellStyle name="Normal 12 2 2 2 2 3" xfId="7689"/>
    <cellStyle name="Normal 12 2 2 2 2 3 2" xfId="34643"/>
    <cellStyle name="Normal 12 2 2 2 2 4" xfId="10382"/>
    <cellStyle name="Normal 12 2 2 2 2 4 2" xfId="37336"/>
    <cellStyle name="Normal 12 2 2 2 2 5" xfId="13075"/>
    <cellStyle name="Normal 12 2 2 2 2 5 2" xfId="40029"/>
    <cellStyle name="Normal 12 2 2 2 2 6" xfId="15768"/>
    <cellStyle name="Normal 12 2 2 2 2 6 2" xfId="42722"/>
    <cellStyle name="Normal 12 2 2 2 2 7" xfId="18461"/>
    <cellStyle name="Normal 12 2 2 2 2 7 2" xfId="45416"/>
    <cellStyle name="Normal 12 2 2 2 2 8" xfId="21155"/>
    <cellStyle name="Normal 12 2 2 2 2 8 2" xfId="48110"/>
    <cellStyle name="Normal 12 2 2 2 2 9" xfId="23849"/>
    <cellStyle name="Normal 12 2 2 2 2 9 2" xfId="50804"/>
    <cellStyle name="Normal 12 2 2 2 3" xfId="2322"/>
    <cellStyle name="Normal 12 2 2 2 3 10" xfId="29277"/>
    <cellStyle name="Normal 12 2 2 2 3 11" xfId="25672"/>
    <cellStyle name="Normal 12 2 2 2 3 2" xfId="4105"/>
    <cellStyle name="Normal 12 2 2 2 3 2 2" xfId="31059"/>
    <cellStyle name="Normal 12 2 2 2 3 3" xfId="6798"/>
    <cellStyle name="Normal 12 2 2 2 3 3 2" xfId="33752"/>
    <cellStyle name="Normal 12 2 2 2 3 4" xfId="9491"/>
    <cellStyle name="Normal 12 2 2 2 3 4 2" xfId="36445"/>
    <cellStyle name="Normal 12 2 2 2 3 5" xfId="12184"/>
    <cellStyle name="Normal 12 2 2 2 3 5 2" xfId="39138"/>
    <cellStyle name="Normal 12 2 2 2 3 6" xfId="14877"/>
    <cellStyle name="Normal 12 2 2 2 3 6 2" xfId="41831"/>
    <cellStyle name="Normal 12 2 2 2 3 7" xfId="17570"/>
    <cellStyle name="Normal 12 2 2 2 3 7 2" xfId="44525"/>
    <cellStyle name="Normal 12 2 2 2 3 8" xfId="20264"/>
    <cellStyle name="Normal 12 2 2 2 3 8 2" xfId="47219"/>
    <cellStyle name="Normal 12 2 2 2 3 9" xfId="22958"/>
    <cellStyle name="Normal 12 2 2 2 3 9 2" xfId="49913"/>
    <cellStyle name="Normal 12 2 2 2 4" xfId="3214"/>
    <cellStyle name="Normal 12 2 2 2 4 2" xfId="30168"/>
    <cellStyle name="Normal 12 2 2 2 5" xfId="5907"/>
    <cellStyle name="Normal 12 2 2 2 5 2" xfId="32861"/>
    <cellStyle name="Normal 12 2 2 2 6" xfId="8600"/>
    <cellStyle name="Normal 12 2 2 2 6 2" xfId="35554"/>
    <cellStyle name="Normal 12 2 2 2 7" xfId="11293"/>
    <cellStyle name="Normal 12 2 2 2 7 2" xfId="38247"/>
    <cellStyle name="Normal 12 2 2 2 8" xfId="13986"/>
    <cellStyle name="Normal 12 2 2 2 8 2" xfId="40940"/>
    <cellStyle name="Normal 12 2 2 2 9" xfId="16679"/>
    <cellStyle name="Normal 12 2 2 2 9 2" xfId="43634"/>
    <cellStyle name="Normal 12 2 2 3" xfId="1163"/>
    <cellStyle name="Normal 12 2 2 3 10" xfId="28118"/>
    <cellStyle name="Normal 12 2 2 3 11" xfId="26295"/>
    <cellStyle name="Normal 12 2 2 3 2" xfId="4728"/>
    <cellStyle name="Normal 12 2 2 3 2 2" xfId="31682"/>
    <cellStyle name="Normal 12 2 2 3 3" xfId="7421"/>
    <cellStyle name="Normal 12 2 2 3 3 2" xfId="34375"/>
    <cellStyle name="Normal 12 2 2 3 4" xfId="10114"/>
    <cellStyle name="Normal 12 2 2 3 4 2" xfId="37068"/>
    <cellStyle name="Normal 12 2 2 3 5" xfId="12807"/>
    <cellStyle name="Normal 12 2 2 3 5 2" xfId="39761"/>
    <cellStyle name="Normal 12 2 2 3 6" xfId="15500"/>
    <cellStyle name="Normal 12 2 2 3 6 2" xfId="42454"/>
    <cellStyle name="Normal 12 2 2 3 7" xfId="18193"/>
    <cellStyle name="Normal 12 2 2 3 7 2" xfId="45148"/>
    <cellStyle name="Normal 12 2 2 3 8" xfId="20887"/>
    <cellStyle name="Normal 12 2 2 3 8 2" xfId="47842"/>
    <cellStyle name="Normal 12 2 2 3 9" xfId="23581"/>
    <cellStyle name="Normal 12 2 2 3 9 2" xfId="50536"/>
    <cellStyle name="Normal 12 2 2 4" xfId="2054"/>
    <cellStyle name="Normal 12 2 2 4 10" xfId="29009"/>
    <cellStyle name="Normal 12 2 2 4 11" xfId="25404"/>
    <cellStyle name="Normal 12 2 2 4 2" xfId="3837"/>
    <cellStyle name="Normal 12 2 2 4 2 2" xfId="30791"/>
    <cellStyle name="Normal 12 2 2 4 3" xfId="6530"/>
    <cellStyle name="Normal 12 2 2 4 3 2" xfId="33484"/>
    <cellStyle name="Normal 12 2 2 4 4" xfId="9223"/>
    <cellStyle name="Normal 12 2 2 4 4 2" xfId="36177"/>
    <cellStyle name="Normal 12 2 2 4 5" xfId="11916"/>
    <cellStyle name="Normal 12 2 2 4 5 2" xfId="38870"/>
    <cellStyle name="Normal 12 2 2 4 6" xfId="14609"/>
    <cellStyle name="Normal 12 2 2 4 6 2" xfId="41563"/>
    <cellStyle name="Normal 12 2 2 4 7" xfId="17302"/>
    <cellStyle name="Normal 12 2 2 4 7 2" xfId="44257"/>
    <cellStyle name="Normal 12 2 2 4 8" xfId="19996"/>
    <cellStyle name="Normal 12 2 2 4 8 2" xfId="46951"/>
    <cellStyle name="Normal 12 2 2 4 9" xfId="22690"/>
    <cellStyle name="Normal 12 2 2 4 9 2" xfId="49645"/>
    <cellStyle name="Normal 12 2 2 5" xfId="2946"/>
    <cellStyle name="Normal 12 2 2 5 2" xfId="29900"/>
    <cellStyle name="Normal 12 2 2 6" xfId="5639"/>
    <cellStyle name="Normal 12 2 2 6 2" xfId="32593"/>
    <cellStyle name="Normal 12 2 2 7" xfId="8332"/>
    <cellStyle name="Normal 12 2 2 7 2" xfId="35286"/>
    <cellStyle name="Normal 12 2 2 8" xfId="11025"/>
    <cellStyle name="Normal 12 2 2 8 2" xfId="37979"/>
    <cellStyle name="Normal 12 2 2 9" xfId="13718"/>
    <cellStyle name="Normal 12 2 2 9 2" xfId="40672"/>
    <cellStyle name="Normal 12 2 3" xfId="245"/>
    <cellStyle name="Normal 12 2 3 10" xfId="16412"/>
    <cellStyle name="Normal 12 2 3 10 2" xfId="43367"/>
    <cellStyle name="Normal 12 2 3 11" xfId="19106"/>
    <cellStyle name="Normal 12 2 3 11 2" xfId="46061"/>
    <cellStyle name="Normal 12 2 3 12" xfId="21800"/>
    <cellStyle name="Normal 12 2 3 12 2" xfId="48755"/>
    <cellStyle name="Normal 12 2 3 13" xfId="27228"/>
    <cellStyle name="Normal 12 2 3 14" xfId="24514"/>
    <cellStyle name="Normal 12 2 3 2" xfId="501"/>
    <cellStyle name="Normal 12 2 3 2 10" xfId="19331"/>
    <cellStyle name="Normal 12 2 3 2 10 2" xfId="46286"/>
    <cellStyle name="Normal 12 2 3 2 11" xfId="22025"/>
    <cellStyle name="Normal 12 2 3 2 11 2" xfId="48980"/>
    <cellStyle name="Normal 12 2 3 2 12" xfId="27453"/>
    <cellStyle name="Normal 12 2 3 2 13" xfId="24739"/>
    <cellStyle name="Normal 12 2 3 2 2" xfId="1389"/>
    <cellStyle name="Normal 12 2 3 2 2 10" xfId="28344"/>
    <cellStyle name="Normal 12 2 3 2 2 11" xfId="26521"/>
    <cellStyle name="Normal 12 2 3 2 2 2" xfId="4954"/>
    <cellStyle name="Normal 12 2 3 2 2 2 2" xfId="31908"/>
    <cellStyle name="Normal 12 2 3 2 2 3" xfId="7647"/>
    <cellStyle name="Normal 12 2 3 2 2 3 2" xfId="34601"/>
    <cellStyle name="Normal 12 2 3 2 2 4" xfId="10340"/>
    <cellStyle name="Normal 12 2 3 2 2 4 2" xfId="37294"/>
    <cellStyle name="Normal 12 2 3 2 2 5" xfId="13033"/>
    <cellStyle name="Normal 12 2 3 2 2 5 2" xfId="39987"/>
    <cellStyle name="Normal 12 2 3 2 2 6" xfId="15726"/>
    <cellStyle name="Normal 12 2 3 2 2 6 2" xfId="42680"/>
    <cellStyle name="Normal 12 2 3 2 2 7" xfId="18419"/>
    <cellStyle name="Normal 12 2 3 2 2 7 2" xfId="45374"/>
    <cellStyle name="Normal 12 2 3 2 2 8" xfId="21113"/>
    <cellStyle name="Normal 12 2 3 2 2 8 2" xfId="48068"/>
    <cellStyle name="Normal 12 2 3 2 2 9" xfId="23807"/>
    <cellStyle name="Normal 12 2 3 2 2 9 2" xfId="50762"/>
    <cellStyle name="Normal 12 2 3 2 3" xfId="2280"/>
    <cellStyle name="Normal 12 2 3 2 3 10" xfId="29235"/>
    <cellStyle name="Normal 12 2 3 2 3 11" xfId="25630"/>
    <cellStyle name="Normal 12 2 3 2 3 2" xfId="4063"/>
    <cellStyle name="Normal 12 2 3 2 3 2 2" xfId="31017"/>
    <cellStyle name="Normal 12 2 3 2 3 3" xfId="6756"/>
    <cellStyle name="Normal 12 2 3 2 3 3 2" xfId="33710"/>
    <cellStyle name="Normal 12 2 3 2 3 4" xfId="9449"/>
    <cellStyle name="Normal 12 2 3 2 3 4 2" xfId="36403"/>
    <cellStyle name="Normal 12 2 3 2 3 5" xfId="12142"/>
    <cellStyle name="Normal 12 2 3 2 3 5 2" xfId="39096"/>
    <cellStyle name="Normal 12 2 3 2 3 6" xfId="14835"/>
    <cellStyle name="Normal 12 2 3 2 3 6 2" xfId="41789"/>
    <cellStyle name="Normal 12 2 3 2 3 7" xfId="17528"/>
    <cellStyle name="Normal 12 2 3 2 3 7 2" xfId="44483"/>
    <cellStyle name="Normal 12 2 3 2 3 8" xfId="20222"/>
    <cellStyle name="Normal 12 2 3 2 3 8 2" xfId="47177"/>
    <cellStyle name="Normal 12 2 3 2 3 9" xfId="22916"/>
    <cellStyle name="Normal 12 2 3 2 3 9 2" xfId="49871"/>
    <cellStyle name="Normal 12 2 3 2 4" xfId="3172"/>
    <cellStyle name="Normal 12 2 3 2 4 2" xfId="30126"/>
    <cellStyle name="Normal 12 2 3 2 5" xfId="5865"/>
    <cellStyle name="Normal 12 2 3 2 5 2" xfId="32819"/>
    <cellStyle name="Normal 12 2 3 2 6" xfId="8558"/>
    <cellStyle name="Normal 12 2 3 2 6 2" xfId="35512"/>
    <cellStyle name="Normal 12 2 3 2 7" xfId="11251"/>
    <cellStyle name="Normal 12 2 3 2 7 2" xfId="38205"/>
    <cellStyle name="Normal 12 2 3 2 8" xfId="13944"/>
    <cellStyle name="Normal 12 2 3 2 8 2" xfId="40898"/>
    <cellStyle name="Normal 12 2 3 2 9" xfId="16637"/>
    <cellStyle name="Normal 12 2 3 2 9 2" xfId="43592"/>
    <cellStyle name="Normal 12 2 3 3" xfId="1164"/>
    <cellStyle name="Normal 12 2 3 3 10" xfId="28119"/>
    <cellStyle name="Normal 12 2 3 3 11" xfId="26296"/>
    <cellStyle name="Normal 12 2 3 3 2" xfId="4729"/>
    <cellStyle name="Normal 12 2 3 3 2 2" xfId="31683"/>
    <cellStyle name="Normal 12 2 3 3 3" xfId="7422"/>
    <cellStyle name="Normal 12 2 3 3 3 2" xfId="34376"/>
    <cellStyle name="Normal 12 2 3 3 4" xfId="10115"/>
    <cellStyle name="Normal 12 2 3 3 4 2" xfId="37069"/>
    <cellStyle name="Normal 12 2 3 3 5" xfId="12808"/>
    <cellStyle name="Normal 12 2 3 3 5 2" xfId="39762"/>
    <cellStyle name="Normal 12 2 3 3 6" xfId="15501"/>
    <cellStyle name="Normal 12 2 3 3 6 2" xfId="42455"/>
    <cellStyle name="Normal 12 2 3 3 7" xfId="18194"/>
    <cellStyle name="Normal 12 2 3 3 7 2" xfId="45149"/>
    <cellStyle name="Normal 12 2 3 3 8" xfId="20888"/>
    <cellStyle name="Normal 12 2 3 3 8 2" xfId="47843"/>
    <cellStyle name="Normal 12 2 3 3 9" xfId="23582"/>
    <cellStyle name="Normal 12 2 3 3 9 2" xfId="50537"/>
    <cellStyle name="Normal 12 2 3 4" xfId="2055"/>
    <cellStyle name="Normal 12 2 3 4 10" xfId="29010"/>
    <cellStyle name="Normal 12 2 3 4 11" xfId="25405"/>
    <cellStyle name="Normal 12 2 3 4 2" xfId="3838"/>
    <cellStyle name="Normal 12 2 3 4 2 2" xfId="30792"/>
    <cellStyle name="Normal 12 2 3 4 3" xfId="6531"/>
    <cellStyle name="Normal 12 2 3 4 3 2" xfId="33485"/>
    <cellStyle name="Normal 12 2 3 4 4" xfId="9224"/>
    <cellStyle name="Normal 12 2 3 4 4 2" xfId="36178"/>
    <cellStyle name="Normal 12 2 3 4 5" xfId="11917"/>
    <cellStyle name="Normal 12 2 3 4 5 2" xfId="38871"/>
    <cellStyle name="Normal 12 2 3 4 6" xfId="14610"/>
    <cellStyle name="Normal 12 2 3 4 6 2" xfId="41564"/>
    <cellStyle name="Normal 12 2 3 4 7" xfId="17303"/>
    <cellStyle name="Normal 12 2 3 4 7 2" xfId="44258"/>
    <cellStyle name="Normal 12 2 3 4 8" xfId="19997"/>
    <cellStyle name="Normal 12 2 3 4 8 2" xfId="46952"/>
    <cellStyle name="Normal 12 2 3 4 9" xfId="22691"/>
    <cellStyle name="Normal 12 2 3 4 9 2" xfId="49646"/>
    <cellStyle name="Normal 12 2 3 5" xfId="2947"/>
    <cellStyle name="Normal 12 2 3 5 2" xfId="29901"/>
    <cellStyle name="Normal 12 2 3 6" xfId="5640"/>
    <cellStyle name="Normal 12 2 3 6 2" xfId="32594"/>
    <cellStyle name="Normal 12 2 3 7" xfId="8333"/>
    <cellStyle name="Normal 12 2 3 7 2" xfId="35287"/>
    <cellStyle name="Normal 12 2 3 8" xfId="11026"/>
    <cellStyle name="Normal 12 2 3 8 2" xfId="37980"/>
    <cellStyle name="Normal 12 2 3 9" xfId="13719"/>
    <cellStyle name="Normal 12 2 3 9 2" xfId="40673"/>
    <cellStyle name="Normal 12 2 4" xfId="243"/>
    <cellStyle name="Normal 12 2 4 10" xfId="19104"/>
    <cellStyle name="Normal 12 2 4 10 2" xfId="46059"/>
    <cellStyle name="Normal 12 2 4 11" xfId="21798"/>
    <cellStyle name="Normal 12 2 4 11 2" xfId="48753"/>
    <cellStyle name="Normal 12 2 4 12" xfId="27226"/>
    <cellStyle name="Normal 12 2 4 13" xfId="24512"/>
    <cellStyle name="Normal 12 2 4 2" xfId="1162"/>
    <cellStyle name="Normal 12 2 4 2 10" xfId="28117"/>
    <cellStyle name="Normal 12 2 4 2 11" xfId="26294"/>
    <cellStyle name="Normal 12 2 4 2 2" xfId="4727"/>
    <cellStyle name="Normal 12 2 4 2 2 2" xfId="31681"/>
    <cellStyle name="Normal 12 2 4 2 3" xfId="7420"/>
    <cellStyle name="Normal 12 2 4 2 3 2" xfId="34374"/>
    <cellStyle name="Normal 12 2 4 2 4" xfId="10113"/>
    <cellStyle name="Normal 12 2 4 2 4 2" xfId="37067"/>
    <cellStyle name="Normal 12 2 4 2 5" xfId="12806"/>
    <cellStyle name="Normal 12 2 4 2 5 2" xfId="39760"/>
    <cellStyle name="Normal 12 2 4 2 6" xfId="15499"/>
    <cellStyle name="Normal 12 2 4 2 6 2" xfId="42453"/>
    <cellStyle name="Normal 12 2 4 2 7" xfId="18192"/>
    <cellStyle name="Normal 12 2 4 2 7 2" xfId="45147"/>
    <cellStyle name="Normal 12 2 4 2 8" xfId="20886"/>
    <cellStyle name="Normal 12 2 4 2 8 2" xfId="47841"/>
    <cellStyle name="Normal 12 2 4 2 9" xfId="23580"/>
    <cellStyle name="Normal 12 2 4 2 9 2" xfId="50535"/>
    <cellStyle name="Normal 12 2 4 3" xfId="2053"/>
    <cellStyle name="Normal 12 2 4 3 10" xfId="29008"/>
    <cellStyle name="Normal 12 2 4 3 11" xfId="25403"/>
    <cellStyle name="Normal 12 2 4 3 2" xfId="3836"/>
    <cellStyle name="Normal 12 2 4 3 2 2" xfId="30790"/>
    <cellStyle name="Normal 12 2 4 3 3" xfId="6529"/>
    <cellStyle name="Normal 12 2 4 3 3 2" xfId="33483"/>
    <cellStyle name="Normal 12 2 4 3 4" xfId="9222"/>
    <cellStyle name="Normal 12 2 4 3 4 2" xfId="36176"/>
    <cellStyle name="Normal 12 2 4 3 5" xfId="11915"/>
    <cellStyle name="Normal 12 2 4 3 5 2" xfId="38869"/>
    <cellStyle name="Normal 12 2 4 3 6" xfId="14608"/>
    <cellStyle name="Normal 12 2 4 3 6 2" xfId="41562"/>
    <cellStyle name="Normal 12 2 4 3 7" xfId="17301"/>
    <cellStyle name="Normal 12 2 4 3 7 2" xfId="44256"/>
    <cellStyle name="Normal 12 2 4 3 8" xfId="19995"/>
    <cellStyle name="Normal 12 2 4 3 8 2" xfId="46950"/>
    <cellStyle name="Normal 12 2 4 3 9" xfId="22689"/>
    <cellStyle name="Normal 12 2 4 3 9 2" xfId="49644"/>
    <cellStyle name="Normal 12 2 4 4" xfId="2945"/>
    <cellStyle name="Normal 12 2 4 4 2" xfId="29899"/>
    <cellStyle name="Normal 12 2 4 5" xfId="5638"/>
    <cellStyle name="Normal 12 2 4 5 2" xfId="32592"/>
    <cellStyle name="Normal 12 2 4 6" xfId="8331"/>
    <cellStyle name="Normal 12 2 4 6 2" xfId="35285"/>
    <cellStyle name="Normal 12 2 4 7" xfId="11024"/>
    <cellStyle name="Normal 12 2 4 7 2" xfId="37978"/>
    <cellStyle name="Normal 12 2 4 8" xfId="13717"/>
    <cellStyle name="Normal 12 2 4 8 2" xfId="40671"/>
    <cellStyle name="Normal 12 2 4 9" xfId="16410"/>
    <cellStyle name="Normal 12 2 4 9 2" xfId="43365"/>
    <cellStyle name="Normal 12 2 5" xfId="553"/>
    <cellStyle name="Normal 12 2 5 10" xfId="19384"/>
    <cellStyle name="Normal 12 2 5 10 2" xfId="46339"/>
    <cellStyle name="Normal 12 2 5 11" xfId="22078"/>
    <cellStyle name="Normal 12 2 5 11 2" xfId="49033"/>
    <cellStyle name="Normal 12 2 5 12" xfId="27506"/>
    <cellStyle name="Normal 12 2 5 13" xfId="24792"/>
    <cellStyle name="Normal 12 2 5 2" xfId="1442"/>
    <cellStyle name="Normal 12 2 5 2 10" xfId="28397"/>
    <cellStyle name="Normal 12 2 5 2 11" xfId="26574"/>
    <cellStyle name="Normal 12 2 5 2 2" xfId="5007"/>
    <cellStyle name="Normal 12 2 5 2 2 2" xfId="31961"/>
    <cellStyle name="Normal 12 2 5 2 3" xfId="7700"/>
    <cellStyle name="Normal 12 2 5 2 3 2" xfId="34654"/>
    <cellStyle name="Normal 12 2 5 2 4" xfId="10393"/>
    <cellStyle name="Normal 12 2 5 2 4 2" xfId="37347"/>
    <cellStyle name="Normal 12 2 5 2 5" xfId="13086"/>
    <cellStyle name="Normal 12 2 5 2 5 2" xfId="40040"/>
    <cellStyle name="Normal 12 2 5 2 6" xfId="15779"/>
    <cellStyle name="Normal 12 2 5 2 6 2" xfId="42733"/>
    <cellStyle name="Normal 12 2 5 2 7" xfId="18472"/>
    <cellStyle name="Normal 12 2 5 2 7 2" xfId="45427"/>
    <cellStyle name="Normal 12 2 5 2 8" xfId="21166"/>
    <cellStyle name="Normal 12 2 5 2 8 2" xfId="48121"/>
    <cellStyle name="Normal 12 2 5 2 9" xfId="23860"/>
    <cellStyle name="Normal 12 2 5 2 9 2" xfId="50815"/>
    <cellStyle name="Normal 12 2 5 3" xfId="2333"/>
    <cellStyle name="Normal 12 2 5 3 10" xfId="29288"/>
    <cellStyle name="Normal 12 2 5 3 11" xfId="25683"/>
    <cellStyle name="Normal 12 2 5 3 2" xfId="4116"/>
    <cellStyle name="Normal 12 2 5 3 2 2" xfId="31070"/>
    <cellStyle name="Normal 12 2 5 3 3" xfId="6809"/>
    <cellStyle name="Normal 12 2 5 3 3 2" xfId="33763"/>
    <cellStyle name="Normal 12 2 5 3 4" xfId="9502"/>
    <cellStyle name="Normal 12 2 5 3 4 2" xfId="36456"/>
    <cellStyle name="Normal 12 2 5 3 5" xfId="12195"/>
    <cellStyle name="Normal 12 2 5 3 5 2" xfId="39149"/>
    <cellStyle name="Normal 12 2 5 3 6" xfId="14888"/>
    <cellStyle name="Normal 12 2 5 3 6 2" xfId="41842"/>
    <cellStyle name="Normal 12 2 5 3 7" xfId="17581"/>
    <cellStyle name="Normal 12 2 5 3 7 2" xfId="44536"/>
    <cellStyle name="Normal 12 2 5 3 8" xfId="20275"/>
    <cellStyle name="Normal 12 2 5 3 8 2" xfId="47230"/>
    <cellStyle name="Normal 12 2 5 3 9" xfId="22969"/>
    <cellStyle name="Normal 12 2 5 3 9 2" xfId="49924"/>
    <cellStyle name="Normal 12 2 5 4" xfId="3225"/>
    <cellStyle name="Normal 12 2 5 4 2" xfId="30179"/>
    <cellStyle name="Normal 12 2 5 5" xfId="5918"/>
    <cellStyle name="Normal 12 2 5 5 2" xfId="32872"/>
    <cellStyle name="Normal 12 2 5 6" xfId="8611"/>
    <cellStyle name="Normal 12 2 5 6 2" xfId="35565"/>
    <cellStyle name="Normal 12 2 5 7" xfId="11304"/>
    <cellStyle name="Normal 12 2 5 7 2" xfId="38258"/>
    <cellStyle name="Normal 12 2 5 8" xfId="13997"/>
    <cellStyle name="Normal 12 2 5 8 2" xfId="40951"/>
    <cellStyle name="Normal 12 2 5 9" xfId="16690"/>
    <cellStyle name="Normal 12 2 5 9 2" xfId="43645"/>
    <cellStyle name="Normal 12 2 6" xfId="1064"/>
    <cellStyle name="Normal 12 2 6 10" xfId="28019"/>
    <cellStyle name="Normal 12 2 6 11" xfId="26196"/>
    <cellStyle name="Normal 12 2 6 2" xfId="4629"/>
    <cellStyle name="Normal 12 2 6 2 2" xfId="31583"/>
    <cellStyle name="Normal 12 2 6 3" xfId="7322"/>
    <cellStyle name="Normal 12 2 6 3 2" xfId="34276"/>
    <cellStyle name="Normal 12 2 6 4" xfId="10015"/>
    <cellStyle name="Normal 12 2 6 4 2" xfId="36969"/>
    <cellStyle name="Normal 12 2 6 5" xfId="12708"/>
    <cellStyle name="Normal 12 2 6 5 2" xfId="39662"/>
    <cellStyle name="Normal 12 2 6 6" xfId="15401"/>
    <cellStyle name="Normal 12 2 6 6 2" xfId="42355"/>
    <cellStyle name="Normal 12 2 6 7" xfId="18094"/>
    <cellStyle name="Normal 12 2 6 7 2" xfId="45049"/>
    <cellStyle name="Normal 12 2 6 8" xfId="20788"/>
    <cellStyle name="Normal 12 2 6 8 2" xfId="47743"/>
    <cellStyle name="Normal 12 2 6 9" xfId="23482"/>
    <cellStyle name="Normal 12 2 6 9 2" xfId="50437"/>
    <cellStyle name="Normal 12 2 7" xfId="1955"/>
    <cellStyle name="Normal 12 2 7 10" xfId="28910"/>
    <cellStyle name="Normal 12 2 7 11" xfId="25305"/>
    <cellStyle name="Normal 12 2 7 2" xfId="3738"/>
    <cellStyle name="Normal 12 2 7 2 2" xfId="30692"/>
    <cellStyle name="Normal 12 2 7 3" xfId="6431"/>
    <cellStyle name="Normal 12 2 7 3 2" xfId="33385"/>
    <cellStyle name="Normal 12 2 7 4" xfId="9124"/>
    <cellStyle name="Normal 12 2 7 4 2" xfId="36078"/>
    <cellStyle name="Normal 12 2 7 5" xfId="11817"/>
    <cellStyle name="Normal 12 2 7 5 2" xfId="38771"/>
    <cellStyle name="Normal 12 2 7 6" xfId="14510"/>
    <cellStyle name="Normal 12 2 7 6 2" xfId="41464"/>
    <cellStyle name="Normal 12 2 7 7" xfId="17203"/>
    <cellStyle name="Normal 12 2 7 7 2" xfId="44158"/>
    <cellStyle name="Normal 12 2 7 8" xfId="19897"/>
    <cellStyle name="Normal 12 2 7 8 2" xfId="46852"/>
    <cellStyle name="Normal 12 2 7 9" xfId="22591"/>
    <cellStyle name="Normal 12 2 7 9 2" xfId="49546"/>
    <cellStyle name="Normal 12 2 8" xfId="2847"/>
    <cellStyle name="Normal 12 2 8 2" xfId="29801"/>
    <cellStyle name="Normal 12 2 9" xfId="5540"/>
    <cellStyle name="Normal 12 2 9 2" xfId="32494"/>
    <cellStyle name="Normal 12 20" xfId="16279"/>
    <cellStyle name="Normal 12 20 2" xfId="43234"/>
    <cellStyle name="Normal 12 21" xfId="18973"/>
    <cellStyle name="Normal 12 21 2" xfId="45928"/>
    <cellStyle name="Normal 12 22" xfId="21667"/>
    <cellStyle name="Normal 12 22 2" xfId="48622"/>
    <cellStyle name="Normal 12 23" xfId="27095"/>
    <cellStyle name="Normal 12 24" xfId="24381"/>
    <cellStyle name="Normal 12 3" xfId="175"/>
    <cellStyle name="Normal 12 3 10" xfId="10959"/>
    <cellStyle name="Normal 12 3 10 2" xfId="37913"/>
    <cellStyle name="Normal 12 3 11" xfId="13652"/>
    <cellStyle name="Normal 12 3 11 2" xfId="40606"/>
    <cellStyle name="Normal 12 3 12" xfId="16345"/>
    <cellStyle name="Normal 12 3 12 2" xfId="43300"/>
    <cellStyle name="Normal 12 3 13" xfId="19039"/>
    <cellStyle name="Normal 12 3 13 2" xfId="45994"/>
    <cellStyle name="Normal 12 3 14" xfId="21733"/>
    <cellStyle name="Normal 12 3 14 2" xfId="48688"/>
    <cellStyle name="Normal 12 3 15" xfId="27161"/>
    <cellStyle name="Normal 12 3 16" xfId="24447"/>
    <cellStyle name="Normal 12 3 2" xfId="247"/>
    <cellStyle name="Normal 12 3 2 10" xfId="16414"/>
    <cellStyle name="Normal 12 3 2 10 2" xfId="43369"/>
    <cellStyle name="Normal 12 3 2 11" xfId="19108"/>
    <cellStyle name="Normal 12 3 2 11 2" xfId="46063"/>
    <cellStyle name="Normal 12 3 2 12" xfId="21802"/>
    <cellStyle name="Normal 12 3 2 12 2" xfId="48757"/>
    <cellStyle name="Normal 12 3 2 13" xfId="27230"/>
    <cellStyle name="Normal 12 3 2 14" xfId="24516"/>
    <cellStyle name="Normal 12 3 2 2" xfId="556"/>
    <cellStyle name="Normal 12 3 2 2 10" xfId="19387"/>
    <cellStyle name="Normal 12 3 2 2 10 2" xfId="46342"/>
    <cellStyle name="Normal 12 3 2 2 11" xfId="22081"/>
    <cellStyle name="Normal 12 3 2 2 11 2" xfId="49036"/>
    <cellStyle name="Normal 12 3 2 2 12" xfId="27509"/>
    <cellStyle name="Normal 12 3 2 2 13" xfId="24795"/>
    <cellStyle name="Normal 12 3 2 2 2" xfId="1445"/>
    <cellStyle name="Normal 12 3 2 2 2 10" xfId="28400"/>
    <cellStyle name="Normal 12 3 2 2 2 11" xfId="26577"/>
    <cellStyle name="Normal 12 3 2 2 2 2" xfId="5010"/>
    <cellStyle name="Normal 12 3 2 2 2 2 2" xfId="31964"/>
    <cellStyle name="Normal 12 3 2 2 2 3" xfId="7703"/>
    <cellStyle name="Normal 12 3 2 2 2 3 2" xfId="34657"/>
    <cellStyle name="Normal 12 3 2 2 2 4" xfId="10396"/>
    <cellStyle name="Normal 12 3 2 2 2 4 2" xfId="37350"/>
    <cellStyle name="Normal 12 3 2 2 2 5" xfId="13089"/>
    <cellStyle name="Normal 12 3 2 2 2 5 2" xfId="40043"/>
    <cellStyle name="Normal 12 3 2 2 2 6" xfId="15782"/>
    <cellStyle name="Normal 12 3 2 2 2 6 2" xfId="42736"/>
    <cellStyle name="Normal 12 3 2 2 2 7" xfId="18475"/>
    <cellStyle name="Normal 12 3 2 2 2 7 2" xfId="45430"/>
    <cellStyle name="Normal 12 3 2 2 2 8" xfId="21169"/>
    <cellStyle name="Normal 12 3 2 2 2 8 2" xfId="48124"/>
    <cellStyle name="Normal 12 3 2 2 2 9" xfId="23863"/>
    <cellStyle name="Normal 12 3 2 2 2 9 2" xfId="50818"/>
    <cellStyle name="Normal 12 3 2 2 3" xfId="2336"/>
    <cellStyle name="Normal 12 3 2 2 3 10" xfId="29291"/>
    <cellStyle name="Normal 12 3 2 2 3 11" xfId="25686"/>
    <cellStyle name="Normal 12 3 2 2 3 2" xfId="4119"/>
    <cellStyle name="Normal 12 3 2 2 3 2 2" xfId="31073"/>
    <cellStyle name="Normal 12 3 2 2 3 3" xfId="6812"/>
    <cellStyle name="Normal 12 3 2 2 3 3 2" xfId="33766"/>
    <cellStyle name="Normal 12 3 2 2 3 4" xfId="9505"/>
    <cellStyle name="Normal 12 3 2 2 3 4 2" xfId="36459"/>
    <cellStyle name="Normal 12 3 2 2 3 5" xfId="12198"/>
    <cellStyle name="Normal 12 3 2 2 3 5 2" xfId="39152"/>
    <cellStyle name="Normal 12 3 2 2 3 6" xfId="14891"/>
    <cellStyle name="Normal 12 3 2 2 3 6 2" xfId="41845"/>
    <cellStyle name="Normal 12 3 2 2 3 7" xfId="17584"/>
    <cellStyle name="Normal 12 3 2 2 3 7 2" xfId="44539"/>
    <cellStyle name="Normal 12 3 2 2 3 8" xfId="20278"/>
    <cellStyle name="Normal 12 3 2 2 3 8 2" xfId="47233"/>
    <cellStyle name="Normal 12 3 2 2 3 9" xfId="22972"/>
    <cellStyle name="Normal 12 3 2 2 3 9 2" xfId="49927"/>
    <cellStyle name="Normal 12 3 2 2 4" xfId="3228"/>
    <cellStyle name="Normal 12 3 2 2 4 2" xfId="30182"/>
    <cellStyle name="Normal 12 3 2 2 5" xfId="5921"/>
    <cellStyle name="Normal 12 3 2 2 5 2" xfId="32875"/>
    <cellStyle name="Normal 12 3 2 2 6" xfId="8614"/>
    <cellStyle name="Normal 12 3 2 2 6 2" xfId="35568"/>
    <cellStyle name="Normal 12 3 2 2 7" xfId="11307"/>
    <cellStyle name="Normal 12 3 2 2 7 2" xfId="38261"/>
    <cellStyle name="Normal 12 3 2 2 8" xfId="14000"/>
    <cellStyle name="Normal 12 3 2 2 8 2" xfId="40954"/>
    <cellStyle name="Normal 12 3 2 2 9" xfId="16693"/>
    <cellStyle name="Normal 12 3 2 2 9 2" xfId="43648"/>
    <cellStyle name="Normal 12 3 2 3" xfId="1166"/>
    <cellStyle name="Normal 12 3 2 3 10" xfId="28121"/>
    <cellStyle name="Normal 12 3 2 3 11" xfId="26298"/>
    <cellStyle name="Normal 12 3 2 3 2" xfId="4731"/>
    <cellStyle name="Normal 12 3 2 3 2 2" xfId="31685"/>
    <cellStyle name="Normal 12 3 2 3 3" xfId="7424"/>
    <cellStyle name="Normal 12 3 2 3 3 2" xfId="34378"/>
    <cellStyle name="Normal 12 3 2 3 4" xfId="10117"/>
    <cellStyle name="Normal 12 3 2 3 4 2" xfId="37071"/>
    <cellStyle name="Normal 12 3 2 3 5" xfId="12810"/>
    <cellStyle name="Normal 12 3 2 3 5 2" xfId="39764"/>
    <cellStyle name="Normal 12 3 2 3 6" xfId="15503"/>
    <cellStyle name="Normal 12 3 2 3 6 2" xfId="42457"/>
    <cellStyle name="Normal 12 3 2 3 7" xfId="18196"/>
    <cellStyle name="Normal 12 3 2 3 7 2" xfId="45151"/>
    <cellStyle name="Normal 12 3 2 3 8" xfId="20890"/>
    <cellStyle name="Normal 12 3 2 3 8 2" xfId="47845"/>
    <cellStyle name="Normal 12 3 2 3 9" xfId="23584"/>
    <cellStyle name="Normal 12 3 2 3 9 2" xfId="50539"/>
    <cellStyle name="Normal 12 3 2 4" xfId="2057"/>
    <cellStyle name="Normal 12 3 2 4 10" xfId="29012"/>
    <cellStyle name="Normal 12 3 2 4 11" xfId="25407"/>
    <cellStyle name="Normal 12 3 2 4 2" xfId="3840"/>
    <cellStyle name="Normal 12 3 2 4 2 2" xfId="30794"/>
    <cellStyle name="Normal 12 3 2 4 3" xfId="6533"/>
    <cellStyle name="Normal 12 3 2 4 3 2" xfId="33487"/>
    <cellStyle name="Normal 12 3 2 4 4" xfId="9226"/>
    <cellStyle name="Normal 12 3 2 4 4 2" xfId="36180"/>
    <cellStyle name="Normal 12 3 2 4 5" xfId="11919"/>
    <cellStyle name="Normal 12 3 2 4 5 2" xfId="38873"/>
    <cellStyle name="Normal 12 3 2 4 6" xfId="14612"/>
    <cellStyle name="Normal 12 3 2 4 6 2" xfId="41566"/>
    <cellStyle name="Normal 12 3 2 4 7" xfId="17305"/>
    <cellStyle name="Normal 12 3 2 4 7 2" xfId="44260"/>
    <cellStyle name="Normal 12 3 2 4 8" xfId="19999"/>
    <cellStyle name="Normal 12 3 2 4 8 2" xfId="46954"/>
    <cellStyle name="Normal 12 3 2 4 9" xfId="22693"/>
    <cellStyle name="Normal 12 3 2 4 9 2" xfId="49648"/>
    <cellStyle name="Normal 12 3 2 5" xfId="2949"/>
    <cellStyle name="Normal 12 3 2 5 2" xfId="29903"/>
    <cellStyle name="Normal 12 3 2 6" xfId="5642"/>
    <cellStyle name="Normal 12 3 2 6 2" xfId="32596"/>
    <cellStyle name="Normal 12 3 2 7" xfId="8335"/>
    <cellStyle name="Normal 12 3 2 7 2" xfId="35289"/>
    <cellStyle name="Normal 12 3 2 8" xfId="11028"/>
    <cellStyle name="Normal 12 3 2 8 2" xfId="37982"/>
    <cellStyle name="Normal 12 3 2 9" xfId="13721"/>
    <cellStyle name="Normal 12 3 2 9 2" xfId="40675"/>
    <cellStyle name="Normal 12 3 3" xfId="246"/>
    <cellStyle name="Normal 12 3 3 10" xfId="19107"/>
    <cellStyle name="Normal 12 3 3 10 2" xfId="46062"/>
    <cellStyle name="Normal 12 3 3 11" xfId="21801"/>
    <cellStyle name="Normal 12 3 3 11 2" xfId="48756"/>
    <cellStyle name="Normal 12 3 3 12" xfId="27229"/>
    <cellStyle name="Normal 12 3 3 13" xfId="24515"/>
    <cellStyle name="Normal 12 3 3 2" xfId="1165"/>
    <cellStyle name="Normal 12 3 3 2 10" xfId="28120"/>
    <cellStyle name="Normal 12 3 3 2 11" xfId="26297"/>
    <cellStyle name="Normal 12 3 3 2 2" xfId="4730"/>
    <cellStyle name="Normal 12 3 3 2 2 2" xfId="31684"/>
    <cellStyle name="Normal 12 3 3 2 3" xfId="7423"/>
    <cellStyle name="Normal 12 3 3 2 3 2" xfId="34377"/>
    <cellStyle name="Normal 12 3 3 2 4" xfId="10116"/>
    <cellStyle name="Normal 12 3 3 2 4 2" xfId="37070"/>
    <cellStyle name="Normal 12 3 3 2 5" xfId="12809"/>
    <cellStyle name="Normal 12 3 3 2 5 2" xfId="39763"/>
    <cellStyle name="Normal 12 3 3 2 6" xfId="15502"/>
    <cellStyle name="Normal 12 3 3 2 6 2" xfId="42456"/>
    <cellStyle name="Normal 12 3 3 2 7" xfId="18195"/>
    <cellStyle name="Normal 12 3 3 2 7 2" xfId="45150"/>
    <cellStyle name="Normal 12 3 3 2 8" xfId="20889"/>
    <cellStyle name="Normal 12 3 3 2 8 2" xfId="47844"/>
    <cellStyle name="Normal 12 3 3 2 9" xfId="23583"/>
    <cellStyle name="Normal 12 3 3 2 9 2" xfId="50538"/>
    <cellStyle name="Normal 12 3 3 3" xfId="2056"/>
    <cellStyle name="Normal 12 3 3 3 10" xfId="29011"/>
    <cellStyle name="Normal 12 3 3 3 11" xfId="25406"/>
    <cellStyle name="Normal 12 3 3 3 2" xfId="3839"/>
    <cellStyle name="Normal 12 3 3 3 2 2" xfId="30793"/>
    <cellStyle name="Normal 12 3 3 3 3" xfId="6532"/>
    <cellStyle name="Normal 12 3 3 3 3 2" xfId="33486"/>
    <cellStyle name="Normal 12 3 3 3 4" xfId="9225"/>
    <cellStyle name="Normal 12 3 3 3 4 2" xfId="36179"/>
    <cellStyle name="Normal 12 3 3 3 5" xfId="11918"/>
    <cellStyle name="Normal 12 3 3 3 5 2" xfId="38872"/>
    <cellStyle name="Normal 12 3 3 3 6" xfId="14611"/>
    <cellStyle name="Normal 12 3 3 3 6 2" xfId="41565"/>
    <cellStyle name="Normal 12 3 3 3 7" xfId="17304"/>
    <cellStyle name="Normal 12 3 3 3 7 2" xfId="44259"/>
    <cellStyle name="Normal 12 3 3 3 8" xfId="19998"/>
    <cellStyle name="Normal 12 3 3 3 8 2" xfId="46953"/>
    <cellStyle name="Normal 12 3 3 3 9" xfId="22692"/>
    <cellStyle name="Normal 12 3 3 3 9 2" xfId="49647"/>
    <cellStyle name="Normal 12 3 3 4" xfId="2948"/>
    <cellStyle name="Normal 12 3 3 4 2" xfId="29902"/>
    <cellStyle name="Normal 12 3 3 5" xfId="5641"/>
    <cellStyle name="Normal 12 3 3 5 2" xfId="32595"/>
    <cellStyle name="Normal 12 3 3 6" xfId="8334"/>
    <cellStyle name="Normal 12 3 3 6 2" xfId="35288"/>
    <cellStyle name="Normal 12 3 3 7" xfId="11027"/>
    <cellStyle name="Normal 12 3 3 7 2" xfId="37981"/>
    <cellStyle name="Normal 12 3 3 8" xfId="13720"/>
    <cellStyle name="Normal 12 3 3 8 2" xfId="40674"/>
    <cellStyle name="Normal 12 3 3 9" xfId="16413"/>
    <cellStyle name="Normal 12 3 3 9 2" xfId="43368"/>
    <cellStyle name="Normal 12 3 4" xfId="504"/>
    <cellStyle name="Normal 12 3 4 10" xfId="19334"/>
    <cellStyle name="Normal 12 3 4 10 2" xfId="46289"/>
    <cellStyle name="Normal 12 3 4 11" xfId="22028"/>
    <cellStyle name="Normal 12 3 4 11 2" xfId="48983"/>
    <cellStyle name="Normal 12 3 4 12" xfId="27456"/>
    <cellStyle name="Normal 12 3 4 13" xfId="24742"/>
    <cellStyle name="Normal 12 3 4 2" xfId="1392"/>
    <cellStyle name="Normal 12 3 4 2 10" xfId="28347"/>
    <cellStyle name="Normal 12 3 4 2 11" xfId="26524"/>
    <cellStyle name="Normal 12 3 4 2 2" xfId="4957"/>
    <cellStyle name="Normal 12 3 4 2 2 2" xfId="31911"/>
    <cellStyle name="Normal 12 3 4 2 3" xfId="7650"/>
    <cellStyle name="Normal 12 3 4 2 3 2" xfId="34604"/>
    <cellStyle name="Normal 12 3 4 2 4" xfId="10343"/>
    <cellStyle name="Normal 12 3 4 2 4 2" xfId="37297"/>
    <cellStyle name="Normal 12 3 4 2 5" xfId="13036"/>
    <cellStyle name="Normal 12 3 4 2 5 2" xfId="39990"/>
    <cellStyle name="Normal 12 3 4 2 6" xfId="15729"/>
    <cellStyle name="Normal 12 3 4 2 6 2" xfId="42683"/>
    <cellStyle name="Normal 12 3 4 2 7" xfId="18422"/>
    <cellStyle name="Normal 12 3 4 2 7 2" xfId="45377"/>
    <cellStyle name="Normal 12 3 4 2 8" xfId="21116"/>
    <cellStyle name="Normal 12 3 4 2 8 2" xfId="48071"/>
    <cellStyle name="Normal 12 3 4 2 9" xfId="23810"/>
    <cellStyle name="Normal 12 3 4 2 9 2" xfId="50765"/>
    <cellStyle name="Normal 12 3 4 3" xfId="2283"/>
    <cellStyle name="Normal 12 3 4 3 10" xfId="29238"/>
    <cellStyle name="Normal 12 3 4 3 11" xfId="25633"/>
    <cellStyle name="Normal 12 3 4 3 2" xfId="4066"/>
    <cellStyle name="Normal 12 3 4 3 2 2" xfId="31020"/>
    <cellStyle name="Normal 12 3 4 3 3" xfId="6759"/>
    <cellStyle name="Normal 12 3 4 3 3 2" xfId="33713"/>
    <cellStyle name="Normal 12 3 4 3 4" xfId="9452"/>
    <cellStyle name="Normal 12 3 4 3 4 2" xfId="36406"/>
    <cellStyle name="Normal 12 3 4 3 5" xfId="12145"/>
    <cellStyle name="Normal 12 3 4 3 5 2" xfId="39099"/>
    <cellStyle name="Normal 12 3 4 3 6" xfId="14838"/>
    <cellStyle name="Normal 12 3 4 3 6 2" xfId="41792"/>
    <cellStyle name="Normal 12 3 4 3 7" xfId="17531"/>
    <cellStyle name="Normal 12 3 4 3 7 2" xfId="44486"/>
    <cellStyle name="Normal 12 3 4 3 8" xfId="20225"/>
    <cellStyle name="Normal 12 3 4 3 8 2" xfId="47180"/>
    <cellStyle name="Normal 12 3 4 3 9" xfId="22919"/>
    <cellStyle name="Normal 12 3 4 3 9 2" xfId="49874"/>
    <cellStyle name="Normal 12 3 4 4" xfId="3175"/>
    <cellStyle name="Normal 12 3 4 4 2" xfId="30129"/>
    <cellStyle name="Normal 12 3 4 5" xfId="5868"/>
    <cellStyle name="Normal 12 3 4 5 2" xfId="32822"/>
    <cellStyle name="Normal 12 3 4 6" xfId="8561"/>
    <cellStyle name="Normal 12 3 4 6 2" xfId="35515"/>
    <cellStyle name="Normal 12 3 4 7" xfId="11254"/>
    <cellStyle name="Normal 12 3 4 7 2" xfId="38208"/>
    <cellStyle name="Normal 12 3 4 8" xfId="13947"/>
    <cellStyle name="Normal 12 3 4 8 2" xfId="40901"/>
    <cellStyle name="Normal 12 3 4 9" xfId="16640"/>
    <cellStyle name="Normal 12 3 4 9 2" xfId="43595"/>
    <cellStyle name="Normal 12 3 5" xfId="1097"/>
    <cellStyle name="Normal 12 3 5 10" xfId="28052"/>
    <cellStyle name="Normal 12 3 5 11" xfId="26229"/>
    <cellStyle name="Normal 12 3 5 2" xfId="4662"/>
    <cellStyle name="Normal 12 3 5 2 2" xfId="31616"/>
    <cellStyle name="Normal 12 3 5 3" xfId="7355"/>
    <cellStyle name="Normal 12 3 5 3 2" xfId="34309"/>
    <cellStyle name="Normal 12 3 5 4" xfId="10048"/>
    <cellStyle name="Normal 12 3 5 4 2" xfId="37002"/>
    <cellStyle name="Normal 12 3 5 5" xfId="12741"/>
    <cellStyle name="Normal 12 3 5 5 2" xfId="39695"/>
    <cellStyle name="Normal 12 3 5 6" xfId="15434"/>
    <cellStyle name="Normal 12 3 5 6 2" xfId="42388"/>
    <cellStyle name="Normal 12 3 5 7" xfId="18127"/>
    <cellStyle name="Normal 12 3 5 7 2" xfId="45082"/>
    <cellStyle name="Normal 12 3 5 8" xfId="20821"/>
    <cellStyle name="Normal 12 3 5 8 2" xfId="47776"/>
    <cellStyle name="Normal 12 3 5 9" xfId="23515"/>
    <cellStyle name="Normal 12 3 5 9 2" xfId="50470"/>
    <cellStyle name="Normal 12 3 6" xfId="1988"/>
    <cellStyle name="Normal 12 3 6 10" xfId="28943"/>
    <cellStyle name="Normal 12 3 6 11" xfId="25338"/>
    <cellStyle name="Normal 12 3 6 2" xfId="3771"/>
    <cellStyle name="Normal 12 3 6 2 2" xfId="30725"/>
    <cellStyle name="Normal 12 3 6 3" xfId="6464"/>
    <cellStyle name="Normal 12 3 6 3 2" xfId="33418"/>
    <cellStyle name="Normal 12 3 6 4" xfId="9157"/>
    <cellStyle name="Normal 12 3 6 4 2" xfId="36111"/>
    <cellStyle name="Normal 12 3 6 5" xfId="11850"/>
    <cellStyle name="Normal 12 3 6 5 2" xfId="38804"/>
    <cellStyle name="Normal 12 3 6 6" xfId="14543"/>
    <cellStyle name="Normal 12 3 6 6 2" xfId="41497"/>
    <cellStyle name="Normal 12 3 6 7" xfId="17236"/>
    <cellStyle name="Normal 12 3 6 7 2" xfId="44191"/>
    <cellStyle name="Normal 12 3 6 8" xfId="19930"/>
    <cellStyle name="Normal 12 3 6 8 2" xfId="46885"/>
    <cellStyle name="Normal 12 3 6 9" xfId="22624"/>
    <cellStyle name="Normal 12 3 6 9 2" xfId="49579"/>
    <cellStyle name="Normal 12 3 7" xfId="2880"/>
    <cellStyle name="Normal 12 3 7 2" xfId="29834"/>
    <cellStyle name="Normal 12 3 8" xfId="5573"/>
    <cellStyle name="Normal 12 3 8 2" xfId="32527"/>
    <cellStyle name="Normal 12 3 9" xfId="8266"/>
    <cellStyle name="Normal 12 3 9 2" xfId="35220"/>
    <cellStyle name="Normal 12 4" xfId="208"/>
    <cellStyle name="Normal 12 4 10" xfId="13685"/>
    <cellStyle name="Normal 12 4 10 2" xfId="40639"/>
    <cellStyle name="Normal 12 4 11" xfId="16378"/>
    <cellStyle name="Normal 12 4 11 2" xfId="43333"/>
    <cellStyle name="Normal 12 4 12" xfId="19072"/>
    <cellStyle name="Normal 12 4 12 2" xfId="46027"/>
    <cellStyle name="Normal 12 4 13" xfId="21766"/>
    <cellStyle name="Normal 12 4 13 2" xfId="48721"/>
    <cellStyle name="Normal 12 4 14" xfId="27194"/>
    <cellStyle name="Normal 12 4 15" xfId="24480"/>
    <cellStyle name="Normal 12 4 2" xfId="248"/>
    <cellStyle name="Normal 12 4 2 10" xfId="19109"/>
    <cellStyle name="Normal 12 4 2 10 2" xfId="46064"/>
    <cellStyle name="Normal 12 4 2 11" xfId="21803"/>
    <cellStyle name="Normal 12 4 2 11 2" xfId="48758"/>
    <cellStyle name="Normal 12 4 2 12" xfId="27231"/>
    <cellStyle name="Normal 12 4 2 13" xfId="24517"/>
    <cellStyle name="Normal 12 4 2 2" xfId="1167"/>
    <cellStyle name="Normal 12 4 2 2 10" xfId="28122"/>
    <cellStyle name="Normal 12 4 2 2 11" xfId="26299"/>
    <cellStyle name="Normal 12 4 2 2 2" xfId="4732"/>
    <cellStyle name="Normal 12 4 2 2 2 2" xfId="31686"/>
    <cellStyle name="Normal 12 4 2 2 3" xfId="7425"/>
    <cellStyle name="Normal 12 4 2 2 3 2" xfId="34379"/>
    <cellStyle name="Normal 12 4 2 2 4" xfId="10118"/>
    <cellStyle name="Normal 12 4 2 2 4 2" xfId="37072"/>
    <cellStyle name="Normal 12 4 2 2 5" xfId="12811"/>
    <cellStyle name="Normal 12 4 2 2 5 2" xfId="39765"/>
    <cellStyle name="Normal 12 4 2 2 6" xfId="15504"/>
    <cellStyle name="Normal 12 4 2 2 6 2" xfId="42458"/>
    <cellStyle name="Normal 12 4 2 2 7" xfId="18197"/>
    <cellStyle name="Normal 12 4 2 2 7 2" xfId="45152"/>
    <cellStyle name="Normal 12 4 2 2 8" xfId="20891"/>
    <cellStyle name="Normal 12 4 2 2 8 2" xfId="47846"/>
    <cellStyle name="Normal 12 4 2 2 9" xfId="23585"/>
    <cellStyle name="Normal 12 4 2 2 9 2" xfId="50540"/>
    <cellStyle name="Normal 12 4 2 3" xfId="2058"/>
    <cellStyle name="Normal 12 4 2 3 10" xfId="29013"/>
    <cellStyle name="Normal 12 4 2 3 11" xfId="25408"/>
    <cellStyle name="Normal 12 4 2 3 2" xfId="3841"/>
    <cellStyle name="Normal 12 4 2 3 2 2" xfId="30795"/>
    <cellStyle name="Normal 12 4 2 3 3" xfId="6534"/>
    <cellStyle name="Normal 12 4 2 3 3 2" xfId="33488"/>
    <cellStyle name="Normal 12 4 2 3 4" xfId="9227"/>
    <cellStyle name="Normal 12 4 2 3 4 2" xfId="36181"/>
    <cellStyle name="Normal 12 4 2 3 5" xfId="11920"/>
    <cellStyle name="Normal 12 4 2 3 5 2" xfId="38874"/>
    <cellStyle name="Normal 12 4 2 3 6" xfId="14613"/>
    <cellStyle name="Normal 12 4 2 3 6 2" xfId="41567"/>
    <cellStyle name="Normal 12 4 2 3 7" xfId="17306"/>
    <cellStyle name="Normal 12 4 2 3 7 2" xfId="44261"/>
    <cellStyle name="Normal 12 4 2 3 8" xfId="20000"/>
    <cellStyle name="Normal 12 4 2 3 8 2" xfId="46955"/>
    <cellStyle name="Normal 12 4 2 3 9" xfId="22694"/>
    <cellStyle name="Normal 12 4 2 3 9 2" xfId="49649"/>
    <cellStyle name="Normal 12 4 2 4" xfId="2950"/>
    <cellStyle name="Normal 12 4 2 4 2" xfId="29904"/>
    <cellStyle name="Normal 12 4 2 5" xfId="5643"/>
    <cellStyle name="Normal 12 4 2 5 2" xfId="32597"/>
    <cellStyle name="Normal 12 4 2 6" xfId="8336"/>
    <cellStyle name="Normal 12 4 2 6 2" xfId="35290"/>
    <cellStyle name="Normal 12 4 2 7" xfId="11029"/>
    <cellStyle name="Normal 12 4 2 7 2" xfId="37983"/>
    <cellStyle name="Normal 12 4 2 8" xfId="13722"/>
    <cellStyle name="Normal 12 4 2 8 2" xfId="40676"/>
    <cellStyle name="Normal 12 4 2 9" xfId="16415"/>
    <cellStyle name="Normal 12 4 2 9 2" xfId="43370"/>
    <cellStyle name="Normal 12 4 3" xfId="557"/>
    <cellStyle name="Normal 12 4 3 10" xfId="19388"/>
    <cellStyle name="Normal 12 4 3 10 2" xfId="46343"/>
    <cellStyle name="Normal 12 4 3 11" xfId="22082"/>
    <cellStyle name="Normal 12 4 3 11 2" xfId="49037"/>
    <cellStyle name="Normal 12 4 3 12" xfId="27510"/>
    <cellStyle name="Normal 12 4 3 13" xfId="24796"/>
    <cellStyle name="Normal 12 4 3 2" xfId="1446"/>
    <cellStyle name="Normal 12 4 3 2 10" xfId="28401"/>
    <cellStyle name="Normal 12 4 3 2 11" xfId="26578"/>
    <cellStyle name="Normal 12 4 3 2 2" xfId="5011"/>
    <cellStyle name="Normal 12 4 3 2 2 2" xfId="31965"/>
    <cellStyle name="Normal 12 4 3 2 3" xfId="7704"/>
    <cellStyle name="Normal 12 4 3 2 3 2" xfId="34658"/>
    <cellStyle name="Normal 12 4 3 2 4" xfId="10397"/>
    <cellStyle name="Normal 12 4 3 2 4 2" xfId="37351"/>
    <cellStyle name="Normal 12 4 3 2 5" xfId="13090"/>
    <cellStyle name="Normal 12 4 3 2 5 2" xfId="40044"/>
    <cellStyle name="Normal 12 4 3 2 6" xfId="15783"/>
    <cellStyle name="Normal 12 4 3 2 6 2" xfId="42737"/>
    <cellStyle name="Normal 12 4 3 2 7" xfId="18476"/>
    <cellStyle name="Normal 12 4 3 2 7 2" xfId="45431"/>
    <cellStyle name="Normal 12 4 3 2 8" xfId="21170"/>
    <cellStyle name="Normal 12 4 3 2 8 2" xfId="48125"/>
    <cellStyle name="Normal 12 4 3 2 9" xfId="23864"/>
    <cellStyle name="Normal 12 4 3 2 9 2" xfId="50819"/>
    <cellStyle name="Normal 12 4 3 3" xfId="2337"/>
    <cellStyle name="Normal 12 4 3 3 10" xfId="29292"/>
    <cellStyle name="Normal 12 4 3 3 11" xfId="25687"/>
    <cellStyle name="Normal 12 4 3 3 2" xfId="4120"/>
    <cellStyle name="Normal 12 4 3 3 2 2" xfId="31074"/>
    <cellStyle name="Normal 12 4 3 3 3" xfId="6813"/>
    <cellStyle name="Normal 12 4 3 3 3 2" xfId="33767"/>
    <cellStyle name="Normal 12 4 3 3 4" xfId="9506"/>
    <cellStyle name="Normal 12 4 3 3 4 2" xfId="36460"/>
    <cellStyle name="Normal 12 4 3 3 5" xfId="12199"/>
    <cellStyle name="Normal 12 4 3 3 5 2" xfId="39153"/>
    <cellStyle name="Normal 12 4 3 3 6" xfId="14892"/>
    <cellStyle name="Normal 12 4 3 3 6 2" xfId="41846"/>
    <cellStyle name="Normal 12 4 3 3 7" xfId="17585"/>
    <cellStyle name="Normal 12 4 3 3 7 2" xfId="44540"/>
    <cellStyle name="Normal 12 4 3 3 8" xfId="20279"/>
    <cellStyle name="Normal 12 4 3 3 8 2" xfId="47234"/>
    <cellStyle name="Normal 12 4 3 3 9" xfId="22973"/>
    <cellStyle name="Normal 12 4 3 3 9 2" xfId="49928"/>
    <cellStyle name="Normal 12 4 3 4" xfId="3229"/>
    <cellStyle name="Normal 12 4 3 4 2" xfId="30183"/>
    <cellStyle name="Normal 12 4 3 5" xfId="5922"/>
    <cellStyle name="Normal 12 4 3 5 2" xfId="32876"/>
    <cellStyle name="Normal 12 4 3 6" xfId="8615"/>
    <cellStyle name="Normal 12 4 3 6 2" xfId="35569"/>
    <cellStyle name="Normal 12 4 3 7" xfId="11308"/>
    <cellStyle name="Normal 12 4 3 7 2" xfId="38262"/>
    <cellStyle name="Normal 12 4 3 8" xfId="14001"/>
    <cellStyle name="Normal 12 4 3 8 2" xfId="40955"/>
    <cellStyle name="Normal 12 4 3 9" xfId="16694"/>
    <cellStyle name="Normal 12 4 3 9 2" xfId="43649"/>
    <cellStyle name="Normal 12 4 4" xfId="1130"/>
    <cellStyle name="Normal 12 4 4 10" xfId="28085"/>
    <cellStyle name="Normal 12 4 4 11" xfId="26262"/>
    <cellStyle name="Normal 12 4 4 2" xfId="4695"/>
    <cellStyle name="Normal 12 4 4 2 2" xfId="31649"/>
    <cellStyle name="Normal 12 4 4 3" xfId="7388"/>
    <cellStyle name="Normal 12 4 4 3 2" xfId="34342"/>
    <cellStyle name="Normal 12 4 4 4" xfId="10081"/>
    <cellStyle name="Normal 12 4 4 4 2" xfId="37035"/>
    <cellStyle name="Normal 12 4 4 5" xfId="12774"/>
    <cellStyle name="Normal 12 4 4 5 2" xfId="39728"/>
    <cellStyle name="Normal 12 4 4 6" xfId="15467"/>
    <cellStyle name="Normal 12 4 4 6 2" xfId="42421"/>
    <cellStyle name="Normal 12 4 4 7" xfId="18160"/>
    <cellStyle name="Normal 12 4 4 7 2" xfId="45115"/>
    <cellStyle name="Normal 12 4 4 8" xfId="20854"/>
    <cellStyle name="Normal 12 4 4 8 2" xfId="47809"/>
    <cellStyle name="Normal 12 4 4 9" xfId="23548"/>
    <cellStyle name="Normal 12 4 4 9 2" xfId="50503"/>
    <cellStyle name="Normal 12 4 5" xfId="2021"/>
    <cellStyle name="Normal 12 4 5 10" xfId="28976"/>
    <cellStyle name="Normal 12 4 5 11" xfId="25371"/>
    <cellStyle name="Normal 12 4 5 2" xfId="3804"/>
    <cellStyle name="Normal 12 4 5 2 2" xfId="30758"/>
    <cellStyle name="Normal 12 4 5 3" xfId="6497"/>
    <cellStyle name="Normal 12 4 5 3 2" xfId="33451"/>
    <cellStyle name="Normal 12 4 5 4" xfId="9190"/>
    <cellStyle name="Normal 12 4 5 4 2" xfId="36144"/>
    <cellStyle name="Normal 12 4 5 5" xfId="11883"/>
    <cellStyle name="Normal 12 4 5 5 2" xfId="38837"/>
    <cellStyle name="Normal 12 4 5 6" xfId="14576"/>
    <cellStyle name="Normal 12 4 5 6 2" xfId="41530"/>
    <cellStyle name="Normal 12 4 5 7" xfId="17269"/>
    <cellStyle name="Normal 12 4 5 7 2" xfId="44224"/>
    <cellStyle name="Normal 12 4 5 8" xfId="19963"/>
    <cellStyle name="Normal 12 4 5 8 2" xfId="46918"/>
    <cellStyle name="Normal 12 4 5 9" xfId="22657"/>
    <cellStyle name="Normal 12 4 5 9 2" xfId="49612"/>
    <cellStyle name="Normal 12 4 6" xfId="2913"/>
    <cellStyle name="Normal 12 4 6 2" xfId="29867"/>
    <cellStyle name="Normal 12 4 7" xfId="5606"/>
    <cellStyle name="Normal 12 4 7 2" xfId="32560"/>
    <cellStyle name="Normal 12 4 8" xfId="8299"/>
    <cellStyle name="Normal 12 4 8 2" xfId="35253"/>
    <cellStyle name="Normal 12 4 9" xfId="10992"/>
    <cellStyle name="Normal 12 4 9 2" xfId="37946"/>
    <cellStyle name="Normal 12 5" xfId="249"/>
    <cellStyle name="Normal 12 5 10" xfId="16416"/>
    <cellStyle name="Normal 12 5 10 2" xfId="43371"/>
    <cellStyle name="Normal 12 5 11" xfId="19110"/>
    <cellStyle name="Normal 12 5 11 2" xfId="46065"/>
    <cellStyle name="Normal 12 5 12" xfId="21804"/>
    <cellStyle name="Normal 12 5 12 2" xfId="48759"/>
    <cellStyle name="Normal 12 5 13" xfId="27232"/>
    <cellStyle name="Normal 12 5 14" xfId="24518"/>
    <cellStyle name="Normal 12 5 2" xfId="558"/>
    <cellStyle name="Normal 12 5 2 10" xfId="19389"/>
    <cellStyle name="Normal 12 5 2 10 2" xfId="46344"/>
    <cellStyle name="Normal 12 5 2 11" xfId="22083"/>
    <cellStyle name="Normal 12 5 2 11 2" xfId="49038"/>
    <cellStyle name="Normal 12 5 2 12" xfId="27511"/>
    <cellStyle name="Normal 12 5 2 13" xfId="24797"/>
    <cellStyle name="Normal 12 5 2 2" xfId="1447"/>
    <cellStyle name="Normal 12 5 2 2 10" xfId="28402"/>
    <cellStyle name="Normal 12 5 2 2 11" xfId="26579"/>
    <cellStyle name="Normal 12 5 2 2 2" xfId="5012"/>
    <cellStyle name="Normal 12 5 2 2 2 2" xfId="31966"/>
    <cellStyle name="Normal 12 5 2 2 3" xfId="7705"/>
    <cellStyle name="Normal 12 5 2 2 3 2" xfId="34659"/>
    <cellStyle name="Normal 12 5 2 2 4" xfId="10398"/>
    <cellStyle name="Normal 12 5 2 2 4 2" xfId="37352"/>
    <cellStyle name="Normal 12 5 2 2 5" xfId="13091"/>
    <cellStyle name="Normal 12 5 2 2 5 2" xfId="40045"/>
    <cellStyle name="Normal 12 5 2 2 6" xfId="15784"/>
    <cellStyle name="Normal 12 5 2 2 6 2" xfId="42738"/>
    <cellStyle name="Normal 12 5 2 2 7" xfId="18477"/>
    <cellStyle name="Normal 12 5 2 2 7 2" xfId="45432"/>
    <cellStyle name="Normal 12 5 2 2 8" xfId="21171"/>
    <cellStyle name="Normal 12 5 2 2 8 2" xfId="48126"/>
    <cellStyle name="Normal 12 5 2 2 9" xfId="23865"/>
    <cellStyle name="Normal 12 5 2 2 9 2" xfId="50820"/>
    <cellStyle name="Normal 12 5 2 3" xfId="2338"/>
    <cellStyle name="Normal 12 5 2 3 10" xfId="29293"/>
    <cellStyle name="Normal 12 5 2 3 11" xfId="25688"/>
    <cellStyle name="Normal 12 5 2 3 2" xfId="4121"/>
    <cellStyle name="Normal 12 5 2 3 2 2" xfId="31075"/>
    <cellStyle name="Normal 12 5 2 3 3" xfId="6814"/>
    <cellStyle name="Normal 12 5 2 3 3 2" xfId="33768"/>
    <cellStyle name="Normal 12 5 2 3 4" xfId="9507"/>
    <cellStyle name="Normal 12 5 2 3 4 2" xfId="36461"/>
    <cellStyle name="Normal 12 5 2 3 5" xfId="12200"/>
    <cellStyle name="Normal 12 5 2 3 5 2" xfId="39154"/>
    <cellStyle name="Normal 12 5 2 3 6" xfId="14893"/>
    <cellStyle name="Normal 12 5 2 3 6 2" xfId="41847"/>
    <cellStyle name="Normal 12 5 2 3 7" xfId="17586"/>
    <cellStyle name="Normal 12 5 2 3 7 2" xfId="44541"/>
    <cellStyle name="Normal 12 5 2 3 8" xfId="20280"/>
    <cellStyle name="Normal 12 5 2 3 8 2" xfId="47235"/>
    <cellStyle name="Normal 12 5 2 3 9" xfId="22974"/>
    <cellStyle name="Normal 12 5 2 3 9 2" xfId="49929"/>
    <cellStyle name="Normal 12 5 2 4" xfId="3230"/>
    <cellStyle name="Normal 12 5 2 4 2" xfId="30184"/>
    <cellStyle name="Normal 12 5 2 5" xfId="5923"/>
    <cellStyle name="Normal 12 5 2 5 2" xfId="32877"/>
    <cellStyle name="Normal 12 5 2 6" xfId="8616"/>
    <cellStyle name="Normal 12 5 2 6 2" xfId="35570"/>
    <cellStyle name="Normal 12 5 2 7" xfId="11309"/>
    <cellStyle name="Normal 12 5 2 7 2" xfId="38263"/>
    <cellStyle name="Normal 12 5 2 8" xfId="14002"/>
    <cellStyle name="Normal 12 5 2 8 2" xfId="40956"/>
    <cellStyle name="Normal 12 5 2 9" xfId="16695"/>
    <cellStyle name="Normal 12 5 2 9 2" xfId="43650"/>
    <cellStyle name="Normal 12 5 3" xfId="1168"/>
    <cellStyle name="Normal 12 5 3 10" xfId="28123"/>
    <cellStyle name="Normal 12 5 3 11" xfId="26300"/>
    <cellStyle name="Normal 12 5 3 2" xfId="4733"/>
    <cellStyle name="Normal 12 5 3 2 2" xfId="31687"/>
    <cellStyle name="Normal 12 5 3 3" xfId="7426"/>
    <cellStyle name="Normal 12 5 3 3 2" xfId="34380"/>
    <cellStyle name="Normal 12 5 3 4" xfId="10119"/>
    <cellStyle name="Normal 12 5 3 4 2" xfId="37073"/>
    <cellStyle name="Normal 12 5 3 5" xfId="12812"/>
    <cellStyle name="Normal 12 5 3 5 2" xfId="39766"/>
    <cellStyle name="Normal 12 5 3 6" xfId="15505"/>
    <cellStyle name="Normal 12 5 3 6 2" xfId="42459"/>
    <cellStyle name="Normal 12 5 3 7" xfId="18198"/>
    <cellStyle name="Normal 12 5 3 7 2" xfId="45153"/>
    <cellStyle name="Normal 12 5 3 8" xfId="20892"/>
    <cellStyle name="Normal 12 5 3 8 2" xfId="47847"/>
    <cellStyle name="Normal 12 5 3 9" xfId="23586"/>
    <cellStyle name="Normal 12 5 3 9 2" xfId="50541"/>
    <cellStyle name="Normal 12 5 4" xfId="2059"/>
    <cellStyle name="Normal 12 5 4 10" xfId="29014"/>
    <cellStyle name="Normal 12 5 4 11" xfId="25409"/>
    <cellStyle name="Normal 12 5 4 2" xfId="3842"/>
    <cellStyle name="Normal 12 5 4 2 2" xfId="30796"/>
    <cellStyle name="Normal 12 5 4 3" xfId="6535"/>
    <cellStyle name="Normal 12 5 4 3 2" xfId="33489"/>
    <cellStyle name="Normal 12 5 4 4" xfId="9228"/>
    <cellStyle name="Normal 12 5 4 4 2" xfId="36182"/>
    <cellStyle name="Normal 12 5 4 5" xfId="11921"/>
    <cellStyle name="Normal 12 5 4 5 2" xfId="38875"/>
    <cellStyle name="Normal 12 5 4 6" xfId="14614"/>
    <cellStyle name="Normal 12 5 4 6 2" xfId="41568"/>
    <cellStyle name="Normal 12 5 4 7" xfId="17307"/>
    <cellStyle name="Normal 12 5 4 7 2" xfId="44262"/>
    <cellStyle name="Normal 12 5 4 8" xfId="20001"/>
    <cellStyle name="Normal 12 5 4 8 2" xfId="46956"/>
    <cellStyle name="Normal 12 5 4 9" xfId="22695"/>
    <cellStyle name="Normal 12 5 4 9 2" xfId="49650"/>
    <cellStyle name="Normal 12 5 5" xfId="2951"/>
    <cellStyle name="Normal 12 5 5 2" xfId="29905"/>
    <cellStyle name="Normal 12 5 6" xfId="5644"/>
    <cellStyle name="Normal 12 5 6 2" xfId="32598"/>
    <cellStyle name="Normal 12 5 7" xfId="8337"/>
    <cellStyle name="Normal 12 5 7 2" xfId="35291"/>
    <cellStyle name="Normal 12 5 8" xfId="11030"/>
    <cellStyle name="Normal 12 5 8 2" xfId="37984"/>
    <cellStyle name="Normal 12 5 9" xfId="13723"/>
    <cellStyle name="Normal 12 5 9 2" xfId="40677"/>
    <cellStyle name="Normal 12 6" xfId="242"/>
    <cellStyle name="Normal 12 6 10" xfId="19103"/>
    <cellStyle name="Normal 12 6 10 2" xfId="46058"/>
    <cellStyle name="Normal 12 6 11" xfId="21797"/>
    <cellStyle name="Normal 12 6 11 2" xfId="48752"/>
    <cellStyle name="Normal 12 6 12" xfId="27225"/>
    <cellStyle name="Normal 12 6 13" xfId="24511"/>
    <cellStyle name="Normal 12 6 2" xfId="1161"/>
    <cellStyle name="Normal 12 6 2 10" xfId="28116"/>
    <cellStyle name="Normal 12 6 2 11" xfId="26293"/>
    <cellStyle name="Normal 12 6 2 2" xfId="4726"/>
    <cellStyle name="Normal 12 6 2 2 2" xfId="31680"/>
    <cellStyle name="Normal 12 6 2 3" xfId="7419"/>
    <cellStyle name="Normal 12 6 2 3 2" xfId="34373"/>
    <cellStyle name="Normal 12 6 2 4" xfId="10112"/>
    <cellStyle name="Normal 12 6 2 4 2" xfId="37066"/>
    <cellStyle name="Normal 12 6 2 5" xfId="12805"/>
    <cellStyle name="Normal 12 6 2 5 2" xfId="39759"/>
    <cellStyle name="Normal 12 6 2 6" xfId="15498"/>
    <cellStyle name="Normal 12 6 2 6 2" xfId="42452"/>
    <cellStyle name="Normal 12 6 2 7" xfId="18191"/>
    <cellStyle name="Normal 12 6 2 7 2" xfId="45146"/>
    <cellStyle name="Normal 12 6 2 8" xfId="20885"/>
    <cellStyle name="Normal 12 6 2 8 2" xfId="47840"/>
    <cellStyle name="Normal 12 6 2 9" xfId="23579"/>
    <cellStyle name="Normal 12 6 2 9 2" xfId="50534"/>
    <cellStyle name="Normal 12 6 3" xfId="2052"/>
    <cellStyle name="Normal 12 6 3 10" xfId="29007"/>
    <cellStyle name="Normal 12 6 3 11" xfId="25402"/>
    <cellStyle name="Normal 12 6 3 2" xfId="3835"/>
    <cellStyle name="Normal 12 6 3 2 2" xfId="30789"/>
    <cellStyle name="Normal 12 6 3 3" xfId="6528"/>
    <cellStyle name="Normal 12 6 3 3 2" xfId="33482"/>
    <cellStyle name="Normal 12 6 3 4" xfId="9221"/>
    <cellStyle name="Normal 12 6 3 4 2" xfId="36175"/>
    <cellStyle name="Normal 12 6 3 5" xfId="11914"/>
    <cellStyle name="Normal 12 6 3 5 2" xfId="38868"/>
    <cellStyle name="Normal 12 6 3 6" xfId="14607"/>
    <cellStyle name="Normal 12 6 3 6 2" xfId="41561"/>
    <cellStyle name="Normal 12 6 3 7" xfId="17300"/>
    <cellStyle name="Normal 12 6 3 7 2" xfId="44255"/>
    <cellStyle name="Normal 12 6 3 8" xfId="19994"/>
    <cellStyle name="Normal 12 6 3 8 2" xfId="46949"/>
    <cellStyle name="Normal 12 6 3 9" xfId="22688"/>
    <cellStyle name="Normal 12 6 3 9 2" xfId="49643"/>
    <cellStyle name="Normal 12 6 4" xfId="2944"/>
    <cellStyle name="Normal 12 6 4 2" xfId="29898"/>
    <cellStyle name="Normal 12 6 5" xfId="5637"/>
    <cellStyle name="Normal 12 6 5 2" xfId="32591"/>
    <cellStyle name="Normal 12 6 6" xfId="8330"/>
    <cellStyle name="Normal 12 6 6 2" xfId="35284"/>
    <cellStyle name="Normal 12 6 7" xfId="11023"/>
    <cellStyle name="Normal 12 6 7 2" xfId="37977"/>
    <cellStyle name="Normal 12 6 8" xfId="13716"/>
    <cellStyle name="Normal 12 6 8 2" xfId="40670"/>
    <cellStyle name="Normal 12 6 9" xfId="16409"/>
    <cellStyle name="Normal 12 6 9 2" xfId="43364"/>
    <cellStyle name="Normal 12 7" xfId="534"/>
    <cellStyle name="Normal 12 7 10" xfId="19364"/>
    <cellStyle name="Normal 12 7 10 2" xfId="46319"/>
    <cellStyle name="Normal 12 7 11" xfId="22058"/>
    <cellStyle name="Normal 12 7 11 2" xfId="49013"/>
    <cellStyle name="Normal 12 7 12" xfId="27486"/>
    <cellStyle name="Normal 12 7 13" xfId="24772"/>
    <cellStyle name="Normal 12 7 2" xfId="1422"/>
    <cellStyle name="Normal 12 7 2 10" xfId="28377"/>
    <cellStyle name="Normal 12 7 2 11" xfId="26554"/>
    <cellStyle name="Normal 12 7 2 2" xfId="4987"/>
    <cellStyle name="Normal 12 7 2 2 2" xfId="31941"/>
    <cellStyle name="Normal 12 7 2 3" xfId="7680"/>
    <cellStyle name="Normal 12 7 2 3 2" xfId="34634"/>
    <cellStyle name="Normal 12 7 2 4" xfId="10373"/>
    <cellStyle name="Normal 12 7 2 4 2" xfId="37327"/>
    <cellStyle name="Normal 12 7 2 5" xfId="13066"/>
    <cellStyle name="Normal 12 7 2 5 2" xfId="40020"/>
    <cellStyle name="Normal 12 7 2 6" xfId="15759"/>
    <cellStyle name="Normal 12 7 2 6 2" xfId="42713"/>
    <cellStyle name="Normal 12 7 2 7" xfId="18452"/>
    <cellStyle name="Normal 12 7 2 7 2" xfId="45407"/>
    <cellStyle name="Normal 12 7 2 8" xfId="21146"/>
    <cellStyle name="Normal 12 7 2 8 2" xfId="48101"/>
    <cellStyle name="Normal 12 7 2 9" xfId="23840"/>
    <cellStyle name="Normal 12 7 2 9 2" xfId="50795"/>
    <cellStyle name="Normal 12 7 3" xfId="2313"/>
    <cellStyle name="Normal 12 7 3 10" xfId="29268"/>
    <cellStyle name="Normal 12 7 3 11" xfId="25663"/>
    <cellStyle name="Normal 12 7 3 2" xfId="4096"/>
    <cellStyle name="Normal 12 7 3 2 2" xfId="31050"/>
    <cellStyle name="Normal 12 7 3 3" xfId="6789"/>
    <cellStyle name="Normal 12 7 3 3 2" xfId="33743"/>
    <cellStyle name="Normal 12 7 3 4" xfId="9482"/>
    <cellStyle name="Normal 12 7 3 4 2" xfId="36436"/>
    <cellStyle name="Normal 12 7 3 5" xfId="12175"/>
    <cellStyle name="Normal 12 7 3 5 2" xfId="39129"/>
    <cellStyle name="Normal 12 7 3 6" xfId="14868"/>
    <cellStyle name="Normal 12 7 3 6 2" xfId="41822"/>
    <cellStyle name="Normal 12 7 3 7" xfId="17561"/>
    <cellStyle name="Normal 12 7 3 7 2" xfId="44516"/>
    <cellStyle name="Normal 12 7 3 8" xfId="20255"/>
    <cellStyle name="Normal 12 7 3 8 2" xfId="47210"/>
    <cellStyle name="Normal 12 7 3 9" xfId="22949"/>
    <cellStyle name="Normal 12 7 3 9 2" xfId="49904"/>
    <cellStyle name="Normal 12 7 4" xfId="3205"/>
    <cellStyle name="Normal 12 7 4 2" xfId="30159"/>
    <cellStyle name="Normal 12 7 5" xfId="5898"/>
    <cellStyle name="Normal 12 7 5 2" xfId="32852"/>
    <cellStyle name="Normal 12 7 6" xfId="8591"/>
    <cellStyle name="Normal 12 7 6 2" xfId="35545"/>
    <cellStyle name="Normal 12 7 7" xfId="11284"/>
    <cellStyle name="Normal 12 7 7 2" xfId="38238"/>
    <cellStyle name="Normal 12 7 8" xfId="13977"/>
    <cellStyle name="Normal 12 7 8 2" xfId="40931"/>
    <cellStyle name="Normal 12 7 9" xfId="16670"/>
    <cellStyle name="Normal 12 7 9 2" xfId="43625"/>
    <cellStyle name="Normal 12 8" xfId="799"/>
    <cellStyle name="Normal 12 8 10" xfId="19630"/>
    <cellStyle name="Normal 12 8 10 2" xfId="46585"/>
    <cellStyle name="Normal 12 8 11" xfId="22324"/>
    <cellStyle name="Normal 12 8 11 2" xfId="49279"/>
    <cellStyle name="Normal 12 8 12" xfId="27752"/>
    <cellStyle name="Normal 12 8 13" xfId="25038"/>
    <cellStyle name="Normal 12 8 2" xfId="1688"/>
    <cellStyle name="Normal 12 8 2 10" xfId="28643"/>
    <cellStyle name="Normal 12 8 2 11" xfId="26820"/>
    <cellStyle name="Normal 12 8 2 2" xfId="5253"/>
    <cellStyle name="Normal 12 8 2 2 2" xfId="32207"/>
    <cellStyle name="Normal 12 8 2 3" xfId="7946"/>
    <cellStyle name="Normal 12 8 2 3 2" xfId="34900"/>
    <cellStyle name="Normal 12 8 2 4" xfId="10639"/>
    <cellStyle name="Normal 12 8 2 4 2" xfId="37593"/>
    <cellStyle name="Normal 12 8 2 5" xfId="13332"/>
    <cellStyle name="Normal 12 8 2 5 2" xfId="40286"/>
    <cellStyle name="Normal 12 8 2 6" xfId="16025"/>
    <cellStyle name="Normal 12 8 2 6 2" xfId="42979"/>
    <cellStyle name="Normal 12 8 2 7" xfId="18718"/>
    <cellStyle name="Normal 12 8 2 7 2" xfId="45673"/>
    <cellStyle name="Normal 12 8 2 8" xfId="21412"/>
    <cellStyle name="Normal 12 8 2 8 2" xfId="48367"/>
    <cellStyle name="Normal 12 8 2 9" xfId="24106"/>
    <cellStyle name="Normal 12 8 2 9 2" xfId="51061"/>
    <cellStyle name="Normal 12 8 3" xfId="2580"/>
    <cellStyle name="Normal 12 8 3 10" xfId="29534"/>
    <cellStyle name="Normal 12 8 3 11" xfId="25929"/>
    <cellStyle name="Normal 12 8 3 2" xfId="4362"/>
    <cellStyle name="Normal 12 8 3 2 2" xfId="31316"/>
    <cellStyle name="Normal 12 8 3 3" xfId="7055"/>
    <cellStyle name="Normal 12 8 3 3 2" xfId="34009"/>
    <cellStyle name="Normal 12 8 3 4" xfId="9748"/>
    <cellStyle name="Normal 12 8 3 4 2" xfId="36702"/>
    <cellStyle name="Normal 12 8 3 5" xfId="12441"/>
    <cellStyle name="Normal 12 8 3 5 2" xfId="39395"/>
    <cellStyle name="Normal 12 8 3 6" xfId="15134"/>
    <cellStyle name="Normal 12 8 3 6 2" xfId="42088"/>
    <cellStyle name="Normal 12 8 3 7" xfId="17827"/>
    <cellStyle name="Normal 12 8 3 7 2" xfId="44782"/>
    <cellStyle name="Normal 12 8 3 8" xfId="20521"/>
    <cellStyle name="Normal 12 8 3 8 2" xfId="47476"/>
    <cellStyle name="Normal 12 8 3 9" xfId="23215"/>
    <cellStyle name="Normal 12 8 3 9 2" xfId="50170"/>
    <cellStyle name="Normal 12 8 4" xfId="3471"/>
    <cellStyle name="Normal 12 8 4 2" xfId="30425"/>
    <cellStyle name="Normal 12 8 5" xfId="6164"/>
    <cellStyle name="Normal 12 8 5 2" xfId="33118"/>
    <cellStyle name="Normal 12 8 6" xfId="8857"/>
    <cellStyle name="Normal 12 8 6 2" xfId="35811"/>
    <cellStyle name="Normal 12 8 7" xfId="11550"/>
    <cellStyle name="Normal 12 8 7 2" xfId="38504"/>
    <cellStyle name="Normal 12 8 8" xfId="14243"/>
    <cellStyle name="Normal 12 8 8 2" xfId="41197"/>
    <cellStyle name="Normal 12 8 9" xfId="16936"/>
    <cellStyle name="Normal 12 8 9 2" xfId="43891"/>
    <cellStyle name="Normal 12 9" xfId="832"/>
    <cellStyle name="Normal 12 9 10" xfId="19663"/>
    <cellStyle name="Normal 12 9 10 2" xfId="46618"/>
    <cellStyle name="Normal 12 9 11" xfId="22357"/>
    <cellStyle name="Normal 12 9 11 2" xfId="49312"/>
    <cellStyle name="Normal 12 9 12" xfId="27785"/>
    <cellStyle name="Normal 12 9 13" xfId="25071"/>
    <cellStyle name="Normal 12 9 2" xfId="1721"/>
    <cellStyle name="Normal 12 9 2 10" xfId="28676"/>
    <cellStyle name="Normal 12 9 2 11" xfId="26853"/>
    <cellStyle name="Normal 12 9 2 2" xfId="5286"/>
    <cellStyle name="Normal 12 9 2 2 2" xfId="32240"/>
    <cellStyle name="Normal 12 9 2 3" xfId="7979"/>
    <cellStyle name="Normal 12 9 2 3 2" xfId="34933"/>
    <cellStyle name="Normal 12 9 2 4" xfId="10672"/>
    <cellStyle name="Normal 12 9 2 4 2" xfId="37626"/>
    <cellStyle name="Normal 12 9 2 5" xfId="13365"/>
    <cellStyle name="Normal 12 9 2 5 2" xfId="40319"/>
    <cellStyle name="Normal 12 9 2 6" xfId="16058"/>
    <cellStyle name="Normal 12 9 2 6 2" xfId="43012"/>
    <cellStyle name="Normal 12 9 2 7" xfId="18751"/>
    <cellStyle name="Normal 12 9 2 7 2" xfId="45706"/>
    <cellStyle name="Normal 12 9 2 8" xfId="21445"/>
    <cellStyle name="Normal 12 9 2 8 2" xfId="48400"/>
    <cellStyle name="Normal 12 9 2 9" xfId="24139"/>
    <cellStyle name="Normal 12 9 2 9 2" xfId="51094"/>
    <cellStyle name="Normal 12 9 3" xfId="2613"/>
    <cellStyle name="Normal 12 9 3 10" xfId="29567"/>
    <cellStyle name="Normal 12 9 3 11" xfId="25962"/>
    <cellStyle name="Normal 12 9 3 2" xfId="4395"/>
    <cellStyle name="Normal 12 9 3 2 2" xfId="31349"/>
    <cellStyle name="Normal 12 9 3 3" xfId="7088"/>
    <cellStyle name="Normal 12 9 3 3 2" xfId="34042"/>
    <cellStyle name="Normal 12 9 3 4" xfId="9781"/>
    <cellStyle name="Normal 12 9 3 4 2" xfId="36735"/>
    <cellStyle name="Normal 12 9 3 5" xfId="12474"/>
    <cellStyle name="Normal 12 9 3 5 2" xfId="39428"/>
    <cellStyle name="Normal 12 9 3 6" xfId="15167"/>
    <cellStyle name="Normal 12 9 3 6 2" xfId="42121"/>
    <cellStyle name="Normal 12 9 3 7" xfId="17860"/>
    <cellStyle name="Normal 12 9 3 7 2" xfId="44815"/>
    <cellStyle name="Normal 12 9 3 8" xfId="20554"/>
    <cellStyle name="Normal 12 9 3 8 2" xfId="47509"/>
    <cellStyle name="Normal 12 9 3 9" xfId="23248"/>
    <cellStyle name="Normal 12 9 3 9 2" xfId="50203"/>
    <cellStyle name="Normal 12 9 4" xfId="3504"/>
    <cellStyle name="Normal 12 9 4 2" xfId="30458"/>
    <cellStyle name="Normal 12 9 5" xfId="6197"/>
    <cellStyle name="Normal 12 9 5 2" xfId="33151"/>
    <cellStyle name="Normal 12 9 6" xfId="8890"/>
    <cellStyle name="Normal 12 9 6 2" xfId="35844"/>
    <cellStyle name="Normal 12 9 7" xfId="11583"/>
    <cellStyle name="Normal 12 9 7 2" xfId="38537"/>
    <cellStyle name="Normal 12 9 8" xfId="14276"/>
    <cellStyle name="Normal 12 9 8 2" xfId="41230"/>
    <cellStyle name="Normal 12 9 9" xfId="16969"/>
    <cellStyle name="Normal 12 9 9 2" xfId="43924"/>
    <cellStyle name="Normal 13" xfId="250"/>
    <cellStyle name="Normal 13 10" xfId="5645"/>
    <cellStyle name="Normal 13 10 2" xfId="32599"/>
    <cellStyle name="Normal 13 11" xfId="8338"/>
    <cellStyle name="Normal 13 11 2" xfId="35292"/>
    <cellStyle name="Normal 13 12" xfId="11031"/>
    <cellStyle name="Normal 13 12 2" xfId="37985"/>
    <cellStyle name="Normal 13 13" xfId="13724"/>
    <cellStyle name="Normal 13 13 2" xfId="40678"/>
    <cellStyle name="Normal 13 14" xfId="16417"/>
    <cellStyle name="Normal 13 14 2" xfId="43372"/>
    <cellStyle name="Normal 13 15" xfId="19111"/>
    <cellStyle name="Normal 13 15 2" xfId="46066"/>
    <cellStyle name="Normal 13 16" xfId="21805"/>
    <cellStyle name="Normal 13 16 2" xfId="48760"/>
    <cellStyle name="Normal 13 17" xfId="27233"/>
    <cellStyle name="Normal 13 18" xfId="24519"/>
    <cellStyle name="Normal 13 2" xfId="251"/>
    <cellStyle name="Normal 13 2 10" xfId="13725"/>
    <cellStyle name="Normal 13 2 10 2" xfId="40679"/>
    <cellStyle name="Normal 13 2 11" xfId="16418"/>
    <cellStyle name="Normal 13 2 11 2" xfId="43373"/>
    <cellStyle name="Normal 13 2 12" xfId="19112"/>
    <cellStyle name="Normal 13 2 12 2" xfId="46067"/>
    <cellStyle name="Normal 13 2 13" xfId="21806"/>
    <cellStyle name="Normal 13 2 13 2" xfId="48761"/>
    <cellStyle name="Normal 13 2 14" xfId="27234"/>
    <cellStyle name="Normal 13 2 15" xfId="24520"/>
    <cellStyle name="Normal 13 2 2" xfId="252"/>
    <cellStyle name="Normal 13 2 2 10" xfId="16419"/>
    <cellStyle name="Normal 13 2 2 10 2" xfId="43374"/>
    <cellStyle name="Normal 13 2 2 11" xfId="19113"/>
    <cellStyle name="Normal 13 2 2 11 2" xfId="46068"/>
    <cellStyle name="Normal 13 2 2 12" xfId="21807"/>
    <cellStyle name="Normal 13 2 2 12 2" xfId="48762"/>
    <cellStyle name="Normal 13 2 2 13" xfId="27235"/>
    <cellStyle name="Normal 13 2 2 14" xfId="24521"/>
    <cellStyle name="Normal 13 2 2 2" xfId="561"/>
    <cellStyle name="Normal 13 2 2 2 10" xfId="19392"/>
    <cellStyle name="Normal 13 2 2 2 10 2" xfId="46347"/>
    <cellStyle name="Normal 13 2 2 2 11" xfId="22086"/>
    <cellStyle name="Normal 13 2 2 2 11 2" xfId="49041"/>
    <cellStyle name="Normal 13 2 2 2 12" xfId="27514"/>
    <cellStyle name="Normal 13 2 2 2 13" xfId="24800"/>
    <cellStyle name="Normal 13 2 2 2 2" xfId="1450"/>
    <cellStyle name="Normal 13 2 2 2 2 10" xfId="28405"/>
    <cellStyle name="Normal 13 2 2 2 2 11" xfId="26582"/>
    <cellStyle name="Normal 13 2 2 2 2 2" xfId="5015"/>
    <cellStyle name="Normal 13 2 2 2 2 2 2" xfId="31969"/>
    <cellStyle name="Normal 13 2 2 2 2 3" xfId="7708"/>
    <cellStyle name="Normal 13 2 2 2 2 3 2" xfId="34662"/>
    <cellStyle name="Normal 13 2 2 2 2 4" xfId="10401"/>
    <cellStyle name="Normal 13 2 2 2 2 4 2" xfId="37355"/>
    <cellStyle name="Normal 13 2 2 2 2 5" xfId="13094"/>
    <cellStyle name="Normal 13 2 2 2 2 5 2" xfId="40048"/>
    <cellStyle name="Normal 13 2 2 2 2 6" xfId="15787"/>
    <cellStyle name="Normal 13 2 2 2 2 6 2" xfId="42741"/>
    <cellStyle name="Normal 13 2 2 2 2 7" xfId="18480"/>
    <cellStyle name="Normal 13 2 2 2 2 7 2" xfId="45435"/>
    <cellStyle name="Normal 13 2 2 2 2 8" xfId="21174"/>
    <cellStyle name="Normal 13 2 2 2 2 8 2" xfId="48129"/>
    <cellStyle name="Normal 13 2 2 2 2 9" xfId="23868"/>
    <cellStyle name="Normal 13 2 2 2 2 9 2" xfId="50823"/>
    <cellStyle name="Normal 13 2 2 2 3" xfId="2341"/>
    <cellStyle name="Normal 13 2 2 2 3 10" xfId="29296"/>
    <cellStyle name="Normal 13 2 2 2 3 11" xfId="25691"/>
    <cellStyle name="Normal 13 2 2 2 3 2" xfId="4124"/>
    <cellStyle name="Normal 13 2 2 2 3 2 2" xfId="31078"/>
    <cellStyle name="Normal 13 2 2 2 3 3" xfId="6817"/>
    <cellStyle name="Normal 13 2 2 2 3 3 2" xfId="33771"/>
    <cellStyle name="Normal 13 2 2 2 3 4" xfId="9510"/>
    <cellStyle name="Normal 13 2 2 2 3 4 2" xfId="36464"/>
    <cellStyle name="Normal 13 2 2 2 3 5" xfId="12203"/>
    <cellStyle name="Normal 13 2 2 2 3 5 2" xfId="39157"/>
    <cellStyle name="Normal 13 2 2 2 3 6" xfId="14896"/>
    <cellStyle name="Normal 13 2 2 2 3 6 2" xfId="41850"/>
    <cellStyle name="Normal 13 2 2 2 3 7" xfId="17589"/>
    <cellStyle name="Normal 13 2 2 2 3 7 2" xfId="44544"/>
    <cellStyle name="Normal 13 2 2 2 3 8" xfId="20283"/>
    <cellStyle name="Normal 13 2 2 2 3 8 2" xfId="47238"/>
    <cellStyle name="Normal 13 2 2 2 3 9" xfId="22977"/>
    <cellStyle name="Normal 13 2 2 2 3 9 2" xfId="49932"/>
    <cellStyle name="Normal 13 2 2 2 4" xfId="3233"/>
    <cellStyle name="Normal 13 2 2 2 4 2" xfId="30187"/>
    <cellStyle name="Normal 13 2 2 2 5" xfId="5926"/>
    <cellStyle name="Normal 13 2 2 2 5 2" xfId="32880"/>
    <cellStyle name="Normal 13 2 2 2 6" xfId="8619"/>
    <cellStyle name="Normal 13 2 2 2 6 2" xfId="35573"/>
    <cellStyle name="Normal 13 2 2 2 7" xfId="11312"/>
    <cellStyle name="Normal 13 2 2 2 7 2" xfId="38266"/>
    <cellStyle name="Normal 13 2 2 2 8" xfId="14005"/>
    <cellStyle name="Normal 13 2 2 2 8 2" xfId="40959"/>
    <cellStyle name="Normal 13 2 2 2 9" xfId="16698"/>
    <cellStyle name="Normal 13 2 2 2 9 2" xfId="43653"/>
    <cellStyle name="Normal 13 2 2 3" xfId="1171"/>
    <cellStyle name="Normal 13 2 2 3 10" xfId="28126"/>
    <cellStyle name="Normal 13 2 2 3 11" xfId="26303"/>
    <cellStyle name="Normal 13 2 2 3 2" xfId="4736"/>
    <cellStyle name="Normal 13 2 2 3 2 2" xfId="31690"/>
    <cellStyle name="Normal 13 2 2 3 3" xfId="7429"/>
    <cellStyle name="Normal 13 2 2 3 3 2" xfId="34383"/>
    <cellStyle name="Normal 13 2 2 3 4" xfId="10122"/>
    <cellStyle name="Normal 13 2 2 3 4 2" xfId="37076"/>
    <cellStyle name="Normal 13 2 2 3 5" xfId="12815"/>
    <cellStyle name="Normal 13 2 2 3 5 2" xfId="39769"/>
    <cellStyle name="Normal 13 2 2 3 6" xfId="15508"/>
    <cellStyle name="Normal 13 2 2 3 6 2" xfId="42462"/>
    <cellStyle name="Normal 13 2 2 3 7" xfId="18201"/>
    <cellStyle name="Normal 13 2 2 3 7 2" xfId="45156"/>
    <cellStyle name="Normal 13 2 2 3 8" xfId="20895"/>
    <cellStyle name="Normal 13 2 2 3 8 2" xfId="47850"/>
    <cellStyle name="Normal 13 2 2 3 9" xfId="23589"/>
    <cellStyle name="Normal 13 2 2 3 9 2" xfId="50544"/>
    <cellStyle name="Normal 13 2 2 4" xfId="2062"/>
    <cellStyle name="Normal 13 2 2 4 10" xfId="29017"/>
    <cellStyle name="Normal 13 2 2 4 11" xfId="25412"/>
    <cellStyle name="Normal 13 2 2 4 2" xfId="3845"/>
    <cellStyle name="Normal 13 2 2 4 2 2" xfId="30799"/>
    <cellStyle name="Normal 13 2 2 4 3" xfId="6538"/>
    <cellStyle name="Normal 13 2 2 4 3 2" xfId="33492"/>
    <cellStyle name="Normal 13 2 2 4 4" xfId="9231"/>
    <cellStyle name="Normal 13 2 2 4 4 2" xfId="36185"/>
    <cellStyle name="Normal 13 2 2 4 5" xfId="11924"/>
    <cellStyle name="Normal 13 2 2 4 5 2" xfId="38878"/>
    <cellStyle name="Normal 13 2 2 4 6" xfId="14617"/>
    <cellStyle name="Normal 13 2 2 4 6 2" xfId="41571"/>
    <cellStyle name="Normal 13 2 2 4 7" xfId="17310"/>
    <cellStyle name="Normal 13 2 2 4 7 2" xfId="44265"/>
    <cellStyle name="Normal 13 2 2 4 8" xfId="20004"/>
    <cellStyle name="Normal 13 2 2 4 8 2" xfId="46959"/>
    <cellStyle name="Normal 13 2 2 4 9" xfId="22698"/>
    <cellStyle name="Normal 13 2 2 4 9 2" xfId="49653"/>
    <cellStyle name="Normal 13 2 2 5" xfId="2954"/>
    <cellStyle name="Normal 13 2 2 5 2" xfId="29908"/>
    <cellStyle name="Normal 13 2 2 6" xfId="5647"/>
    <cellStyle name="Normal 13 2 2 6 2" xfId="32601"/>
    <cellStyle name="Normal 13 2 2 7" xfId="8340"/>
    <cellStyle name="Normal 13 2 2 7 2" xfId="35294"/>
    <cellStyle name="Normal 13 2 2 8" xfId="11033"/>
    <cellStyle name="Normal 13 2 2 8 2" xfId="37987"/>
    <cellStyle name="Normal 13 2 2 9" xfId="13726"/>
    <cellStyle name="Normal 13 2 2 9 2" xfId="40680"/>
    <cellStyle name="Normal 13 2 3" xfId="560"/>
    <cellStyle name="Normal 13 2 3 10" xfId="19391"/>
    <cellStyle name="Normal 13 2 3 10 2" xfId="46346"/>
    <cellStyle name="Normal 13 2 3 11" xfId="22085"/>
    <cellStyle name="Normal 13 2 3 11 2" xfId="49040"/>
    <cellStyle name="Normal 13 2 3 12" xfId="27513"/>
    <cellStyle name="Normal 13 2 3 13" xfId="24799"/>
    <cellStyle name="Normal 13 2 3 2" xfId="1449"/>
    <cellStyle name="Normal 13 2 3 2 10" xfId="28404"/>
    <cellStyle name="Normal 13 2 3 2 11" xfId="26581"/>
    <cellStyle name="Normal 13 2 3 2 2" xfId="5014"/>
    <cellStyle name="Normal 13 2 3 2 2 2" xfId="31968"/>
    <cellStyle name="Normal 13 2 3 2 3" xfId="7707"/>
    <cellStyle name="Normal 13 2 3 2 3 2" xfId="34661"/>
    <cellStyle name="Normal 13 2 3 2 4" xfId="10400"/>
    <cellStyle name="Normal 13 2 3 2 4 2" xfId="37354"/>
    <cellStyle name="Normal 13 2 3 2 5" xfId="13093"/>
    <cellStyle name="Normal 13 2 3 2 5 2" xfId="40047"/>
    <cellStyle name="Normal 13 2 3 2 6" xfId="15786"/>
    <cellStyle name="Normal 13 2 3 2 6 2" xfId="42740"/>
    <cellStyle name="Normal 13 2 3 2 7" xfId="18479"/>
    <cellStyle name="Normal 13 2 3 2 7 2" xfId="45434"/>
    <cellStyle name="Normal 13 2 3 2 8" xfId="21173"/>
    <cellStyle name="Normal 13 2 3 2 8 2" xfId="48128"/>
    <cellStyle name="Normal 13 2 3 2 9" xfId="23867"/>
    <cellStyle name="Normal 13 2 3 2 9 2" xfId="50822"/>
    <cellStyle name="Normal 13 2 3 3" xfId="2340"/>
    <cellStyle name="Normal 13 2 3 3 10" xfId="29295"/>
    <cellStyle name="Normal 13 2 3 3 11" xfId="25690"/>
    <cellStyle name="Normal 13 2 3 3 2" xfId="4123"/>
    <cellStyle name="Normal 13 2 3 3 2 2" xfId="31077"/>
    <cellStyle name="Normal 13 2 3 3 3" xfId="6816"/>
    <cellStyle name="Normal 13 2 3 3 3 2" xfId="33770"/>
    <cellStyle name="Normal 13 2 3 3 4" xfId="9509"/>
    <cellStyle name="Normal 13 2 3 3 4 2" xfId="36463"/>
    <cellStyle name="Normal 13 2 3 3 5" xfId="12202"/>
    <cellStyle name="Normal 13 2 3 3 5 2" xfId="39156"/>
    <cellStyle name="Normal 13 2 3 3 6" xfId="14895"/>
    <cellStyle name="Normal 13 2 3 3 6 2" xfId="41849"/>
    <cellStyle name="Normal 13 2 3 3 7" xfId="17588"/>
    <cellStyle name="Normal 13 2 3 3 7 2" xfId="44543"/>
    <cellStyle name="Normal 13 2 3 3 8" xfId="20282"/>
    <cellStyle name="Normal 13 2 3 3 8 2" xfId="47237"/>
    <cellStyle name="Normal 13 2 3 3 9" xfId="22976"/>
    <cellStyle name="Normal 13 2 3 3 9 2" xfId="49931"/>
    <cellStyle name="Normal 13 2 3 4" xfId="3232"/>
    <cellStyle name="Normal 13 2 3 4 2" xfId="30186"/>
    <cellStyle name="Normal 13 2 3 5" xfId="5925"/>
    <cellStyle name="Normal 13 2 3 5 2" xfId="32879"/>
    <cellStyle name="Normal 13 2 3 6" xfId="8618"/>
    <cellStyle name="Normal 13 2 3 6 2" xfId="35572"/>
    <cellStyle name="Normal 13 2 3 7" xfId="11311"/>
    <cellStyle name="Normal 13 2 3 7 2" xfId="38265"/>
    <cellStyle name="Normal 13 2 3 8" xfId="14004"/>
    <cellStyle name="Normal 13 2 3 8 2" xfId="40958"/>
    <cellStyle name="Normal 13 2 3 9" xfId="16697"/>
    <cellStyle name="Normal 13 2 3 9 2" xfId="43652"/>
    <cellStyle name="Normal 13 2 4" xfId="1170"/>
    <cellStyle name="Normal 13 2 4 10" xfId="28125"/>
    <cellStyle name="Normal 13 2 4 11" xfId="26302"/>
    <cellStyle name="Normal 13 2 4 2" xfId="4735"/>
    <cellStyle name="Normal 13 2 4 2 2" xfId="31689"/>
    <cellStyle name="Normal 13 2 4 3" xfId="7428"/>
    <cellStyle name="Normal 13 2 4 3 2" xfId="34382"/>
    <cellStyle name="Normal 13 2 4 4" xfId="10121"/>
    <cellStyle name="Normal 13 2 4 4 2" xfId="37075"/>
    <cellStyle name="Normal 13 2 4 5" xfId="12814"/>
    <cellStyle name="Normal 13 2 4 5 2" xfId="39768"/>
    <cellStyle name="Normal 13 2 4 6" xfId="15507"/>
    <cellStyle name="Normal 13 2 4 6 2" xfId="42461"/>
    <cellStyle name="Normal 13 2 4 7" xfId="18200"/>
    <cellStyle name="Normal 13 2 4 7 2" xfId="45155"/>
    <cellStyle name="Normal 13 2 4 8" xfId="20894"/>
    <cellStyle name="Normal 13 2 4 8 2" xfId="47849"/>
    <cellStyle name="Normal 13 2 4 9" xfId="23588"/>
    <cellStyle name="Normal 13 2 4 9 2" xfId="50543"/>
    <cellStyle name="Normal 13 2 5" xfId="2061"/>
    <cellStyle name="Normal 13 2 5 10" xfId="29016"/>
    <cellStyle name="Normal 13 2 5 11" xfId="25411"/>
    <cellStyle name="Normal 13 2 5 2" xfId="3844"/>
    <cellStyle name="Normal 13 2 5 2 2" xfId="30798"/>
    <cellStyle name="Normal 13 2 5 3" xfId="6537"/>
    <cellStyle name="Normal 13 2 5 3 2" xfId="33491"/>
    <cellStyle name="Normal 13 2 5 4" xfId="9230"/>
    <cellStyle name="Normal 13 2 5 4 2" xfId="36184"/>
    <cellStyle name="Normal 13 2 5 5" xfId="11923"/>
    <cellStyle name="Normal 13 2 5 5 2" xfId="38877"/>
    <cellStyle name="Normal 13 2 5 6" xfId="14616"/>
    <cellStyle name="Normal 13 2 5 6 2" xfId="41570"/>
    <cellStyle name="Normal 13 2 5 7" xfId="17309"/>
    <cellStyle name="Normal 13 2 5 7 2" xfId="44264"/>
    <cellStyle name="Normal 13 2 5 8" xfId="20003"/>
    <cellStyle name="Normal 13 2 5 8 2" xfId="46958"/>
    <cellStyle name="Normal 13 2 5 9" xfId="22697"/>
    <cellStyle name="Normal 13 2 5 9 2" xfId="49652"/>
    <cellStyle name="Normal 13 2 6" xfId="2953"/>
    <cellStyle name="Normal 13 2 6 2" xfId="29907"/>
    <cellStyle name="Normal 13 2 7" xfId="5646"/>
    <cellStyle name="Normal 13 2 7 2" xfId="32600"/>
    <cellStyle name="Normal 13 2 8" xfId="8339"/>
    <cellStyle name="Normal 13 2 8 2" xfId="35293"/>
    <cellStyle name="Normal 13 2 9" xfId="11032"/>
    <cellStyle name="Normal 13 2 9 2" xfId="37986"/>
    <cellStyle name="Normal 13 3" xfId="253"/>
    <cellStyle name="Normal 13 3 10" xfId="13727"/>
    <cellStyle name="Normal 13 3 10 2" xfId="40681"/>
    <cellStyle name="Normal 13 3 11" xfId="16420"/>
    <cellStyle name="Normal 13 3 11 2" xfId="43375"/>
    <cellStyle name="Normal 13 3 12" xfId="19114"/>
    <cellStyle name="Normal 13 3 12 2" xfId="46069"/>
    <cellStyle name="Normal 13 3 13" xfId="21808"/>
    <cellStyle name="Normal 13 3 13 2" xfId="48763"/>
    <cellStyle name="Normal 13 3 14" xfId="27236"/>
    <cellStyle name="Normal 13 3 15" xfId="24522"/>
    <cellStyle name="Normal 13 3 2" xfId="254"/>
    <cellStyle name="Normal 13 3 2 10" xfId="16421"/>
    <cellStyle name="Normal 13 3 2 10 2" xfId="43376"/>
    <cellStyle name="Normal 13 3 2 11" xfId="19115"/>
    <cellStyle name="Normal 13 3 2 11 2" xfId="46070"/>
    <cellStyle name="Normal 13 3 2 12" xfId="21809"/>
    <cellStyle name="Normal 13 3 2 12 2" xfId="48764"/>
    <cellStyle name="Normal 13 3 2 13" xfId="27237"/>
    <cellStyle name="Normal 13 3 2 14" xfId="24523"/>
    <cellStyle name="Normal 13 3 2 2" xfId="563"/>
    <cellStyle name="Normal 13 3 2 2 10" xfId="19394"/>
    <cellStyle name="Normal 13 3 2 2 10 2" xfId="46349"/>
    <cellStyle name="Normal 13 3 2 2 11" xfId="22088"/>
    <cellStyle name="Normal 13 3 2 2 11 2" xfId="49043"/>
    <cellStyle name="Normal 13 3 2 2 12" xfId="27516"/>
    <cellStyle name="Normal 13 3 2 2 13" xfId="24802"/>
    <cellStyle name="Normal 13 3 2 2 2" xfId="1452"/>
    <cellStyle name="Normal 13 3 2 2 2 10" xfId="28407"/>
    <cellStyle name="Normal 13 3 2 2 2 11" xfId="26584"/>
    <cellStyle name="Normal 13 3 2 2 2 2" xfId="5017"/>
    <cellStyle name="Normal 13 3 2 2 2 2 2" xfId="31971"/>
    <cellStyle name="Normal 13 3 2 2 2 3" xfId="7710"/>
    <cellStyle name="Normal 13 3 2 2 2 3 2" xfId="34664"/>
    <cellStyle name="Normal 13 3 2 2 2 4" xfId="10403"/>
    <cellStyle name="Normal 13 3 2 2 2 4 2" xfId="37357"/>
    <cellStyle name="Normal 13 3 2 2 2 5" xfId="13096"/>
    <cellStyle name="Normal 13 3 2 2 2 5 2" xfId="40050"/>
    <cellStyle name="Normal 13 3 2 2 2 6" xfId="15789"/>
    <cellStyle name="Normal 13 3 2 2 2 6 2" xfId="42743"/>
    <cellStyle name="Normal 13 3 2 2 2 7" xfId="18482"/>
    <cellStyle name="Normal 13 3 2 2 2 7 2" xfId="45437"/>
    <cellStyle name="Normal 13 3 2 2 2 8" xfId="21176"/>
    <cellStyle name="Normal 13 3 2 2 2 8 2" xfId="48131"/>
    <cellStyle name="Normal 13 3 2 2 2 9" xfId="23870"/>
    <cellStyle name="Normal 13 3 2 2 2 9 2" xfId="50825"/>
    <cellStyle name="Normal 13 3 2 2 3" xfId="2343"/>
    <cellStyle name="Normal 13 3 2 2 3 10" xfId="29298"/>
    <cellStyle name="Normal 13 3 2 2 3 11" xfId="25693"/>
    <cellStyle name="Normal 13 3 2 2 3 2" xfId="4126"/>
    <cellStyle name="Normal 13 3 2 2 3 2 2" xfId="31080"/>
    <cellStyle name="Normal 13 3 2 2 3 3" xfId="6819"/>
    <cellStyle name="Normal 13 3 2 2 3 3 2" xfId="33773"/>
    <cellStyle name="Normal 13 3 2 2 3 4" xfId="9512"/>
    <cellStyle name="Normal 13 3 2 2 3 4 2" xfId="36466"/>
    <cellStyle name="Normal 13 3 2 2 3 5" xfId="12205"/>
    <cellStyle name="Normal 13 3 2 2 3 5 2" xfId="39159"/>
    <cellStyle name="Normal 13 3 2 2 3 6" xfId="14898"/>
    <cellStyle name="Normal 13 3 2 2 3 6 2" xfId="41852"/>
    <cellStyle name="Normal 13 3 2 2 3 7" xfId="17591"/>
    <cellStyle name="Normal 13 3 2 2 3 7 2" xfId="44546"/>
    <cellStyle name="Normal 13 3 2 2 3 8" xfId="20285"/>
    <cellStyle name="Normal 13 3 2 2 3 8 2" xfId="47240"/>
    <cellStyle name="Normal 13 3 2 2 3 9" xfId="22979"/>
    <cellStyle name="Normal 13 3 2 2 3 9 2" xfId="49934"/>
    <cellStyle name="Normal 13 3 2 2 4" xfId="3235"/>
    <cellStyle name="Normal 13 3 2 2 4 2" xfId="30189"/>
    <cellStyle name="Normal 13 3 2 2 5" xfId="5928"/>
    <cellStyle name="Normal 13 3 2 2 5 2" xfId="32882"/>
    <cellStyle name="Normal 13 3 2 2 6" xfId="8621"/>
    <cellStyle name="Normal 13 3 2 2 6 2" xfId="35575"/>
    <cellStyle name="Normal 13 3 2 2 7" xfId="11314"/>
    <cellStyle name="Normal 13 3 2 2 7 2" xfId="38268"/>
    <cellStyle name="Normal 13 3 2 2 8" xfId="14007"/>
    <cellStyle name="Normal 13 3 2 2 8 2" xfId="40961"/>
    <cellStyle name="Normal 13 3 2 2 9" xfId="16700"/>
    <cellStyle name="Normal 13 3 2 2 9 2" xfId="43655"/>
    <cellStyle name="Normal 13 3 2 3" xfId="1173"/>
    <cellStyle name="Normal 13 3 2 3 10" xfId="28128"/>
    <cellStyle name="Normal 13 3 2 3 11" xfId="26305"/>
    <cellStyle name="Normal 13 3 2 3 2" xfId="4738"/>
    <cellStyle name="Normal 13 3 2 3 2 2" xfId="31692"/>
    <cellStyle name="Normal 13 3 2 3 3" xfId="7431"/>
    <cellStyle name="Normal 13 3 2 3 3 2" xfId="34385"/>
    <cellStyle name="Normal 13 3 2 3 4" xfId="10124"/>
    <cellStyle name="Normal 13 3 2 3 4 2" xfId="37078"/>
    <cellStyle name="Normal 13 3 2 3 5" xfId="12817"/>
    <cellStyle name="Normal 13 3 2 3 5 2" xfId="39771"/>
    <cellStyle name="Normal 13 3 2 3 6" xfId="15510"/>
    <cellStyle name="Normal 13 3 2 3 6 2" xfId="42464"/>
    <cellStyle name="Normal 13 3 2 3 7" xfId="18203"/>
    <cellStyle name="Normal 13 3 2 3 7 2" xfId="45158"/>
    <cellStyle name="Normal 13 3 2 3 8" xfId="20897"/>
    <cellStyle name="Normal 13 3 2 3 8 2" xfId="47852"/>
    <cellStyle name="Normal 13 3 2 3 9" xfId="23591"/>
    <cellStyle name="Normal 13 3 2 3 9 2" xfId="50546"/>
    <cellStyle name="Normal 13 3 2 4" xfId="2064"/>
    <cellStyle name="Normal 13 3 2 4 10" xfId="29019"/>
    <cellStyle name="Normal 13 3 2 4 11" xfId="25414"/>
    <cellStyle name="Normal 13 3 2 4 2" xfId="3847"/>
    <cellStyle name="Normal 13 3 2 4 2 2" xfId="30801"/>
    <cellStyle name="Normal 13 3 2 4 3" xfId="6540"/>
    <cellStyle name="Normal 13 3 2 4 3 2" xfId="33494"/>
    <cellStyle name="Normal 13 3 2 4 4" xfId="9233"/>
    <cellStyle name="Normal 13 3 2 4 4 2" xfId="36187"/>
    <cellStyle name="Normal 13 3 2 4 5" xfId="11926"/>
    <cellStyle name="Normal 13 3 2 4 5 2" xfId="38880"/>
    <cellStyle name="Normal 13 3 2 4 6" xfId="14619"/>
    <cellStyle name="Normal 13 3 2 4 6 2" xfId="41573"/>
    <cellStyle name="Normal 13 3 2 4 7" xfId="17312"/>
    <cellStyle name="Normal 13 3 2 4 7 2" xfId="44267"/>
    <cellStyle name="Normal 13 3 2 4 8" xfId="20006"/>
    <cellStyle name="Normal 13 3 2 4 8 2" xfId="46961"/>
    <cellStyle name="Normal 13 3 2 4 9" xfId="22700"/>
    <cellStyle name="Normal 13 3 2 4 9 2" xfId="49655"/>
    <cellStyle name="Normal 13 3 2 5" xfId="2956"/>
    <cellStyle name="Normal 13 3 2 5 2" xfId="29910"/>
    <cellStyle name="Normal 13 3 2 6" xfId="5649"/>
    <cellStyle name="Normal 13 3 2 6 2" xfId="32603"/>
    <cellStyle name="Normal 13 3 2 7" xfId="8342"/>
    <cellStyle name="Normal 13 3 2 7 2" xfId="35296"/>
    <cellStyle name="Normal 13 3 2 8" xfId="11035"/>
    <cellStyle name="Normal 13 3 2 8 2" xfId="37989"/>
    <cellStyle name="Normal 13 3 2 9" xfId="13728"/>
    <cellStyle name="Normal 13 3 2 9 2" xfId="40682"/>
    <cellStyle name="Normal 13 3 3" xfId="562"/>
    <cellStyle name="Normal 13 3 3 10" xfId="19393"/>
    <cellStyle name="Normal 13 3 3 10 2" xfId="46348"/>
    <cellStyle name="Normal 13 3 3 11" xfId="22087"/>
    <cellStyle name="Normal 13 3 3 11 2" xfId="49042"/>
    <cellStyle name="Normal 13 3 3 12" xfId="27515"/>
    <cellStyle name="Normal 13 3 3 13" xfId="24801"/>
    <cellStyle name="Normal 13 3 3 2" xfId="1451"/>
    <cellStyle name="Normal 13 3 3 2 10" xfId="28406"/>
    <cellStyle name="Normal 13 3 3 2 11" xfId="26583"/>
    <cellStyle name="Normal 13 3 3 2 2" xfId="5016"/>
    <cellStyle name="Normal 13 3 3 2 2 2" xfId="31970"/>
    <cellStyle name="Normal 13 3 3 2 3" xfId="7709"/>
    <cellStyle name="Normal 13 3 3 2 3 2" xfId="34663"/>
    <cellStyle name="Normal 13 3 3 2 4" xfId="10402"/>
    <cellStyle name="Normal 13 3 3 2 4 2" xfId="37356"/>
    <cellStyle name="Normal 13 3 3 2 5" xfId="13095"/>
    <cellStyle name="Normal 13 3 3 2 5 2" xfId="40049"/>
    <cellStyle name="Normal 13 3 3 2 6" xfId="15788"/>
    <cellStyle name="Normal 13 3 3 2 6 2" xfId="42742"/>
    <cellStyle name="Normal 13 3 3 2 7" xfId="18481"/>
    <cellStyle name="Normal 13 3 3 2 7 2" xfId="45436"/>
    <cellStyle name="Normal 13 3 3 2 8" xfId="21175"/>
    <cellStyle name="Normal 13 3 3 2 8 2" xfId="48130"/>
    <cellStyle name="Normal 13 3 3 2 9" xfId="23869"/>
    <cellStyle name="Normal 13 3 3 2 9 2" xfId="50824"/>
    <cellStyle name="Normal 13 3 3 3" xfId="2342"/>
    <cellStyle name="Normal 13 3 3 3 10" xfId="29297"/>
    <cellStyle name="Normal 13 3 3 3 11" xfId="25692"/>
    <cellStyle name="Normal 13 3 3 3 2" xfId="4125"/>
    <cellStyle name="Normal 13 3 3 3 2 2" xfId="31079"/>
    <cellStyle name="Normal 13 3 3 3 3" xfId="6818"/>
    <cellStyle name="Normal 13 3 3 3 3 2" xfId="33772"/>
    <cellStyle name="Normal 13 3 3 3 4" xfId="9511"/>
    <cellStyle name="Normal 13 3 3 3 4 2" xfId="36465"/>
    <cellStyle name="Normal 13 3 3 3 5" xfId="12204"/>
    <cellStyle name="Normal 13 3 3 3 5 2" xfId="39158"/>
    <cellStyle name="Normal 13 3 3 3 6" xfId="14897"/>
    <cellStyle name="Normal 13 3 3 3 6 2" xfId="41851"/>
    <cellStyle name="Normal 13 3 3 3 7" xfId="17590"/>
    <cellStyle name="Normal 13 3 3 3 7 2" xfId="44545"/>
    <cellStyle name="Normal 13 3 3 3 8" xfId="20284"/>
    <cellStyle name="Normal 13 3 3 3 8 2" xfId="47239"/>
    <cellStyle name="Normal 13 3 3 3 9" xfId="22978"/>
    <cellStyle name="Normal 13 3 3 3 9 2" xfId="49933"/>
    <cellStyle name="Normal 13 3 3 4" xfId="3234"/>
    <cellStyle name="Normal 13 3 3 4 2" xfId="30188"/>
    <cellStyle name="Normal 13 3 3 5" xfId="5927"/>
    <cellStyle name="Normal 13 3 3 5 2" xfId="32881"/>
    <cellStyle name="Normal 13 3 3 6" xfId="8620"/>
    <cellStyle name="Normal 13 3 3 6 2" xfId="35574"/>
    <cellStyle name="Normal 13 3 3 7" xfId="11313"/>
    <cellStyle name="Normal 13 3 3 7 2" xfId="38267"/>
    <cellStyle name="Normal 13 3 3 8" xfId="14006"/>
    <cellStyle name="Normal 13 3 3 8 2" xfId="40960"/>
    <cellStyle name="Normal 13 3 3 9" xfId="16699"/>
    <cellStyle name="Normal 13 3 3 9 2" xfId="43654"/>
    <cellStyle name="Normal 13 3 4" xfId="1172"/>
    <cellStyle name="Normal 13 3 4 10" xfId="28127"/>
    <cellStyle name="Normal 13 3 4 11" xfId="26304"/>
    <cellStyle name="Normal 13 3 4 2" xfId="4737"/>
    <cellStyle name="Normal 13 3 4 2 2" xfId="31691"/>
    <cellStyle name="Normal 13 3 4 3" xfId="7430"/>
    <cellStyle name="Normal 13 3 4 3 2" xfId="34384"/>
    <cellStyle name="Normal 13 3 4 4" xfId="10123"/>
    <cellStyle name="Normal 13 3 4 4 2" xfId="37077"/>
    <cellStyle name="Normal 13 3 4 5" xfId="12816"/>
    <cellStyle name="Normal 13 3 4 5 2" xfId="39770"/>
    <cellStyle name="Normal 13 3 4 6" xfId="15509"/>
    <cellStyle name="Normal 13 3 4 6 2" xfId="42463"/>
    <cellStyle name="Normal 13 3 4 7" xfId="18202"/>
    <cellStyle name="Normal 13 3 4 7 2" xfId="45157"/>
    <cellStyle name="Normal 13 3 4 8" xfId="20896"/>
    <cellStyle name="Normal 13 3 4 8 2" xfId="47851"/>
    <cellStyle name="Normal 13 3 4 9" xfId="23590"/>
    <cellStyle name="Normal 13 3 4 9 2" xfId="50545"/>
    <cellStyle name="Normal 13 3 5" xfId="2063"/>
    <cellStyle name="Normal 13 3 5 10" xfId="29018"/>
    <cellStyle name="Normal 13 3 5 11" xfId="25413"/>
    <cellStyle name="Normal 13 3 5 2" xfId="3846"/>
    <cellStyle name="Normal 13 3 5 2 2" xfId="30800"/>
    <cellStyle name="Normal 13 3 5 3" xfId="6539"/>
    <cellStyle name="Normal 13 3 5 3 2" xfId="33493"/>
    <cellStyle name="Normal 13 3 5 4" xfId="9232"/>
    <cellStyle name="Normal 13 3 5 4 2" xfId="36186"/>
    <cellStyle name="Normal 13 3 5 5" xfId="11925"/>
    <cellStyle name="Normal 13 3 5 5 2" xfId="38879"/>
    <cellStyle name="Normal 13 3 5 6" xfId="14618"/>
    <cellStyle name="Normal 13 3 5 6 2" xfId="41572"/>
    <cellStyle name="Normal 13 3 5 7" xfId="17311"/>
    <cellStyle name="Normal 13 3 5 7 2" xfId="44266"/>
    <cellStyle name="Normal 13 3 5 8" xfId="20005"/>
    <cellStyle name="Normal 13 3 5 8 2" xfId="46960"/>
    <cellStyle name="Normal 13 3 5 9" xfId="22699"/>
    <cellStyle name="Normal 13 3 5 9 2" xfId="49654"/>
    <cellStyle name="Normal 13 3 6" xfId="2955"/>
    <cellStyle name="Normal 13 3 6 2" xfId="29909"/>
    <cellStyle name="Normal 13 3 7" xfId="5648"/>
    <cellStyle name="Normal 13 3 7 2" xfId="32602"/>
    <cellStyle name="Normal 13 3 8" xfId="8341"/>
    <cellStyle name="Normal 13 3 8 2" xfId="35295"/>
    <cellStyle name="Normal 13 3 9" xfId="11034"/>
    <cellStyle name="Normal 13 3 9 2" xfId="37988"/>
    <cellStyle name="Normal 13 4" xfId="255"/>
    <cellStyle name="Normal 13 4 10" xfId="16422"/>
    <cellStyle name="Normal 13 4 10 2" xfId="43377"/>
    <cellStyle name="Normal 13 4 11" xfId="19116"/>
    <cellStyle name="Normal 13 4 11 2" xfId="46071"/>
    <cellStyle name="Normal 13 4 12" xfId="21810"/>
    <cellStyle name="Normal 13 4 12 2" xfId="48765"/>
    <cellStyle name="Normal 13 4 13" xfId="27238"/>
    <cellStyle name="Normal 13 4 14" xfId="24524"/>
    <cellStyle name="Normal 13 4 2" xfId="564"/>
    <cellStyle name="Normal 13 4 2 10" xfId="19395"/>
    <cellStyle name="Normal 13 4 2 10 2" xfId="46350"/>
    <cellStyle name="Normal 13 4 2 11" xfId="22089"/>
    <cellStyle name="Normal 13 4 2 11 2" xfId="49044"/>
    <cellStyle name="Normal 13 4 2 12" xfId="27517"/>
    <cellStyle name="Normal 13 4 2 13" xfId="24803"/>
    <cellStyle name="Normal 13 4 2 2" xfId="1453"/>
    <cellStyle name="Normal 13 4 2 2 10" xfId="28408"/>
    <cellStyle name="Normal 13 4 2 2 11" xfId="26585"/>
    <cellStyle name="Normal 13 4 2 2 2" xfId="5018"/>
    <cellStyle name="Normal 13 4 2 2 2 2" xfId="31972"/>
    <cellStyle name="Normal 13 4 2 2 3" xfId="7711"/>
    <cellStyle name="Normal 13 4 2 2 3 2" xfId="34665"/>
    <cellStyle name="Normal 13 4 2 2 4" xfId="10404"/>
    <cellStyle name="Normal 13 4 2 2 4 2" xfId="37358"/>
    <cellStyle name="Normal 13 4 2 2 5" xfId="13097"/>
    <cellStyle name="Normal 13 4 2 2 5 2" xfId="40051"/>
    <cellStyle name="Normal 13 4 2 2 6" xfId="15790"/>
    <cellStyle name="Normal 13 4 2 2 6 2" xfId="42744"/>
    <cellStyle name="Normal 13 4 2 2 7" xfId="18483"/>
    <cellStyle name="Normal 13 4 2 2 7 2" xfId="45438"/>
    <cellStyle name="Normal 13 4 2 2 8" xfId="21177"/>
    <cellStyle name="Normal 13 4 2 2 8 2" xfId="48132"/>
    <cellStyle name="Normal 13 4 2 2 9" xfId="23871"/>
    <cellStyle name="Normal 13 4 2 2 9 2" xfId="50826"/>
    <cellStyle name="Normal 13 4 2 3" xfId="2344"/>
    <cellStyle name="Normal 13 4 2 3 10" xfId="29299"/>
    <cellStyle name="Normal 13 4 2 3 11" xfId="25694"/>
    <cellStyle name="Normal 13 4 2 3 2" xfId="4127"/>
    <cellStyle name="Normal 13 4 2 3 2 2" xfId="31081"/>
    <cellStyle name="Normal 13 4 2 3 3" xfId="6820"/>
    <cellStyle name="Normal 13 4 2 3 3 2" xfId="33774"/>
    <cellStyle name="Normal 13 4 2 3 4" xfId="9513"/>
    <cellStyle name="Normal 13 4 2 3 4 2" xfId="36467"/>
    <cellStyle name="Normal 13 4 2 3 5" xfId="12206"/>
    <cellStyle name="Normal 13 4 2 3 5 2" xfId="39160"/>
    <cellStyle name="Normal 13 4 2 3 6" xfId="14899"/>
    <cellStyle name="Normal 13 4 2 3 6 2" xfId="41853"/>
    <cellStyle name="Normal 13 4 2 3 7" xfId="17592"/>
    <cellStyle name="Normal 13 4 2 3 7 2" xfId="44547"/>
    <cellStyle name="Normal 13 4 2 3 8" xfId="20286"/>
    <cellStyle name="Normal 13 4 2 3 8 2" xfId="47241"/>
    <cellStyle name="Normal 13 4 2 3 9" xfId="22980"/>
    <cellStyle name="Normal 13 4 2 3 9 2" xfId="49935"/>
    <cellStyle name="Normal 13 4 2 4" xfId="3236"/>
    <cellStyle name="Normal 13 4 2 4 2" xfId="30190"/>
    <cellStyle name="Normal 13 4 2 5" xfId="5929"/>
    <cellStyle name="Normal 13 4 2 5 2" xfId="32883"/>
    <cellStyle name="Normal 13 4 2 6" xfId="8622"/>
    <cellStyle name="Normal 13 4 2 6 2" xfId="35576"/>
    <cellStyle name="Normal 13 4 2 7" xfId="11315"/>
    <cellStyle name="Normal 13 4 2 7 2" xfId="38269"/>
    <cellStyle name="Normal 13 4 2 8" xfId="14008"/>
    <cellStyle name="Normal 13 4 2 8 2" xfId="40962"/>
    <cellStyle name="Normal 13 4 2 9" xfId="16701"/>
    <cellStyle name="Normal 13 4 2 9 2" xfId="43656"/>
    <cellStyle name="Normal 13 4 3" xfId="1174"/>
    <cellStyle name="Normal 13 4 3 10" xfId="28129"/>
    <cellStyle name="Normal 13 4 3 11" xfId="26306"/>
    <cellStyle name="Normal 13 4 3 2" xfId="4739"/>
    <cellStyle name="Normal 13 4 3 2 2" xfId="31693"/>
    <cellStyle name="Normal 13 4 3 3" xfId="7432"/>
    <cellStyle name="Normal 13 4 3 3 2" xfId="34386"/>
    <cellStyle name="Normal 13 4 3 4" xfId="10125"/>
    <cellStyle name="Normal 13 4 3 4 2" xfId="37079"/>
    <cellStyle name="Normal 13 4 3 5" xfId="12818"/>
    <cellStyle name="Normal 13 4 3 5 2" xfId="39772"/>
    <cellStyle name="Normal 13 4 3 6" xfId="15511"/>
    <cellStyle name="Normal 13 4 3 6 2" xfId="42465"/>
    <cellStyle name="Normal 13 4 3 7" xfId="18204"/>
    <cellStyle name="Normal 13 4 3 7 2" xfId="45159"/>
    <cellStyle name="Normal 13 4 3 8" xfId="20898"/>
    <cellStyle name="Normal 13 4 3 8 2" xfId="47853"/>
    <cellStyle name="Normal 13 4 3 9" xfId="23592"/>
    <cellStyle name="Normal 13 4 3 9 2" xfId="50547"/>
    <cellStyle name="Normal 13 4 4" xfId="2065"/>
    <cellStyle name="Normal 13 4 4 10" xfId="29020"/>
    <cellStyle name="Normal 13 4 4 11" xfId="25415"/>
    <cellStyle name="Normal 13 4 4 2" xfId="3848"/>
    <cellStyle name="Normal 13 4 4 2 2" xfId="30802"/>
    <cellStyle name="Normal 13 4 4 3" xfId="6541"/>
    <cellStyle name="Normal 13 4 4 3 2" xfId="33495"/>
    <cellStyle name="Normal 13 4 4 4" xfId="9234"/>
    <cellStyle name="Normal 13 4 4 4 2" xfId="36188"/>
    <cellStyle name="Normal 13 4 4 5" xfId="11927"/>
    <cellStyle name="Normal 13 4 4 5 2" xfId="38881"/>
    <cellStyle name="Normal 13 4 4 6" xfId="14620"/>
    <cellStyle name="Normal 13 4 4 6 2" xfId="41574"/>
    <cellStyle name="Normal 13 4 4 7" xfId="17313"/>
    <cellStyle name="Normal 13 4 4 7 2" xfId="44268"/>
    <cellStyle name="Normal 13 4 4 8" xfId="20007"/>
    <cellStyle name="Normal 13 4 4 8 2" xfId="46962"/>
    <cellStyle name="Normal 13 4 4 9" xfId="22701"/>
    <cellStyle name="Normal 13 4 4 9 2" xfId="49656"/>
    <cellStyle name="Normal 13 4 5" xfId="2957"/>
    <cellStyle name="Normal 13 4 5 2" xfId="29911"/>
    <cellStyle name="Normal 13 4 6" xfId="5650"/>
    <cellStyle name="Normal 13 4 6 2" xfId="32604"/>
    <cellStyle name="Normal 13 4 7" xfId="8343"/>
    <cellStyle name="Normal 13 4 7 2" xfId="35297"/>
    <cellStyle name="Normal 13 4 8" xfId="11036"/>
    <cellStyle name="Normal 13 4 8 2" xfId="37990"/>
    <cellStyle name="Normal 13 4 9" xfId="13729"/>
    <cellStyle name="Normal 13 4 9 2" xfId="40683"/>
    <cellStyle name="Normal 13 5" xfId="256"/>
    <cellStyle name="Normal 13 5 10" xfId="16423"/>
    <cellStyle name="Normal 13 5 10 2" xfId="43378"/>
    <cellStyle name="Normal 13 5 11" xfId="19117"/>
    <cellStyle name="Normal 13 5 11 2" xfId="46072"/>
    <cellStyle name="Normal 13 5 12" xfId="21811"/>
    <cellStyle name="Normal 13 5 12 2" xfId="48766"/>
    <cellStyle name="Normal 13 5 13" xfId="27239"/>
    <cellStyle name="Normal 13 5 14" xfId="24525"/>
    <cellStyle name="Normal 13 5 2" xfId="565"/>
    <cellStyle name="Normal 13 5 2 10" xfId="19396"/>
    <cellStyle name="Normal 13 5 2 10 2" xfId="46351"/>
    <cellStyle name="Normal 13 5 2 11" xfId="22090"/>
    <cellStyle name="Normal 13 5 2 11 2" xfId="49045"/>
    <cellStyle name="Normal 13 5 2 12" xfId="27518"/>
    <cellStyle name="Normal 13 5 2 13" xfId="24804"/>
    <cellStyle name="Normal 13 5 2 2" xfId="1454"/>
    <cellStyle name="Normal 13 5 2 2 10" xfId="28409"/>
    <cellStyle name="Normal 13 5 2 2 11" xfId="26586"/>
    <cellStyle name="Normal 13 5 2 2 2" xfId="5019"/>
    <cellStyle name="Normal 13 5 2 2 2 2" xfId="31973"/>
    <cellStyle name="Normal 13 5 2 2 3" xfId="7712"/>
    <cellStyle name="Normal 13 5 2 2 3 2" xfId="34666"/>
    <cellStyle name="Normal 13 5 2 2 4" xfId="10405"/>
    <cellStyle name="Normal 13 5 2 2 4 2" xfId="37359"/>
    <cellStyle name="Normal 13 5 2 2 5" xfId="13098"/>
    <cellStyle name="Normal 13 5 2 2 5 2" xfId="40052"/>
    <cellStyle name="Normal 13 5 2 2 6" xfId="15791"/>
    <cellStyle name="Normal 13 5 2 2 6 2" xfId="42745"/>
    <cellStyle name="Normal 13 5 2 2 7" xfId="18484"/>
    <cellStyle name="Normal 13 5 2 2 7 2" xfId="45439"/>
    <cellStyle name="Normal 13 5 2 2 8" xfId="21178"/>
    <cellStyle name="Normal 13 5 2 2 8 2" xfId="48133"/>
    <cellStyle name="Normal 13 5 2 2 9" xfId="23872"/>
    <cellStyle name="Normal 13 5 2 2 9 2" xfId="50827"/>
    <cellStyle name="Normal 13 5 2 3" xfId="2345"/>
    <cellStyle name="Normal 13 5 2 3 10" xfId="29300"/>
    <cellStyle name="Normal 13 5 2 3 11" xfId="25695"/>
    <cellStyle name="Normal 13 5 2 3 2" xfId="4128"/>
    <cellStyle name="Normal 13 5 2 3 2 2" xfId="31082"/>
    <cellStyle name="Normal 13 5 2 3 3" xfId="6821"/>
    <cellStyle name="Normal 13 5 2 3 3 2" xfId="33775"/>
    <cellStyle name="Normal 13 5 2 3 4" xfId="9514"/>
    <cellStyle name="Normal 13 5 2 3 4 2" xfId="36468"/>
    <cellStyle name="Normal 13 5 2 3 5" xfId="12207"/>
    <cellStyle name="Normal 13 5 2 3 5 2" xfId="39161"/>
    <cellStyle name="Normal 13 5 2 3 6" xfId="14900"/>
    <cellStyle name="Normal 13 5 2 3 6 2" xfId="41854"/>
    <cellStyle name="Normal 13 5 2 3 7" xfId="17593"/>
    <cellStyle name="Normal 13 5 2 3 7 2" xfId="44548"/>
    <cellStyle name="Normal 13 5 2 3 8" xfId="20287"/>
    <cellStyle name="Normal 13 5 2 3 8 2" xfId="47242"/>
    <cellStyle name="Normal 13 5 2 3 9" xfId="22981"/>
    <cellStyle name="Normal 13 5 2 3 9 2" xfId="49936"/>
    <cellStyle name="Normal 13 5 2 4" xfId="3237"/>
    <cellStyle name="Normal 13 5 2 4 2" xfId="30191"/>
    <cellStyle name="Normal 13 5 2 5" xfId="5930"/>
    <cellStyle name="Normal 13 5 2 5 2" xfId="32884"/>
    <cellStyle name="Normal 13 5 2 6" xfId="8623"/>
    <cellStyle name="Normal 13 5 2 6 2" xfId="35577"/>
    <cellStyle name="Normal 13 5 2 7" xfId="11316"/>
    <cellStyle name="Normal 13 5 2 7 2" xfId="38270"/>
    <cellStyle name="Normal 13 5 2 8" xfId="14009"/>
    <cellStyle name="Normal 13 5 2 8 2" xfId="40963"/>
    <cellStyle name="Normal 13 5 2 9" xfId="16702"/>
    <cellStyle name="Normal 13 5 2 9 2" xfId="43657"/>
    <cellStyle name="Normal 13 5 3" xfId="1175"/>
    <cellStyle name="Normal 13 5 3 10" xfId="28130"/>
    <cellStyle name="Normal 13 5 3 11" xfId="26307"/>
    <cellStyle name="Normal 13 5 3 2" xfId="4740"/>
    <cellStyle name="Normal 13 5 3 2 2" xfId="31694"/>
    <cellStyle name="Normal 13 5 3 3" xfId="7433"/>
    <cellStyle name="Normal 13 5 3 3 2" xfId="34387"/>
    <cellStyle name="Normal 13 5 3 4" xfId="10126"/>
    <cellStyle name="Normal 13 5 3 4 2" xfId="37080"/>
    <cellStyle name="Normal 13 5 3 5" xfId="12819"/>
    <cellStyle name="Normal 13 5 3 5 2" xfId="39773"/>
    <cellStyle name="Normal 13 5 3 6" xfId="15512"/>
    <cellStyle name="Normal 13 5 3 6 2" xfId="42466"/>
    <cellStyle name="Normal 13 5 3 7" xfId="18205"/>
    <cellStyle name="Normal 13 5 3 7 2" xfId="45160"/>
    <cellStyle name="Normal 13 5 3 8" xfId="20899"/>
    <cellStyle name="Normal 13 5 3 8 2" xfId="47854"/>
    <cellStyle name="Normal 13 5 3 9" xfId="23593"/>
    <cellStyle name="Normal 13 5 3 9 2" xfId="50548"/>
    <cellStyle name="Normal 13 5 4" xfId="2066"/>
    <cellStyle name="Normal 13 5 4 10" xfId="29021"/>
    <cellStyle name="Normal 13 5 4 11" xfId="25416"/>
    <cellStyle name="Normal 13 5 4 2" xfId="3849"/>
    <cellStyle name="Normal 13 5 4 2 2" xfId="30803"/>
    <cellStyle name="Normal 13 5 4 3" xfId="6542"/>
    <cellStyle name="Normal 13 5 4 3 2" xfId="33496"/>
    <cellStyle name="Normal 13 5 4 4" xfId="9235"/>
    <cellStyle name="Normal 13 5 4 4 2" xfId="36189"/>
    <cellStyle name="Normal 13 5 4 5" xfId="11928"/>
    <cellStyle name="Normal 13 5 4 5 2" xfId="38882"/>
    <cellStyle name="Normal 13 5 4 6" xfId="14621"/>
    <cellStyle name="Normal 13 5 4 6 2" xfId="41575"/>
    <cellStyle name="Normal 13 5 4 7" xfId="17314"/>
    <cellStyle name="Normal 13 5 4 7 2" xfId="44269"/>
    <cellStyle name="Normal 13 5 4 8" xfId="20008"/>
    <cellStyle name="Normal 13 5 4 8 2" xfId="46963"/>
    <cellStyle name="Normal 13 5 4 9" xfId="22702"/>
    <cellStyle name="Normal 13 5 4 9 2" xfId="49657"/>
    <cellStyle name="Normal 13 5 5" xfId="2958"/>
    <cellStyle name="Normal 13 5 5 2" xfId="29912"/>
    <cellStyle name="Normal 13 5 6" xfId="5651"/>
    <cellStyle name="Normal 13 5 6 2" xfId="32605"/>
    <cellStyle name="Normal 13 5 7" xfId="8344"/>
    <cellStyle name="Normal 13 5 7 2" xfId="35298"/>
    <cellStyle name="Normal 13 5 8" xfId="11037"/>
    <cellStyle name="Normal 13 5 8 2" xfId="37991"/>
    <cellStyle name="Normal 13 5 9" xfId="13730"/>
    <cellStyle name="Normal 13 5 9 2" xfId="40684"/>
    <cellStyle name="Normal 13 6" xfId="559"/>
    <cellStyle name="Normal 13 6 10" xfId="19390"/>
    <cellStyle name="Normal 13 6 10 2" xfId="46345"/>
    <cellStyle name="Normal 13 6 11" xfId="22084"/>
    <cellStyle name="Normal 13 6 11 2" xfId="49039"/>
    <cellStyle name="Normal 13 6 12" xfId="27512"/>
    <cellStyle name="Normal 13 6 13" xfId="24798"/>
    <cellStyle name="Normal 13 6 2" xfId="1448"/>
    <cellStyle name="Normal 13 6 2 10" xfId="28403"/>
    <cellStyle name="Normal 13 6 2 11" xfId="26580"/>
    <cellStyle name="Normal 13 6 2 2" xfId="5013"/>
    <cellStyle name="Normal 13 6 2 2 2" xfId="31967"/>
    <cellStyle name="Normal 13 6 2 3" xfId="7706"/>
    <cellStyle name="Normal 13 6 2 3 2" xfId="34660"/>
    <cellStyle name="Normal 13 6 2 4" xfId="10399"/>
    <cellStyle name="Normal 13 6 2 4 2" xfId="37353"/>
    <cellStyle name="Normal 13 6 2 5" xfId="13092"/>
    <cellStyle name="Normal 13 6 2 5 2" xfId="40046"/>
    <cellStyle name="Normal 13 6 2 6" xfId="15785"/>
    <cellStyle name="Normal 13 6 2 6 2" xfId="42739"/>
    <cellStyle name="Normal 13 6 2 7" xfId="18478"/>
    <cellStyle name="Normal 13 6 2 7 2" xfId="45433"/>
    <cellStyle name="Normal 13 6 2 8" xfId="21172"/>
    <cellStyle name="Normal 13 6 2 8 2" xfId="48127"/>
    <cellStyle name="Normal 13 6 2 9" xfId="23866"/>
    <cellStyle name="Normal 13 6 2 9 2" xfId="50821"/>
    <cellStyle name="Normal 13 6 3" xfId="2339"/>
    <cellStyle name="Normal 13 6 3 10" xfId="29294"/>
    <cellStyle name="Normal 13 6 3 11" xfId="25689"/>
    <cellStyle name="Normal 13 6 3 2" xfId="4122"/>
    <cellStyle name="Normal 13 6 3 2 2" xfId="31076"/>
    <cellStyle name="Normal 13 6 3 3" xfId="6815"/>
    <cellStyle name="Normal 13 6 3 3 2" xfId="33769"/>
    <cellStyle name="Normal 13 6 3 4" xfId="9508"/>
    <cellStyle name="Normal 13 6 3 4 2" xfId="36462"/>
    <cellStyle name="Normal 13 6 3 5" xfId="12201"/>
    <cellStyle name="Normal 13 6 3 5 2" xfId="39155"/>
    <cellStyle name="Normal 13 6 3 6" xfId="14894"/>
    <cellStyle name="Normal 13 6 3 6 2" xfId="41848"/>
    <cellStyle name="Normal 13 6 3 7" xfId="17587"/>
    <cellStyle name="Normal 13 6 3 7 2" xfId="44542"/>
    <cellStyle name="Normal 13 6 3 8" xfId="20281"/>
    <cellStyle name="Normal 13 6 3 8 2" xfId="47236"/>
    <cellStyle name="Normal 13 6 3 9" xfId="22975"/>
    <cellStyle name="Normal 13 6 3 9 2" xfId="49930"/>
    <cellStyle name="Normal 13 6 4" xfId="3231"/>
    <cellStyle name="Normal 13 6 4 2" xfId="30185"/>
    <cellStyle name="Normal 13 6 5" xfId="5924"/>
    <cellStyle name="Normal 13 6 5 2" xfId="32878"/>
    <cellStyle name="Normal 13 6 6" xfId="8617"/>
    <cellStyle name="Normal 13 6 6 2" xfId="35571"/>
    <cellStyle name="Normal 13 6 7" xfId="11310"/>
    <cellStyle name="Normal 13 6 7 2" xfId="38264"/>
    <cellStyle name="Normal 13 6 8" xfId="14003"/>
    <cellStyle name="Normal 13 6 8 2" xfId="40957"/>
    <cellStyle name="Normal 13 6 9" xfId="16696"/>
    <cellStyle name="Normal 13 6 9 2" xfId="43651"/>
    <cellStyle name="Normal 13 7" xfId="1169"/>
    <cellStyle name="Normal 13 7 10" xfId="28124"/>
    <cellStyle name="Normal 13 7 11" xfId="26301"/>
    <cellStyle name="Normal 13 7 2" xfId="4734"/>
    <cellStyle name="Normal 13 7 2 2" xfId="31688"/>
    <cellStyle name="Normal 13 7 3" xfId="7427"/>
    <cellStyle name="Normal 13 7 3 2" xfId="34381"/>
    <cellStyle name="Normal 13 7 4" xfId="10120"/>
    <cellStyle name="Normal 13 7 4 2" xfId="37074"/>
    <cellStyle name="Normal 13 7 5" xfId="12813"/>
    <cellStyle name="Normal 13 7 5 2" xfId="39767"/>
    <cellStyle name="Normal 13 7 6" xfId="15506"/>
    <cellStyle name="Normal 13 7 6 2" xfId="42460"/>
    <cellStyle name="Normal 13 7 7" xfId="18199"/>
    <cellStyle name="Normal 13 7 7 2" xfId="45154"/>
    <cellStyle name="Normal 13 7 8" xfId="20893"/>
    <cellStyle name="Normal 13 7 8 2" xfId="47848"/>
    <cellStyle name="Normal 13 7 9" xfId="23587"/>
    <cellStyle name="Normal 13 7 9 2" xfId="50542"/>
    <cellStyle name="Normal 13 8" xfId="2060"/>
    <cellStyle name="Normal 13 8 10" xfId="29015"/>
    <cellStyle name="Normal 13 8 11" xfId="25410"/>
    <cellStyle name="Normal 13 8 2" xfId="3843"/>
    <cellStyle name="Normal 13 8 2 2" xfId="30797"/>
    <cellStyle name="Normal 13 8 3" xfId="6536"/>
    <cellStyle name="Normal 13 8 3 2" xfId="33490"/>
    <cellStyle name="Normal 13 8 4" xfId="9229"/>
    <cellStyle name="Normal 13 8 4 2" xfId="36183"/>
    <cellStyle name="Normal 13 8 5" xfId="11922"/>
    <cellStyle name="Normal 13 8 5 2" xfId="38876"/>
    <cellStyle name="Normal 13 8 6" xfId="14615"/>
    <cellStyle name="Normal 13 8 6 2" xfId="41569"/>
    <cellStyle name="Normal 13 8 7" xfId="17308"/>
    <cellStyle name="Normal 13 8 7 2" xfId="44263"/>
    <cellStyle name="Normal 13 8 8" xfId="20002"/>
    <cellStyle name="Normal 13 8 8 2" xfId="46957"/>
    <cellStyle name="Normal 13 8 9" xfId="22696"/>
    <cellStyle name="Normal 13 8 9 2" xfId="49651"/>
    <cellStyle name="Normal 13 9" xfId="2952"/>
    <cellStyle name="Normal 13 9 2" xfId="29906"/>
    <cellStyle name="Normal 14" xfId="257"/>
    <cellStyle name="Normal 14 10" xfId="5652"/>
    <cellStyle name="Normal 14 10 2" xfId="32606"/>
    <cellStyle name="Normal 14 11" xfId="8345"/>
    <cellStyle name="Normal 14 11 2" xfId="35299"/>
    <cellStyle name="Normal 14 12" xfId="11038"/>
    <cellStyle name="Normal 14 12 2" xfId="37992"/>
    <cellStyle name="Normal 14 13" xfId="13731"/>
    <cellStyle name="Normal 14 13 2" xfId="40685"/>
    <cellStyle name="Normal 14 14" xfId="16424"/>
    <cellStyle name="Normal 14 14 2" xfId="43379"/>
    <cellStyle name="Normal 14 15" xfId="19118"/>
    <cellStyle name="Normal 14 15 2" xfId="46073"/>
    <cellStyle name="Normal 14 16" xfId="21812"/>
    <cellStyle name="Normal 14 16 2" xfId="48767"/>
    <cellStyle name="Normal 14 17" xfId="27240"/>
    <cellStyle name="Normal 14 18" xfId="24526"/>
    <cellStyle name="Normal 14 2" xfId="258"/>
    <cellStyle name="Normal 14 2 10" xfId="13732"/>
    <cellStyle name="Normal 14 2 10 2" xfId="40686"/>
    <cellStyle name="Normal 14 2 11" xfId="16425"/>
    <cellStyle name="Normal 14 2 11 2" xfId="43380"/>
    <cellStyle name="Normal 14 2 12" xfId="19119"/>
    <cellStyle name="Normal 14 2 12 2" xfId="46074"/>
    <cellStyle name="Normal 14 2 13" xfId="21813"/>
    <cellStyle name="Normal 14 2 13 2" xfId="48768"/>
    <cellStyle name="Normal 14 2 14" xfId="27241"/>
    <cellStyle name="Normal 14 2 15" xfId="24527"/>
    <cellStyle name="Normal 14 2 2" xfId="259"/>
    <cellStyle name="Normal 14 2 2 10" xfId="16426"/>
    <cellStyle name="Normal 14 2 2 10 2" xfId="43381"/>
    <cellStyle name="Normal 14 2 2 11" xfId="19120"/>
    <cellStyle name="Normal 14 2 2 11 2" xfId="46075"/>
    <cellStyle name="Normal 14 2 2 12" xfId="21814"/>
    <cellStyle name="Normal 14 2 2 12 2" xfId="48769"/>
    <cellStyle name="Normal 14 2 2 13" xfId="27242"/>
    <cellStyle name="Normal 14 2 2 14" xfId="24528"/>
    <cellStyle name="Normal 14 2 2 2" xfId="568"/>
    <cellStyle name="Normal 14 2 2 2 10" xfId="19399"/>
    <cellStyle name="Normal 14 2 2 2 10 2" xfId="46354"/>
    <cellStyle name="Normal 14 2 2 2 11" xfId="22093"/>
    <cellStyle name="Normal 14 2 2 2 11 2" xfId="49048"/>
    <cellStyle name="Normal 14 2 2 2 12" xfId="27521"/>
    <cellStyle name="Normal 14 2 2 2 13" xfId="24807"/>
    <cellStyle name="Normal 14 2 2 2 2" xfId="1457"/>
    <cellStyle name="Normal 14 2 2 2 2 10" xfId="28412"/>
    <cellStyle name="Normal 14 2 2 2 2 11" xfId="26589"/>
    <cellStyle name="Normal 14 2 2 2 2 2" xfId="5022"/>
    <cellStyle name="Normal 14 2 2 2 2 2 2" xfId="31976"/>
    <cellStyle name="Normal 14 2 2 2 2 3" xfId="7715"/>
    <cellStyle name="Normal 14 2 2 2 2 3 2" xfId="34669"/>
    <cellStyle name="Normal 14 2 2 2 2 4" xfId="10408"/>
    <cellStyle name="Normal 14 2 2 2 2 4 2" xfId="37362"/>
    <cellStyle name="Normal 14 2 2 2 2 5" xfId="13101"/>
    <cellStyle name="Normal 14 2 2 2 2 5 2" xfId="40055"/>
    <cellStyle name="Normal 14 2 2 2 2 6" xfId="15794"/>
    <cellStyle name="Normal 14 2 2 2 2 6 2" xfId="42748"/>
    <cellStyle name="Normal 14 2 2 2 2 7" xfId="18487"/>
    <cellStyle name="Normal 14 2 2 2 2 7 2" xfId="45442"/>
    <cellStyle name="Normal 14 2 2 2 2 8" xfId="21181"/>
    <cellStyle name="Normal 14 2 2 2 2 8 2" xfId="48136"/>
    <cellStyle name="Normal 14 2 2 2 2 9" xfId="23875"/>
    <cellStyle name="Normal 14 2 2 2 2 9 2" xfId="50830"/>
    <cellStyle name="Normal 14 2 2 2 3" xfId="2348"/>
    <cellStyle name="Normal 14 2 2 2 3 10" xfId="29303"/>
    <cellStyle name="Normal 14 2 2 2 3 11" xfId="25698"/>
    <cellStyle name="Normal 14 2 2 2 3 2" xfId="4131"/>
    <cellStyle name="Normal 14 2 2 2 3 2 2" xfId="31085"/>
    <cellStyle name="Normal 14 2 2 2 3 3" xfId="6824"/>
    <cellStyle name="Normal 14 2 2 2 3 3 2" xfId="33778"/>
    <cellStyle name="Normal 14 2 2 2 3 4" xfId="9517"/>
    <cellStyle name="Normal 14 2 2 2 3 4 2" xfId="36471"/>
    <cellStyle name="Normal 14 2 2 2 3 5" xfId="12210"/>
    <cellStyle name="Normal 14 2 2 2 3 5 2" xfId="39164"/>
    <cellStyle name="Normal 14 2 2 2 3 6" xfId="14903"/>
    <cellStyle name="Normal 14 2 2 2 3 6 2" xfId="41857"/>
    <cellStyle name="Normal 14 2 2 2 3 7" xfId="17596"/>
    <cellStyle name="Normal 14 2 2 2 3 7 2" xfId="44551"/>
    <cellStyle name="Normal 14 2 2 2 3 8" xfId="20290"/>
    <cellStyle name="Normal 14 2 2 2 3 8 2" xfId="47245"/>
    <cellStyle name="Normal 14 2 2 2 3 9" xfId="22984"/>
    <cellStyle name="Normal 14 2 2 2 3 9 2" xfId="49939"/>
    <cellStyle name="Normal 14 2 2 2 4" xfId="3240"/>
    <cellStyle name="Normal 14 2 2 2 4 2" xfId="30194"/>
    <cellStyle name="Normal 14 2 2 2 5" xfId="5933"/>
    <cellStyle name="Normal 14 2 2 2 5 2" xfId="32887"/>
    <cellStyle name="Normal 14 2 2 2 6" xfId="8626"/>
    <cellStyle name="Normal 14 2 2 2 6 2" xfId="35580"/>
    <cellStyle name="Normal 14 2 2 2 7" xfId="11319"/>
    <cellStyle name="Normal 14 2 2 2 7 2" xfId="38273"/>
    <cellStyle name="Normal 14 2 2 2 8" xfId="14012"/>
    <cellStyle name="Normal 14 2 2 2 8 2" xfId="40966"/>
    <cellStyle name="Normal 14 2 2 2 9" xfId="16705"/>
    <cellStyle name="Normal 14 2 2 2 9 2" xfId="43660"/>
    <cellStyle name="Normal 14 2 2 3" xfId="1178"/>
    <cellStyle name="Normal 14 2 2 3 10" xfId="28133"/>
    <cellStyle name="Normal 14 2 2 3 11" xfId="26310"/>
    <cellStyle name="Normal 14 2 2 3 2" xfId="4743"/>
    <cellStyle name="Normal 14 2 2 3 2 2" xfId="31697"/>
    <cellStyle name="Normal 14 2 2 3 3" xfId="7436"/>
    <cellStyle name="Normal 14 2 2 3 3 2" xfId="34390"/>
    <cellStyle name="Normal 14 2 2 3 4" xfId="10129"/>
    <cellStyle name="Normal 14 2 2 3 4 2" xfId="37083"/>
    <cellStyle name="Normal 14 2 2 3 5" xfId="12822"/>
    <cellStyle name="Normal 14 2 2 3 5 2" xfId="39776"/>
    <cellStyle name="Normal 14 2 2 3 6" xfId="15515"/>
    <cellStyle name="Normal 14 2 2 3 6 2" xfId="42469"/>
    <cellStyle name="Normal 14 2 2 3 7" xfId="18208"/>
    <cellStyle name="Normal 14 2 2 3 7 2" xfId="45163"/>
    <cellStyle name="Normal 14 2 2 3 8" xfId="20902"/>
    <cellStyle name="Normal 14 2 2 3 8 2" xfId="47857"/>
    <cellStyle name="Normal 14 2 2 3 9" xfId="23596"/>
    <cellStyle name="Normal 14 2 2 3 9 2" xfId="50551"/>
    <cellStyle name="Normal 14 2 2 4" xfId="2069"/>
    <cellStyle name="Normal 14 2 2 4 10" xfId="29024"/>
    <cellStyle name="Normal 14 2 2 4 11" xfId="25419"/>
    <cellStyle name="Normal 14 2 2 4 2" xfId="3852"/>
    <cellStyle name="Normal 14 2 2 4 2 2" xfId="30806"/>
    <cellStyle name="Normal 14 2 2 4 3" xfId="6545"/>
    <cellStyle name="Normal 14 2 2 4 3 2" xfId="33499"/>
    <cellStyle name="Normal 14 2 2 4 4" xfId="9238"/>
    <cellStyle name="Normal 14 2 2 4 4 2" xfId="36192"/>
    <cellStyle name="Normal 14 2 2 4 5" xfId="11931"/>
    <cellStyle name="Normal 14 2 2 4 5 2" xfId="38885"/>
    <cellStyle name="Normal 14 2 2 4 6" xfId="14624"/>
    <cellStyle name="Normal 14 2 2 4 6 2" xfId="41578"/>
    <cellStyle name="Normal 14 2 2 4 7" xfId="17317"/>
    <cellStyle name="Normal 14 2 2 4 7 2" xfId="44272"/>
    <cellStyle name="Normal 14 2 2 4 8" xfId="20011"/>
    <cellStyle name="Normal 14 2 2 4 8 2" xfId="46966"/>
    <cellStyle name="Normal 14 2 2 4 9" xfId="22705"/>
    <cellStyle name="Normal 14 2 2 4 9 2" xfId="49660"/>
    <cellStyle name="Normal 14 2 2 5" xfId="2961"/>
    <cellStyle name="Normal 14 2 2 5 2" xfId="29915"/>
    <cellStyle name="Normal 14 2 2 6" xfId="5654"/>
    <cellStyle name="Normal 14 2 2 6 2" xfId="32608"/>
    <cellStyle name="Normal 14 2 2 7" xfId="8347"/>
    <cellStyle name="Normal 14 2 2 7 2" xfId="35301"/>
    <cellStyle name="Normal 14 2 2 8" xfId="11040"/>
    <cellStyle name="Normal 14 2 2 8 2" xfId="37994"/>
    <cellStyle name="Normal 14 2 2 9" xfId="13733"/>
    <cellStyle name="Normal 14 2 2 9 2" xfId="40687"/>
    <cellStyle name="Normal 14 2 3" xfId="567"/>
    <cellStyle name="Normal 14 2 3 10" xfId="19398"/>
    <cellStyle name="Normal 14 2 3 10 2" xfId="46353"/>
    <cellStyle name="Normal 14 2 3 11" xfId="22092"/>
    <cellStyle name="Normal 14 2 3 11 2" xfId="49047"/>
    <cellStyle name="Normal 14 2 3 12" xfId="27520"/>
    <cellStyle name="Normal 14 2 3 13" xfId="24806"/>
    <cellStyle name="Normal 14 2 3 2" xfId="1456"/>
    <cellStyle name="Normal 14 2 3 2 10" xfId="28411"/>
    <cellStyle name="Normal 14 2 3 2 11" xfId="26588"/>
    <cellStyle name="Normal 14 2 3 2 2" xfId="5021"/>
    <cellStyle name="Normal 14 2 3 2 2 2" xfId="31975"/>
    <cellStyle name="Normal 14 2 3 2 3" xfId="7714"/>
    <cellStyle name="Normal 14 2 3 2 3 2" xfId="34668"/>
    <cellStyle name="Normal 14 2 3 2 4" xfId="10407"/>
    <cellStyle name="Normal 14 2 3 2 4 2" xfId="37361"/>
    <cellStyle name="Normal 14 2 3 2 5" xfId="13100"/>
    <cellStyle name="Normal 14 2 3 2 5 2" xfId="40054"/>
    <cellStyle name="Normal 14 2 3 2 6" xfId="15793"/>
    <cellStyle name="Normal 14 2 3 2 6 2" xfId="42747"/>
    <cellStyle name="Normal 14 2 3 2 7" xfId="18486"/>
    <cellStyle name="Normal 14 2 3 2 7 2" xfId="45441"/>
    <cellStyle name="Normal 14 2 3 2 8" xfId="21180"/>
    <cellStyle name="Normal 14 2 3 2 8 2" xfId="48135"/>
    <cellStyle name="Normal 14 2 3 2 9" xfId="23874"/>
    <cellStyle name="Normal 14 2 3 2 9 2" xfId="50829"/>
    <cellStyle name="Normal 14 2 3 3" xfId="2347"/>
    <cellStyle name="Normal 14 2 3 3 10" xfId="29302"/>
    <cellStyle name="Normal 14 2 3 3 11" xfId="25697"/>
    <cellStyle name="Normal 14 2 3 3 2" xfId="4130"/>
    <cellStyle name="Normal 14 2 3 3 2 2" xfId="31084"/>
    <cellStyle name="Normal 14 2 3 3 3" xfId="6823"/>
    <cellStyle name="Normal 14 2 3 3 3 2" xfId="33777"/>
    <cellStyle name="Normal 14 2 3 3 4" xfId="9516"/>
    <cellStyle name="Normal 14 2 3 3 4 2" xfId="36470"/>
    <cellStyle name="Normal 14 2 3 3 5" xfId="12209"/>
    <cellStyle name="Normal 14 2 3 3 5 2" xfId="39163"/>
    <cellStyle name="Normal 14 2 3 3 6" xfId="14902"/>
    <cellStyle name="Normal 14 2 3 3 6 2" xfId="41856"/>
    <cellStyle name="Normal 14 2 3 3 7" xfId="17595"/>
    <cellStyle name="Normal 14 2 3 3 7 2" xfId="44550"/>
    <cellStyle name="Normal 14 2 3 3 8" xfId="20289"/>
    <cellStyle name="Normal 14 2 3 3 8 2" xfId="47244"/>
    <cellStyle name="Normal 14 2 3 3 9" xfId="22983"/>
    <cellStyle name="Normal 14 2 3 3 9 2" xfId="49938"/>
    <cellStyle name="Normal 14 2 3 4" xfId="3239"/>
    <cellStyle name="Normal 14 2 3 4 2" xfId="30193"/>
    <cellStyle name="Normal 14 2 3 5" xfId="5932"/>
    <cellStyle name="Normal 14 2 3 5 2" xfId="32886"/>
    <cellStyle name="Normal 14 2 3 6" xfId="8625"/>
    <cellStyle name="Normal 14 2 3 6 2" xfId="35579"/>
    <cellStyle name="Normal 14 2 3 7" xfId="11318"/>
    <cellStyle name="Normal 14 2 3 7 2" xfId="38272"/>
    <cellStyle name="Normal 14 2 3 8" xfId="14011"/>
    <cellStyle name="Normal 14 2 3 8 2" xfId="40965"/>
    <cellStyle name="Normal 14 2 3 9" xfId="16704"/>
    <cellStyle name="Normal 14 2 3 9 2" xfId="43659"/>
    <cellStyle name="Normal 14 2 4" xfId="1177"/>
    <cellStyle name="Normal 14 2 4 10" xfId="28132"/>
    <cellStyle name="Normal 14 2 4 11" xfId="26309"/>
    <cellStyle name="Normal 14 2 4 2" xfId="4742"/>
    <cellStyle name="Normal 14 2 4 2 2" xfId="31696"/>
    <cellStyle name="Normal 14 2 4 3" xfId="7435"/>
    <cellStyle name="Normal 14 2 4 3 2" xfId="34389"/>
    <cellStyle name="Normal 14 2 4 4" xfId="10128"/>
    <cellStyle name="Normal 14 2 4 4 2" xfId="37082"/>
    <cellStyle name="Normal 14 2 4 5" xfId="12821"/>
    <cellStyle name="Normal 14 2 4 5 2" xfId="39775"/>
    <cellStyle name="Normal 14 2 4 6" xfId="15514"/>
    <cellStyle name="Normal 14 2 4 6 2" xfId="42468"/>
    <cellStyle name="Normal 14 2 4 7" xfId="18207"/>
    <cellStyle name="Normal 14 2 4 7 2" xfId="45162"/>
    <cellStyle name="Normal 14 2 4 8" xfId="20901"/>
    <cellStyle name="Normal 14 2 4 8 2" xfId="47856"/>
    <cellStyle name="Normal 14 2 4 9" xfId="23595"/>
    <cellStyle name="Normal 14 2 4 9 2" xfId="50550"/>
    <cellStyle name="Normal 14 2 5" xfId="2068"/>
    <cellStyle name="Normal 14 2 5 10" xfId="29023"/>
    <cellStyle name="Normal 14 2 5 11" xfId="25418"/>
    <cellStyle name="Normal 14 2 5 2" xfId="3851"/>
    <cellStyle name="Normal 14 2 5 2 2" xfId="30805"/>
    <cellStyle name="Normal 14 2 5 3" xfId="6544"/>
    <cellStyle name="Normal 14 2 5 3 2" xfId="33498"/>
    <cellStyle name="Normal 14 2 5 4" xfId="9237"/>
    <cellStyle name="Normal 14 2 5 4 2" xfId="36191"/>
    <cellStyle name="Normal 14 2 5 5" xfId="11930"/>
    <cellStyle name="Normal 14 2 5 5 2" xfId="38884"/>
    <cellStyle name="Normal 14 2 5 6" xfId="14623"/>
    <cellStyle name="Normal 14 2 5 6 2" xfId="41577"/>
    <cellStyle name="Normal 14 2 5 7" xfId="17316"/>
    <cellStyle name="Normal 14 2 5 7 2" xfId="44271"/>
    <cellStyle name="Normal 14 2 5 8" xfId="20010"/>
    <cellStyle name="Normal 14 2 5 8 2" xfId="46965"/>
    <cellStyle name="Normal 14 2 5 9" xfId="22704"/>
    <cellStyle name="Normal 14 2 5 9 2" xfId="49659"/>
    <cellStyle name="Normal 14 2 6" xfId="2960"/>
    <cellStyle name="Normal 14 2 6 2" xfId="29914"/>
    <cellStyle name="Normal 14 2 7" xfId="5653"/>
    <cellStyle name="Normal 14 2 7 2" xfId="32607"/>
    <cellStyle name="Normal 14 2 8" xfId="8346"/>
    <cellStyle name="Normal 14 2 8 2" xfId="35300"/>
    <cellStyle name="Normal 14 2 9" xfId="11039"/>
    <cellStyle name="Normal 14 2 9 2" xfId="37993"/>
    <cellStyle name="Normal 14 3" xfId="260"/>
    <cellStyle name="Normal 14 3 10" xfId="13734"/>
    <cellStyle name="Normal 14 3 10 2" xfId="40688"/>
    <cellStyle name="Normal 14 3 11" xfId="16427"/>
    <cellStyle name="Normal 14 3 11 2" xfId="43382"/>
    <cellStyle name="Normal 14 3 12" xfId="19121"/>
    <cellStyle name="Normal 14 3 12 2" xfId="46076"/>
    <cellStyle name="Normal 14 3 13" xfId="21815"/>
    <cellStyle name="Normal 14 3 13 2" xfId="48770"/>
    <cellStyle name="Normal 14 3 14" xfId="27243"/>
    <cellStyle name="Normal 14 3 15" xfId="24529"/>
    <cellStyle name="Normal 14 3 2" xfId="261"/>
    <cellStyle name="Normal 14 3 2 10" xfId="16428"/>
    <cellStyle name="Normal 14 3 2 10 2" xfId="43383"/>
    <cellStyle name="Normal 14 3 2 11" xfId="19122"/>
    <cellStyle name="Normal 14 3 2 11 2" xfId="46077"/>
    <cellStyle name="Normal 14 3 2 12" xfId="21816"/>
    <cellStyle name="Normal 14 3 2 12 2" xfId="48771"/>
    <cellStyle name="Normal 14 3 2 13" xfId="27244"/>
    <cellStyle name="Normal 14 3 2 14" xfId="24530"/>
    <cellStyle name="Normal 14 3 2 2" xfId="570"/>
    <cellStyle name="Normal 14 3 2 2 10" xfId="19401"/>
    <cellStyle name="Normal 14 3 2 2 10 2" xfId="46356"/>
    <cellStyle name="Normal 14 3 2 2 11" xfId="22095"/>
    <cellStyle name="Normal 14 3 2 2 11 2" xfId="49050"/>
    <cellStyle name="Normal 14 3 2 2 12" xfId="27523"/>
    <cellStyle name="Normal 14 3 2 2 13" xfId="24809"/>
    <cellStyle name="Normal 14 3 2 2 2" xfId="1459"/>
    <cellStyle name="Normal 14 3 2 2 2 10" xfId="28414"/>
    <cellStyle name="Normal 14 3 2 2 2 11" xfId="26591"/>
    <cellStyle name="Normal 14 3 2 2 2 2" xfId="5024"/>
    <cellStyle name="Normal 14 3 2 2 2 2 2" xfId="31978"/>
    <cellStyle name="Normal 14 3 2 2 2 3" xfId="7717"/>
    <cellStyle name="Normal 14 3 2 2 2 3 2" xfId="34671"/>
    <cellStyle name="Normal 14 3 2 2 2 4" xfId="10410"/>
    <cellStyle name="Normal 14 3 2 2 2 4 2" xfId="37364"/>
    <cellStyle name="Normal 14 3 2 2 2 5" xfId="13103"/>
    <cellStyle name="Normal 14 3 2 2 2 5 2" xfId="40057"/>
    <cellStyle name="Normal 14 3 2 2 2 6" xfId="15796"/>
    <cellStyle name="Normal 14 3 2 2 2 6 2" xfId="42750"/>
    <cellStyle name="Normal 14 3 2 2 2 7" xfId="18489"/>
    <cellStyle name="Normal 14 3 2 2 2 7 2" xfId="45444"/>
    <cellStyle name="Normal 14 3 2 2 2 8" xfId="21183"/>
    <cellStyle name="Normal 14 3 2 2 2 8 2" xfId="48138"/>
    <cellStyle name="Normal 14 3 2 2 2 9" xfId="23877"/>
    <cellStyle name="Normal 14 3 2 2 2 9 2" xfId="50832"/>
    <cellStyle name="Normal 14 3 2 2 3" xfId="2350"/>
    <cellStyle name="Normal 14 3 2 2 3 10" xfId="29305"/>
    <cellStyle name="Normal 14 3 2 2 3 11" xfId="25700"/>
    <cellStyle name="Normal 14 3 2 2 3 2" xfId="4133"/>
    <cellStyle name="Normal 14 3 2 2 3 2 2" xfId="31087"/>
    <cellStyle name="Normal 14 3 2 2 3 3" xfId="6826"/>
    <cellStyle name="Normal 14 3 2 2 3 3 2" xfId="33780"/>
    <cellStyle name="Normal 14 3 2 2 3 4" xfId="9519"/>
    <cellStyle name="Normal 14 3 2 2 3 4 2" xfId="36473"/>
    <cellStyle name="Normal 14 3 2 2 3 5" xfId="12212"/>
    <cellStyle name="Normal 14 3 2 2 3 5 2" xfId="39166"/>
    <cellStyle name="Normal 14 3 2 2 3 6" xfId="14905"/>
    <cellStyle name="Normal 14 3 2 2 3 6 2" xfId="41859"/>
    <cellStyle name="Normal 14 3 2 2 3 7" xfId="17598"/>
    <cellStyle name="Normal 14 3 2 2 3 7 2" xfId="44553"/>
    <cellStyle name="Normal 14 3 2 2 3 8" xfId="20292"/>
    <cellStyle name="Normal 14 3 2 2 3 8 2" xfId="47247"/>
    <cellStyle name="Normal 14 3 2 2 3 9" xfId="22986"/>
    <cellStyle name="Normal 14 3 2 2 3 9 2" xfId="49941"/>
    <cellStyle name="Normal 14 3 2 2 4" xfId="3242"/>
    <cellStyle name="Normal 14 3 2 2 4 2" xfId="30196"/>
    <cellStyle name="Normal 14 3 2 2 5" xfId="5935"/>
    <cellStyle name="Normal 14 3 2 2 5 2" xfId="32889"/>
    <cellStyle name="Normal 14 3 2 2 6" xfId="8628"/>
    <cellStyle name="Normal 14 3 2 2 6 2" xfId="35582"/>
    <cellStyle name="Normal 14 3 2 2 7" xfId="11321"/>
    <cellStyle name="Normal 14 3 2 2 7 2" xfId="38275"/>
    <cellStyle name="Normal 14 3 2 2 8" xfId="14014"/>
    <cellStyle name="Normal 14 3 2 2 8 2" xfId="40968"/>
    <cellStyle name="Normal 14 3 2 2 9" xfId="16707"/>
    <cellStyle name="Normal 14 3 2 2 9 2" xfId="43662"/>
    <cellStyle name="Normal 14 3 2 3" xfId="1180"/>
    <cellStyle name="Normal 14 3 2 3 10" xfId="28135"/>
    <cellStyle name="Normal 14 3 2 3 11" xfId="26312"/>
    <cellStyle name="Normal 14 3 2 3 2" xfId="4745"/>
    <cellStyle name="Normal 14 3 2 3 2 2" xfId="31699"/>
    <cellStyle name="Normal 14 3 2 3 3" xfId="7438"/>
    <cellStyle name="Normal 14 3 2 3 3 2" xfId="34392"/>
    <cellStyle name="Normal 14 3 2 3 4" xfId="10131"/>
    <cellStyle name="Normal 14 3 2 3 4 2" xfId="37085"/>
    <cellStyle name="Normal 14 3 2 3 5" xfId="12824"/>
    <cellStyle name="Normal 14 3 2 3 5 2" xfId="39778"/>
    <cellStyle name="Normal 14 3 2 3 6" xfId="15517"/>
    <cellStyle name="Normal 14 3 2 3 6 2" xfId="42471"/>
    <cellStyle name="Normal 14 3 2 3 7" xfId="18210"/>
    <cellStyle name="Normal 14 3 2 3 7 2" xfId="45165"/>
    <cellStyle name="Normal 14 3 2 3 8" xfId="20904"/>
    <cellStyle name="Normal 14 3 2 3 8 2" xfId="47859"/>
    <cellStyle name="Normal 14 3 2 3 9" xfId="23598"/>
    <cellStyle name="Normal 14 3 2 3 9 2" xfId="50553"/>
    <cellStyle name="Normal 14 3 2 4" xfId="2071"/>
    <cellStyle name="Normal 14 3 2 4 10" xfId="29026"/>
    <cellStyle name="Normal 14 3 2 4 11" xfId="25421"/>
    <cellStyle name="Normal 14 3 2 4 2" xfId="3854"/>
    <cellStyle name="Normal 14 3 2 4 2 2" xfId="30808"/>
    <cellStyle name="Normal 14 3 2 4 3" xfId="6547"/>
    <cellStyle name="Normal 14 3 2 4 3 2" xfId="33501"/>
    <cellStyle name="Normal 14 3 2 4 4" xfId="9240"/>
    <cellStyle name="Normal 14 3 2 4 4 2" xfId="36194"/>
    <cellStyle name="Normal 14 3 2 4 5" xfId="11933"/>
    <cellStyle name="Normal 14 3 2 4 5 2" xfId="38887"/>
    <cellStyle name="Normal 14 3 2 4 6" xfId="14626"/>
    <cellStyle name="Normal 14 3 2 4 6 2" xfId="41580"/>
    <cellStyle name="Normal 14 3 2 4 7" xfId="17319"/>
    <cellStyle name="Normal 14 3 2 4 7 2" xfId="44274"/>
    <cellStyle name="Normal 14 3 2 4 8" xfId="20013"/>
    <cellStyle name="Normal 14 3 2 4 8 2" xfId="46968"/>
    <cellStyle name="Normal 14 3 2 4 9" xfId="22707"/>
    <cellStyle name="Normal 14 3 2 4 9 2" xfId="49662"/>
    <cellStyle name="Normal 14 3 2 5" xfId="2963"/>
    <cellStyle name="Normal 14 3 2 5 2" xfId="29917"/>
    <cellStyle name="Normal 14 3 2 6" xfId="5656"/>
    <cellStyle name="Normal 14 3 2 6 2" xfId="32610"/>
    <cellStyle name="Normal 14 3 2 7" xfId="8349"/>
    <cellStyle name="Normal 14 3 2 7 2" xfId="35303"/>
    <cellStyle name="Normal 14 3 2 8" xfId="11042"/>
    <cellStyle name="Normal 14 3 2 8 2" xfId="37996"/>
    <cellStyle name="Normal 14 3 2 9" xfId="13735"/>
    <cellStyle name="Normal 14 3 2 9 2" xfId="40689"/>
    <cellStyle name="Normal 14 3 3" xfId="569"/>
    <cellStyle name="Normal 14 3 3 10" xfId="19400"/>
    <cellStyle name="Normal 14 3 3 10 2" xfId="46355"/>
    <cellStyle name="Normal 14 3 3 11" xfId="22094"/>
    <cellStyle name="Normal 14 3 3 11 2" xfId="49049"/>
    <cellStyle name="Normal 14 3 3 12" xfId="27522"/>
    <cellStyle name="Normal 14 3 3 13" xfId="24808"/>
    <cellStyle name="Normal 14 3 3 2" xfId="1458"/>
    <cellStyle name="Normal 14 3 3 2 10" xfId="28413"/>
    <cellStyle name="Normal 14 3 3 2 11" xfId="26590"/>
    <cellStyle name="Normal 14 3 3 2 2" xfId="5023"/>
    <cellStyle name="Normal 14 3 3 2 2 2" xfId="31977"/>
    <cellStyle name="Normal 14 3 3 2 3" xfId="7716"/>
    <cellStyle name="Normal 14 3 3 2 3 2" xfId="34670"/>
    <cellStyle name="Normal 14 3 3 2 4" xfId="10409"/>
    <cellStyle name="Normal 14 3 3 2 4 2" xfId="37363"/>
    <cellStyle name="Normal 14 3 3 2 5" xfId="13102"/>
    <cellStyle name="Normal 14 3 3 2 5 2" xfId="40056"/>
    <cellStyle name="Normal 14 3 3 2 6" xfId="15795"/>
    <cellStyle name="Normal 14 3 3 2 6 2" xfId="42749"/>
    <cellStyle name="Normal 14 3 3 2 7" xfId="18488"/>
    <cellStyle name="Normal 14 3 3 2 7 2" xfId="45443"/>
    <cellStyle name="Normal 14 3 3 2 8" xfId="21182"/>
    <cellStyle name="Normal 14 3 3 2 8 2" xfId="48137"/>
    <cellStyle name="Normal 14 3 3 2 9" xfId="23876"/>
    <cellStyle name="Normal 14 3 3 2 9 2" xfId="50831"/>
    <cellStyle name="Normal 14 3 3 3" xfId="2349"/>
    <cellStyle name="Normal 14 3 3 3 10" xfId="29304"/>
    <cellStyle name="Normal 14 3 3 3 11" xfId="25699"/>
    <cellStyle name="Normal 14 3 3 3 2" xfId="4132"/>
    <cellStyle name="Normal 14 3 3 3 2 2" xfId="31086"/>
    <cellStyle name="Normal 14 3 3 3 3" xfId="6825"/>
    <cellStyle name="Normal 14 3 3 3 3 2" xfId="33779"/>
    <cellStyle name="Normal 14 3 3 3 4" xfId="9518"/>
    <cellStyle name="Normal 14 3 3 3 4 2" xfId="36472"/>
    <cellStyle name="Normal 14 3 3 3 5" xfId="12211"/>
    <cellStyle name="Normal 14 3 3 3 5 2" xfId="39165"/>
    <cellStyle name="Normal 14 3 3 3 6" xfId="14904"/>
    <cellStyle name="Normal 14 3 3 3 6 2" xfId="41858"/>
    <cellStyle name="Normal 14 3 3 3 7" xfId="17597"/>
    <cellStyle name="Normal 14 3 3 3 7 2" xfId="44552"/>
    <cellStyle name="Normal 14 3 3 3 8" xfId="20291"/>
    <cellStyle name="Normal 14 3 3 3 8 2" xfId="47246"/>
    <cellStyle name="Normal 14 3 3 3 9" xfId="22985"/>
    <cellStyle name="Normal 14 3 3 3 9 2" xfId="49940"/>
    <cellStyle name="Normal 14 3 3 4" xfId="3241"/>
    <cellStyle name="Normal 14 3 3 4 2" xfId="30195"/>
    <cellStyle name="Normal 14 3 3 5" xfId="5934"/>
    <cellStyle name="Normal 14 3 3 5 2" xfId="32888"/>
    <cellStyle name="Normal 14 3 3 6" xfId="8627"/>
    <cellStyle name="Normal 14 3 3 6 2" xfId="35581"/>
    <cellStyle name="Normal 14 3 3 7" xfId="11320"/>
    <cellStyle name="Normal 14 3 3 7 2" xfId="38274"/>
    <cellStyle name="Normal 14 3 3 8" xfId="14013"/>
    <cellStyle name="Normal 14 3 3 8 2" xfId="40967"/>
    <cellStyle name="Normal 14 3 3 9" xfId="16706"/>
    <cellStyle name="Normal 14 3 3 9 2" xfId="43661"/>
    <cellStyle name="Normal 14 3 4" xfId="1179"/>
    <cellStyle name="Normal 14 3 4 10" xfId="28134"/>
    <cellStyle name="Normal 14 3 4 11" xfId="26311"/>
    <cellStyle name="Normal 14 3 4 2" xfId="4744"/>
    <cellStyle name="Normal 14 3 4 2 2" xfId="31698"/>
    <cellStyle name="Normal 14 3 4 3" xfId="7437"/>
    <cellStyle name="Normal 14 3 4 3 2" xfId="34391"/>
    <cellStyle name="Normal 14 3 4 4" xfId="10130"/>
    <cellStyle name="Normal 14 3 4 4 2" xfId="37084"/>
    <cellStyle name="Normal 14 3 4 5" xfId="12823"/>
    <cellStyle name="Normal 14 3 4 5 2" xfId="39777"/>
    <cellStyle name="Normal 14 3 4 6" xfId="15516"/>
    <cellStyle name="Normal 14 3 4 6 2" xfId="42470"/>
    <cellStyle name="Normal 14 3 4 7" xfId="18209"/>
    <cellStyle name="Normal 14 3 4 7 2" xfId="45164"/>
    <cellStyle name="Normal 14 3 4 8" xfId="20903"/>
    <cellStyle name="Normal 14 3 4 8 2" xfId="47858"/>
    <cellStyle name="Normal 14 3 4 9" xfId="23597"/>
    <cellStyle name="Normal 14 3 4 9 2" xfId="50552"/>
    <cellStyle name="Normal 14 3 5" xfId="2070"/>
    <cellStyle name="Normal 14 3 5 10" xfId="29025"/>
    <cellStyle name="Normal 14 3 5 11" xfId="25420"/>
    <cellStyle name="Normal 14 3 5 2" xfId="3853"/>
    <cellStyle name="Normal 14 3 5 2 2" xfId="30807"/>
    <cellStyle name="Normal 14 3 5 3" xfId="6546"/>
    <cellStyle name="Normal 14 3 5 3 2" xfId="33500"/>
    <cellStyle name="Normal 14 3 5 4" xfId="9239"/>
    <cellStyle name="Normal 14 3 5 4 2" xfId="36193"/>
    <cellStyle name="Normal 14 3 5 5" xfId="11932"/>
    <cellStyle name="Normal 14 3 5 5 2" xfId="38886"/>
    <cellStyle name="Normal 14 3 5 6" xfId="14625"/>
    <cellStyle name="Normal 14 3 5 6 2" xfId="41579"/>
    <cellStyle name="Normal 14 3 5 7" xfId="17318"/>
    <cellStyle name="Normal 14 3 5 7 2" xfId="44273"/>
    <cellStyle name="Normal 14 3 5 8" xfId="20012"/>
    <cellStyle name="Normal 14 3 5 8 2" xfId="46967"/>
    <cellStyle name="Normal 14 3 5 9" xfId="22706"/>
    <cellStyle name="Normal 14 3 5 9 2" xfId="49661"/>
    <cellStyle name="Normal 14 3 6" xfId="2962"/>
    <cellStyle name="Normal 14 3 6 2" xfId="29916"/>
    <cellStyle name="Normal 14 3 7" xfId="5655"/>
    <cellStyle name="Normal 14 3 7 2" xfId="32609"/>
    <cellStyle name="Normal 14 3 8" xfId="8348"/>
    <cellStyle name="Normal 14 3 8 2" xfId="35302"/>
    <cellStyle name="Normal 14 3 9" xfId="11041"/>
    <cellStyle name="Normal 14 3 9 2" xfId="37995"/>
    <cellStyle name="Normal 14 4" xfId="262"/>
    <cellStyle name="Normal 14 4 10" xfId="16429"/>
    <cellStyle name="Normal 14 4 10 2" xfId="43384"/>
    <cellStyle name="Normal 14 4 11" xfId="19123"/>
    <cellStyle name="Normal 14 4 11 2" xfId="46078"/>
    <cellStyle name="Normal 14 4 12" xfId="21817"/>
    <cellStyle name="Normal 14 4 12 2" xfId="48772"/>
    <cellStyle name="Normal 14 4 13" xfId="27245"/>
    <cellStyle name="Normal 14 4 14" xfId="24531"/>
    <cellStyle name="Normal 14 4 2" xfId="571"/>
    <cellStyle name="Normal 14 4 2 10" xfId="19402"/>
    <cellStyle name="Normal 14 4 2 10 2" xfId="46357"/>
    <cellStyle name="Normal 14 4 2 11" xfId="22096"/>
    <cellStyle name="Normal 14 4 2 11 2" xfId="49051"/>
    <cellStyle name="Normal 14 4 2 12" xfId="27524"/>
    <cellStyle name="Normal 14 4 2 13" xfId="24810"/>
    <cellStyle name="Normal 14 4 2 2" xfId="1460"/>
    <cellStyle name="Normal 14 4 2 2 10" xfId="28415"/>
    <cellStyle name="Normal 14 4 2 2 11" xfId="26592"/>
    <cellStyle name="Normal 14 4 2 2 2" xfId="5025"/>
    <cellStyle name="Normal 14 4 2 2 2 2" xfId="31979"/>
    <cellStyle name="Normal 14 4 2 2 3" xfId="7718"/>
    <cellStyle name="Normal 14 4 2 2 3 2" xfId="34672"/>
    <cellStyle name="Normal 14 4 2 2 4" xfId="10411"/>
    <cellStyle name="Normal 14 4 2 2 4 2" xfId="37365"/>
    <cellStyle name="Normal 14 4 2 2 5" xfId="13104"/>
    <cellStyle name="Normal 14 4 2 2 5 2" xfId="40058"/>
    <cellStyle name="Normal 14 4 2 2 6" xfId="15797"/>
    <cellStyle name="Normal 14 4 2 2 6 2" xfId="42751"/>
    <cellStyle name="Normal 14 4 2 2 7" xfId="18490"/>
    <cellStyle name="Normal 14 4 2 2 7 2" xfId="45445"/>
    <cellStyle name="Normal 14 4 2 2 8" xfId="21184"/>
    <cellStyle name="Normal 14 4 2 2 8 2" xfId="48139"/>
    <cellStyle name="Normal 14 4 2 2 9" xfId="23878"/>
    <cellStyle name="Normal 14 4 2 2 9 2" xfId="50833"/>
    <cellStyle name="Normal 14 4 2 3" xfId="2351"/>
    <cellStyle name="Normal 14 4 2 3 10" xfId="29306"/>
    <cellStyle name="Normal 14 4 2 3 11" xfId="25701"/>
    <cellStyle name="Normal 14 4 2 3 2" xfId="4134"/>
    <cellStyle name="Normal 14 4 2 3 2 2" xfId="31088"/>
    <cellStyle name="Normal 14 4 2 3 3" xfId="6827"/>
    <cellStyle name="Normal 14 4 2 3 3 2" xfId="33781"/>
    <cellStyle name="Normal 14 4 2 3 4" xfId="9520"/>
    <cellStyle name="Normal 14 4 2 3 4 2" xfId="36474"/>
    <cellStyle name="Normal 14 4 2 3 5" xfId="12213"/>
    <cellStyle name="Normal 14 4 2 3 5 2" xfId="39167"/>
    <cellStyle name="Normal 14 4 2 3 6" xfId="14906"/>
    <cellStyle name="Normal 14 4 2 3 6 2" xfId="41860"/>
    <cellStyle name="Normal 14 4 2 3 7" xfId="17599"/>
    <cellStyle name="Normal 14 4 2 3 7 2" xfId="44554"/>
    <cellStyle name="Normal 14 4 2 3 8" xfId="20293"/>
    <cellStyle name="Normal 14 4 2 3 8 2" xfId="47248"/>
    <cellStyle name="Normal 14 4 2 3 9" xfId="22987"/>
    <cellStyle name="Normal 14 4 2 3 9 2" xfId="49942"/>
    <cellStyle name="Normal 14 4 2 4" xfId="3243"/>
    <cellStyle name="Normal 14 4 2 4 2" xfId="30197"/>
    <cellStyle name="Normal 14 4 2 5" xfId="5936"/>
    <cellStyle name="Normal 14 4 2 5 2" xfId="32890"/>
    <cellStyle name="Normal 14 4 2 6" xfId="8629"/>
    <cellStyle name="Normal 14 4 2 6 2" xfId="35583"/>
    <cellStyle name="Normal 14 4 2 7" xfId="11322"/>
    <cellStyle name="Normal 14 4 2 7 2" xfId="38276"/>
    <cellStyle name="Normal 14 4 2 8" xfId="14015"/>
    <cellStyle name="Normal 14 4 2 8 2" xfId="40969"/>
    <cellStyle name="Normal 14 4 2 9" xfId="16708"/>
    <cellStyle name="Normal 14 4 2 9 2" xfId="43663"/>
    <cellStyle name="Normal 14 4 3" xfId="1181"/>
    <cellStyle name="Normal 14 4 3 10" xfId="28136"/>
    <cellStyle name="Normal 14 4 3 11" xfId="26313"/>
    <cellStyle name="Normal 14 4 3 2" xfId="4746"/>
    <cellStyle name="Normal 14 4 3 2 2" xfId="31700"/>
    <cellStyle name="Normal 14 4 3 3" xfId="7439"/>
    <cellStyle name="Normal 14 4 3 3 2" xfId="34393"/>
    <cellStyle name="Normal 14 4 3 4" xfId="10132"/>
    <cellStyle name="Normal 14 4 3 4 2" xfId="37086"/>
    <cellStyle name="Normal 14 4 3 5" xfId="12825"/>
    <cellStyle name="Normal 14 4 3 5 2" xfId="39779"/>
    <cellStyle name="Normal 14 4 3 6" xfId="15518"/>
    <cellStyle name="Normal 14 4 3 6 2" xfId="42472"/>
    <cellStyle name="Normal 14 4 3 7" xfId="18211"/>
    <cellStyle name="Normal 14 4 3 7 2" xfId="45166"/>
    <cellStyle name="Normal 14 4 3 8" xfId="20905"/>
    <cellStyle name="Normal 14 4 3 8 2" xfId="47860"/>
    <cellStyle name="Normal 14 4 3 9" xfId="23599"/>
    <cellStyle name="Normal 14 4 3 9 2" xfId="50554"/>
    <cellStyle name="Normal 14 4 4" xfId="2072"/>
    <cellStyle name="Normal 14 4 4 10" xfId="29027"/>
    <cellStyle name="Normal 14 4 4 11" xfId="25422"/>
    <cellStyle name="Normal 14 4 4 2" xfId="3855"/>
    <cellStyle name="Normal 14 4 4 2 2" xfId="30809"/>
    <cellStyle name="Normal 14 4 4 3" xfId="6548"/>
    <cellStyle name="Normal 14 4 4 3 2" xfId="33502"/>
    <cellStyle name="Normal 14 4 4 4" xfId="9241"/>
    <cellStyle name="Normal 14 4 4 4 2" xfId="36195"/>
    <cellStyle name="Normal 14 4 4 5" xfId="11934"/>
    <cellStyle name="Normal 14 4 4 5 2" xfId="38888"/>
    <cellStyle name="Normal 14 4 4 6" xfId="14627"/>
    <cellStyle name="Normal 14 4 4 6 2" xfId="41581"/>
    <cellStyle name="Normal 14 4 4 7" xfId="17320"/>
    <cellStyle name="Normal 14 4 4 7 2" xfId="44275"/>
    <cellStyle name="Normal 14 4 4 8" xfId="20014"/>
    <cellStyle name="Normal 14 4 4 8 2" xfId="46969"/>
    <cellStyle name="Normal 14 4 4 9" xfId="22708"/>
    <cellStyle name="Normal 14 4 4 9 2" xfId="49663"/>
    <cellStyle name="Normal 14 4 5" xfId="2964"/>
    <cellStyle name="Normal 14 4 5 2" xfId="29918"/>
    <cellStyle name="Normal 14 4 6" xfId="5657"/>
    <cellStyle name="Normal 14 4 6 2" xfId="32611"/>
    <cellStyle name="Normal 14 4 7" xfId="8350"/>
    <cellStyle name="Normal 14 4 7 2" xfId="35304"/>
    <cellStyle name="Normal 14 4 8" xfId="11043"/>
    <cellStyle name="Normal 14 4 8 2" xfId="37997"/>
    <cellStyle name="Normal 14 4 9" xfId="13736"/>
    <cellStyle name="Normal 14 4 9 2" xfId="40690"/>
    <cellStyle name="Normal 14 5" xfId="263"/>
    <cellStyle name="Normal 14 5 10" xfId="16430"/>
    <cellStyle name="Normal 14 5 10 2" xfId="43385"/>
    <cellStyle name="Normal 14 5 11" xfId="19124"/>
    <cellStyle name="Normal 14 5 11 2" xfId="46079"/>
    <cellStyle name="Normal 14 5 12" xfId="21818"/>
    <cellStyle name="Normal 14 5 12 2" xfId="48773"/>
    <cellStyle name="Normal 14 5 13" xfId="27246"/>
    <cellStyle name="Normal 14 5 14" xfId="24532"/>
    <cellStyle name="Normal 14 5 2" xfId="572"/>
    <cellStyle name="Normal 14 5 2 10" xfId="19403"/>
    <cellStyle name="Normal 14 5 2 10 2" xfId="46358"/>
    <cellStyle name="Normal 14 5 2 11" xfId="22097"/>
    <cellStyle name="Normal 14 5 2 11 2" xfId="49052"/>
    <cellStyle name="Normal 14 5 2 12" xfId="27525"/>
    <cellStyle name="Normal 14 5 2 13" xfId="24811"/>
    <cellStyle name="Normal 14 5 2 2" xfId="1461"/>
    <cellStyle name="Normal 14 5 2 2 10" xfId="28416"/>
    <cellStyle name="Normal 14 5 2 2 11" xfId="26593"/>
    <cellStyle name="Normal 14 5 2 2 2" xfId="5026"/>
    <cellStyle name="Normal 14 5 2 2 2 2" xfId="31980"/>
    <cellStyle name="Normal 14 5 2 2 3" xfId="7719"/>
    <cellStyle name="Normal 14 5 2 2 3 2" xfId="34673"/>
    <cellStyle name="Normal 14 5 2 2 4" xfId="10412"/>
    <cellStyle name="Normal 14 5 2 2 4 2" xfId="37366"/>
    <cellStyle name="Normal 14 5 2 2 5" xfId="13105"/>
    <cellStyle name="Normal 14 5 2 2 5 2" xfId="40059"/>
    <cellStyle name="Normal 14 5 2 2 6" xfId="15798"/>
    <cellStyle name="Normal 14 5 2 2 6 2" xfId="42752"/>
    <cellStyle name="Normal 14 5 2 2 7" xfId="18491"/>
    <cellStyle name="Normal 14 5 2 2 7 2" xfId="45446"/>
    <cellStyle name="Normal 14 5 2 2 8" xfId="21185"/>
    <cellStyle name="Normal 14 5 2 2 8 2" xfId="48140"/>
    <cellStyle name="Normal 14 5 2 2 9" xfId="23879"/>
    <cellStyle name="Normal 14 5 2 2 9 2" xfId="50834"/>
    <cellStyle name="Normal 14 5 2 3" xfId="2352"/>
    <cellStyle name="Normal 14 5 2 3 10" xfId="29307"/>
    <cellStyle name="Normal 14 5 2 3 11" xfId="25702"/>
    <cellStyle name="Normal 14 5 2 3 2" xfId="4135"/>
    <cellStyle name="Normal 14 5 2 3 2 2" xfId="31089"/>
    <cellStyle name="Normal 14 5 2 3 3" xfId="6828"/>
    <cellStyle name="Normal 14 5 2 3 3 2" xfId="33782"/>
    <cellStyle name="Normal 14 5 2 3 4" xfId="9521"/>
    <cellStyle name="Normal 14 5 2 3 4 2" xfId="36475"/>
    <cellStyle name="Normal 14 5 2 3 5" xfId="12214"/>
    <cellStyle name="Normal 14 5 2 3 5 2" xfId="39168"/>
    <cellStyle name="Normal 14 5 2 3 6" xfId="14907"/>
    <cellStyle name="Normal 14 5 2 3 6 2" xfId="41861"/>
    <cellStyle name="Normal 14 5 2 3 7" xfId="17600"/>
    <cellStyle name="Normal 14 5 2 3 7 2" xfId="44555"/>
    <cellStyle name="Normal 14 5 2 3 8" xfId="20294"/>
    <cellStyle name="Normal 14 5 2 3 8 2" xfId="47249"/>
    <cellStyle name="Normal 14 5 2 3 9" xfId="22988"/>
    <cellStyle name="Normal 14 5 2 3 9 2" xfId="49943"/>
    <cellStyle name="Normal 14 5 2 4" xfId="3244"/>
    <cellStyle name="Normal 14 5 2 4 2" xfId="30198"/>
    <cellStyle name="Normal 14 5 2 5" xfId="5937"/>
    <cellStyle name="Normal 14 5 2 5 2" xfId="32891"/>
    <cellStyle name="Normal 14 5 2 6" xfId="8630"/>
    <cellStyle name="Normal 14 5 2 6 2" xfId="35584"/>
    <cellStyle name="Normal 14 5 2 7" xfId="11323"/>
    <cellStyle name="Normal 14 5 2 7 2" xfId="38277"/>
    <cellStyle name="Normal 14 5 2 8" xfId="14016"/>
    <cellStyle name="Normal 14 5 2 8 2" xfId="40970"/>
    <cellStyle name="Normal 14 5 2 9" xfId="16709"/>
    <cellStyle name="Normal 14 5 2 9 2" xfId="43664"/>
    <cellStyle name="Normal 14 5 3" xfId="1182"/>
    <cellStyle name="Normal 14 5 3 10" xfId="28137"/>
    <cellStyle name="Normal 14 5 3 11" xfId="26314"/>
    <cellStyle name="Normal 14 5 3 2" xfId="4747"/>
    <cellStyle name="Normal 14 5 3 2 2" xfId="31701"/>
    <cellStyle name="Normal 14 5 3 3" xfId="7440"/>
    <cellStyle name="Normal 14 5 3 3 2" xfId="34394"/>
    <cellStyle name="Normal 14 5 3 4" xfId="10133"/>
    <cellStyle name="Normal 14 5 3 4 2" xfId="37087"/>
    <cellStyle name="Normal 14 5 3 5" xfId="12826"/>
    <cellStyle name="Normal 14 5 3 5 2" xfId="39780"/>
    <cellStyle name="Normal 14 5 3 6" xfId="15519"/>
    <cellStyle name="Normal 14 5 3 6 2" xfId="42473"/>
    <cellStyle name="Normal 14 5 3 7" xfId="18212"/>
    <cellStyle name="Normal 14 5 3 7 2" xfId="45167"/>
    <cellStyle name="Normal 14 5 3 8" xfId="20906"/>
    <cellStyle name="Normal 14 5 3 8 2" xfId="47861"/>
    <cellStyle name="Normal 14 5 3 9" xfId="23600"/>
    <cellStyle name="Normal 14 5 3 9 2" xfId="50555"/>
    <cellStyle name="Normal 14 5 4" xfId="2073"/>
    <cellStyle name="Normal 14 5 4 10" xfId="29028"/>
    <cellStyle name="Normal 14 5 4 11" xfId="25423"/>
    <cellStyle name="Normal 14 5 4 2" xfId="3856"/>
    <cellStyle name="Normal 14 5 4 2 2" xfId="30810"/>
    <cellStyle name="Normal 14 5 4 3" xfId="6549"/>
    <cellStyle name="Normal 14 5 4 3 2" xfId="33503"/>
    <cellStyle name="Normal 14 5 4 4" xfId="9242"/>
    <cellStyle name="Normal 14 5 4 4 2" xfId="36196"/>
    <cellStyle name="Normal 14 5 4 5" xfId="11935"/>
    <cellStyle name="Normal 14 5 4 5 2" xfId="38889"/>
    <cellStyle name="Normal 14 5 4 6" xfId="14628"/>
    <cellStyle name="Normal 14 5 4 6 2" xfId="41582"/>
    <cellStyle name="Normal 14 5 4 7" xfId="17321"/>
    <cellStyle name="Normal 14 5 4 7 2" xfId="44276"/>
    <cellStyle name="Normal 14 5 4 8" xfId="20015"/>
    <cellStyle name="Normal 14 5 4 8 2" xfId="46970"/>
    <cellStyle name="Normal 14 5 4 9" xfId="22709"/>
    <cellStyle name="Normal 14 5 4 9 2" xfId="49664"/>
    <cellStyle name="Normal 14 5 5" xfId="2965"/>
    <cellStyle name="Normal 14 5 5 2" xfId="29919"/>
    <cellStyle name="Normal 14 5 6" xfId="5658"/>
    <cellStyle name="Normal 14 5 6 2" xfId="32612"/>
    <cellStyle name="Normal 14 5 7" xfId="8351"/>
    <cellStyle name="Normal 14 5 7 2" xfId="35305"/>
    <cellStyle name="Normal 14 5 8" xfId="11044"/>
    <cellStyle name="Normal 14 5 8 2" xfId="37998"/>
    <cellStyle name="Normal 14 5 9" xfId="13737"/>
    <cellStyle name="Normal 14 5 9 2" xfId="40691"/>
    <cellStyle name="Normal 14 6" xfId="566"/>
    <cellStyle name="Normal 14 6 10" xfId="19397"/>
    <cellStyle name="Normal 14 6 10 2" xfId="46352"/>
    <cellStyle name="Normal 14 6 11" xfId="22091"/>
    <cellStyle name="Normal 14 6 11 2" xfId="49046"/>
    <cellStyle name="Normal 14 6 12" xfId="27519"/>
    <cellStyle name="Normal 14 6 13" xfId="24805"/>
    <cellStyle name="Normal 14 6 2" xfId="1455"/>
    <cellStyle name="Normal 14 6 2 10" xfId="28410"/>
    <cellStyle name="Normal 14 6 2 11" xfId="26587"/>
    <cellStyle name="Normal 14 6 2 2" xfId="5020"/>
    <cellStyle name="Normal 14 6 2 2 2" xfId="31974"/>
    <cellStyle name="Normal 14 6 2 3" xfId="7713"/>
    <cellStyle name="Normal 14 6 2 3 2" xfId="34667"/>
    <cellStyle name="Normal 14 6 2 4" xfId="10406"/>
    <cellStyle name="Normal 14 6 2 4 2" xfId="37360"/>
    <cellStyle name="Normal 14 6 2 5" xfId="13099"/>
    <cellStyle name="Normal 14 6 2 5 2" xfId="40053"/>
    <cellStyle name="Normal 14 6 2 6" xfId="15792"/>
    <cellStyle name="Normal 14 6 2 6 2" xfId="42746"/>
    <cellStyle name="Normal 14 6 2 7" xfId="18485"/>
    <cellStyle name="Normal 14 6 2 7 2" xfId="45440"/>
    <cellStyle name="Normal 14 6 2 8" xfId="21179"/>
    <cellStyle name="Normal 14 6 2 8 2" xfId="48134"/>
    <cellStyle name="Normal 14 6 2 9" xfId="23873"/>
    <cellStyle name="Normal 14 6 2 9 2" xfId="50828"/>
    <cellStyle name="Normal 14 6 3" xfId="2346"/>
    <cellStyle name="Normal 14 6 3 10" xfId="29301"/>
    <cellStyle name="Normal 14 6 3 11" xfId="25696"/>
    <cellStyle name="Normal 14 6 3 2" xfId="4129"/>
    <cellStyle name="Normal 14 6 3 2 2" xfId="31083"/>
    <cellStyle name="Normal 14 6 3 3" xfId="6822"/>
    <cellStyle name="Normal 14 6 3 3 2" xfId="33776"/>
    <cellStyle name="Normal 14 6 3 4" xfId="9515"/>
    <cellStyle name="Normal 14 6 3 4 2" xfId="36469"/>
    <cellStyle name="Normal 14 6 3 5" xfId="12208"/>
    <cellStyle name="Normal 14 6 3 5 2" xfId="39162"/>
    <cellStyle name="Normal 14 6 3 6" xfId="14901"/>
    <cellStyle name="Normal 14 6 3 6 2" xfId="41855"/>
    <cellStyle name="Normal 14 6 3 7" xfId="17594"/>
    <cellStyle name="Normal 14 6 3 7 2" xfId="44549"/>
    <cellStyle name="Normal 14 6 3 8" xfId="20288"/>
    <cellStyle name="Normal 14 6 3 8 2" xfId="47243"/>
    <cellStyle name="Normal 14 6 3 9" xfId="22982"/>
    <cellStyle name="Normal 14 6 3 9 2" xfId="49937"/>
    <cellStyle name="Normal 14 6 4" xfId="3238"/>
    <cellStyle name="Normal 14 6 4 2" xfId="30192"/>
    <cellStyle name="Normal 14 6 5" xfId="5931"/>
    <cellStyle name="Normal 14 6 5 2" xfId="32885"/>
    <cellStyle name="Normal 14 6 6" xfId="8624"/>
    <cellStyle name="Normal 14 6 6 2" xfId="35578"/>
    <cellStyle name="Normal 14 6 7" xfId="11317"/>
    <cellStyle name="Normal 14 6 7 2" xfId="38271"/>
    <cellStyle name="Normal 14 6 8" xfId="14010"/>
    <cellStyle name="Normal 14 6 8 2" xfId="40964"/>
    <cellStyle name="Normal 14 6 9" xfId="16703"/>
    <cellStyle name="Normal 14 6 9 2" xfId="43658"/>
    <cellStyle name="Normal 14 7" xfId="1176"/>
    <cellStyle name="Normal 14 7 10" xfId="28131"/>
    <cellStyle name="Normal 14 7 11" xfId="26308"/>
    <cellStyle name="Normal 14 7 2" xfId="4741"/>
    <cellStyle name="Normal 14 7 2 2" xfId="31695"/>
    <cellStyle name="Normal 14 7 3" xfId="7434"/>
    <cellStyle name="Normal 14 7 3 2" xfId="34388"/>
    <cellStyle name="Normal 14 7 4" xfId="10127"/>
    <cellStyle name="Normal 14 7 4 2" xfId="37081"/>
    <cellStyle name="Normal 14 7 5" xfId="12820"/>
    <cellStyle name="Normal 14 7 5 2" xfId="39774"/>
    <cellStyle name="Normal 14 7 6" xfId="15513"/>
    <cellStyle name="Normal 14 7 6 2" xfId="42467"/>
    <cellStyle name="Normal 14 7 7" xfId="18206"/>
    <cellStyle name="Normal 14 7 7 2" xfId="45161"/>
    <cellStyle name="Normal 14 7 8" xfId="20900"/>
    <cellStyle name="Normal 14 7 8 2" xfId="47855"/>
    <cellStyle name="Normal 14 7 9" xfId="23594"/>
    <cellStyle name="Normal 14 7 9 2" xfId="50549"/>
    <cellStyle name="Normal 14 8" xfId="2067"/>
    <cellStyle name="Normal 14 8 10" xfId="29022"/>
    <cellStyle name="Normal 14 8 11" xfId="25417"/>
    <cellStyle name="Normal 14 8 2" xfId="3850"/>
    <cellStyle name="Normal 14 8 2 2" xfId="30804"/>
    <cellStyle name="Normal 14 8 3" xfId="6543"/>
    <cellStyle name="Normal 14 8 3 2" xfId="33497"/>
    <cellStyle name="Normal 14 8 4" xfId="9236"/>
    <cellStyle name="Normal 14 8 4 2" xfId="36190"/>
    <cellStyle name="Normal 14 8 5" xfId="11929"/>
    <cellStyle name="Normal 14 8 5 2" xfId="38883"/>
    <cellStyle name="Normal 14 8 6" xfId="14622"/>
    <cellStyle name="Normal 14 8 6 2" xfId="41576"/>
    <cellStyle name="Normal 14 8 7" xfId="17315"/>
    <cellStyle name="Normal 14 8 7 2" xfId="44270"/>
    <cellStyle name="Normal 14 8 8" xfId="20009"/>
    <cellStyle name="Normal 14 8 8 2" xfId="46964"/>
    <cellStyle name="Normal 14 8 9" xfId="22703"/>
    <cellStyle name="Normal 14 8 9 2" xfId="49658"/>
    <cellStyle name="Normal 14 9" xfId="2959"/>
    <cellStyle name="Normal 14 9 2" xfId="29913"/>
    <cellStyle name="Normal 15" xfId="450"/>
    <cellStyle name="Normal 16" xfId="451"/>
    <cellStyle name="Normal 17" xfId="51"/>
    <cellStyle name="Normal 17 10" xfId="13692"/>
    <cellStyle name="Normal 17 10 2" xfId="40646"/>
    <cellStyle name="Normal 17 11" xfId="16385"/>
    <cellStyle name="Normal 17 11 2" xfId="43340"/>
    <cellStyle name="Normal 17 12" xfId="19079"/>
    <cellStyle name="Normal 17 12 2" xfId="46034"/>
    <cellStyle name="Normal 17 13" xfId="21773"/>
    <cellStyle name="Normal 17 13 2" xfId="48728"/>
    <cellStyle name="Normal 17 14" xfId="27201"/>
    <cellStyle name="Normal 17 15" xfId="24487"/>
    <cellStyle name="Normal 17 16" xfId="51299"/>
    <cellStyle name="Normal 17 17" xfId="51312"/>
    <cellStyle name="Normal 17 18" xfId="51325"/>
    <cellStyle name="Normal 17 2" xfId="452"/>
    <cellStyle name="Normal 17 3" xfId="699"/>
    <cellStyle name="Normal 17 3 2" xfId="2479"/>
    <cellStyle name="Normal 17 4" xfId="1137"/>
    <cellStyle name="Normal 17 4 10" xfId="28092"/>
    <cellStyle name="Normal 17 4 11" xfId="26269"/>
    <cellStyle name="Normal 17 4 2" xfId="4702"/>
    <cellStyle name="Normal 17 4 2 2" xfId="31656"/>
    <cellStyle name="Normal 17 4 3" xfId="7395"/>
    <cellStyle name="Normal 17 4 3 2" xfId="34349"/>
    <cellStyle name="Normal 17 4 4" xfId="10088"/>
    <cellStyle name="Normal 17 4 4 2" xfId="37042"/>
    <cellStyle name="Normal 17 4 5" xfId="12781"/>
    <cellStyle name="Normal 17 4 5 2" xfId="39735"/>
    <cellStyle name="Normal 17 4 6" xfId="15474"/>
    <cellStyle name="Normal 17 4 6 2" xfId="42428"/>
    <cellStyle name="Normal 17 4 7" xfId="18167"/>
    <cellStyle name="Normal 17 4 7 2" xfId="45122"/>
    <cellStyle name="Normal 17 4 8" xfId="20861"/>
    <cellStyle name="Normal 17 4 8 2" xfId="47816"/>
    <cellStyle name="Normal 17 4 9" xfId="23555"/>
    <cellStyle name="Normal 17 4 9 2" xfId="50510"/>
    <cellStyle name="Normal 17 5" xfId="2028"/>
    <cellStyle name="Normal 17 5 10" xfId="28983"/>
    <cellStyle name="Normal 17 5 11" xfId="25378"/>
    <cellStyle name="Normal 17 5 2" xfId="3811"/>
    <cellStyle name="Normal 17 5 2 2" xfId="30765"/>
    <cellStyle name="Normal 17 5 3" xfId="6504"/>
    <cellStyle name="Normal 17 5 3 2" xfId="33458"/>
    <cellStyle name="Normal 17 5 4" xfId="9197"/>
    <cellStyle name="Normal 17 5 4 2" xfId="36151"/>
    <cellStyle name="Normal 17 5 5" xfId="11890"/>
    <cellStyle name="Normal 17 5 5 2" xfId="38844"/>
    <cellStyle name="Normal 17 5 6" xfId="14583"/>
    <cellStyle name="Normal 17 5 6 2" xfId="41537"/>
    <cellStyle name="Normal 17 5 7" xfId="17276"/>
    <cellStyle name="Normal 17 5 7 2" xfId="44231"/>
    <cellStyle name="Normal 17 5 8" xfId="19970"/>
    <cellStyle name="Normal 17 5 8 2" xfId="46925"/>
    <cellStyle name="Normal 17 5 9" xfId="22664"/>
    <cellStyle name="Normal 17 5 9 2" xfId="49619"/>
    <cellStyle name="Normal 17 6" xfId="2920"/>
    <cellStyle name="Normal 17 6 2" xfId="29874"/>
    <cellStyle name="Normal 17 7" xfId="5613"/>
    <cellStyle name="Normal 17 7 2" xfId="32567"/>
    <cellStyle name="Normal 17 8" xfId="8306"/>
    <cellStyle name="Normal 17 8 2" xfId="35260"/>
    <cellStyle name="Normal 17 9" xfId="10999"/>
    <cellStyle name="Normal 17 9 2" xfId="37953"/>
    <cellStyle name="Normal 18" xfId="60"/>
    <cellStyle name="Normal 18 2" xfId="18933"/>
    <cellStyle name="Normal 18 2 2" xfId="45888"/>
    <cellStyle name="Normal 18 3" xfId="21627"/>
    <cellStyle name="Normal 18 3 2" xfId="48582"/>
    <cellStyle name="Normal 18 4" xfId="24321"/>
    <cellStyle name="Normal 18 4 2" xfId="51276"/>
    <cellStyle name="Normal 18 5" xfId="43194"/>
    <cellStyle name="Normal 18 6" xfId="27035"/>
    <cellStyle name="Normal 18 7" xfId="51307"/>
    <cellStyle name="Normal 18 8" xfId="51320"/>
    <cellStyle name="Normal 18 9" xfId="51333"/>
    <cellStyle name="Normal 19" xfId="51297"/>
    <cellStyle name="Normal 2" xfId="1"/>
    <cellStyle name="Normal 2 2" xfId="264"/>
    <cellStyle name="Normal 2 2 2" xfId="265"/>
    <cellStyle name="Normal 2 2 3" xfId="266"/>
    <cellStyle name="Normal 2 2 4" xfId="429"/>
    <cellStyle name="Normal 2 2 5" xfId="51348"/>
    <cellStyle name="Normal 2 3" xfId="267"/>
    <cellStyle name="Normal 2 3 2" xfId="268"/>
    <cellStyle name="Normal 2 3 2 2" xfId="269"/>
    <cellStyle name="Normal 2 3 3" xfId="270"/>
    <cellStyle name="Normal 2 3 4" xfId="271"/>
    <cellStyle name="Normal 2 3 5" xfId="430"/>
    <cellStyle name="Normal 2 3 6" xfId="427"/>
    <cellStyle name="Normal 2 3 7" xfId="51349"/>
    <cellStyle name="Normal 2 3 8" xfId="51363"/>
    <cellStyle name="Normal 2 4" xfId="58"/>
    <cellStyle name="Normal 2 4 2" xfId="51347"/>
    <cellStyle name="Normal 20" xfId="51310"/>
    <cellStyle name="Normal 21" xfId="51323"/>
    <cellStyle name="Normal 22" xfId="47"/>
    <cellStyle name="Normal 23" xfId="51336"/>
    <cellStyle name="Normal 24" xfId="51337"/>
    <cellStyle name="Normal 25" xfId="51339"/>
    <cellStyle name="Normal 26" xfId="51370"/>
    <cellStyle name="Normal 26 2" xfId="51371"/>
    <cellStyle name="Normal 3" xfId="2"/>
    <cellStyle name="Normal 3 10" xfId="5448"/>
    <cellStyle name="Normal 3 10 10" xfId="27015"/>
    <cellStyle name="Normal 3 10 2" xfId="8141"/>
    <cellStyle name="Normal 3 10 2 2" xfId="35095"/>
    <cellStyle name="Normal 3 10 3" xfId="10834"/>
    <cellStyle name="Normal 3 10 3 2" xfId="37788"/>
    <cellStyle name="Normal 3 10 4" xfId="13527"/>
    <cellStyle name="Normal 3 10 4 2" xfId="40481"/>
    <cellStyle name="Normal 3 10 5" xfId="16220"/>
    <cellStyle name="Normal 3 10 5 2" xfId="43174"/>
    <cellStyle name="Normal 3 10 6" xfId="18913"/>
    <cellStyle name="Normal 3 10 6 2" xfId="45868"/>
    <cellStyle name="Normal 3 10 7" xfId="21607"/>
    <cellStyle name="Normal 3 10 7 2" xfId="48562"/>
    <cellStyle name="Normal 3 10 8" xfId="24301"/>
    <cellStyle name="Normal 3 10 8 2" xfId="51256"/>
    <cellStyle name="Normal 3 10 9" xfId="32402"/>
    <cellStyle name="Normal 3 11" xfId="24322"/>
    <cellStyle name="Normal 3 11 2" xfId="51277"/>
    <cellStyle name="Normal 3 11 3" xfId="27036"/>
    <cellStyle name="Normal 3 12" xfId="63"/>
    <cellStyle name="Normal 3 2" xfId="272"/>
    <cellStyle name="Normal 3 3" xfId="273"/>
    <cellStyle name="Normal 3 3 10" xfId="2074"/>
    <cellStyle name="Normal 3 3 10 10" xfId="29029"/>
    <cellStyle name="Normal 3 3 10 11" xfId="25424"/>
    <cellStyle name="Normal 3 3 10 2" xfId="3857"/>
    <cellStyle name="Normal 3 3 10 2 2" xfId="30811"/>
    <cellStyle name="Normal 3 3 10 3" xfId="6550"/>
    <cellStyle name="Normal 3 3 10 3 2" xfId="33504"/>
    <cellStyle name="Normal 3 3 10 4" xfId="9243"/>
    <cellStyle name="Normal 3 3 10 4 2" xfId="36197"/>
    <cellStyle name="Normal 3 3 10 5" xfId="11936"/>
    <cellStyle name="Normal 3 3 10 5 2" xfId="38890"/>
    <cellStyle name="Normal 3 3 10 6" xfId="14629"/>
    <cellStyle name="Normal 3 3 10 6 2" xfId="41583"/>
    <cellStyle name="Normal 3 3 10 7" xfId="17322"/>
    <cellStyle name="Normal 3 3 10 7 2" xfId="44277"/>
    <cellStyle name="Normal 3 3 10 8" xfId="20016"/>
    <cellStyle name="Normal 3 3 10 8 2" xfId="46971"/>
    <cellStyle name="Normal 3 3 10 9" xfId="22710"/>
    <cellStyle name="Normal 3 3 10 9 2" xfId="49665"/>
    <cellStyle name="Normal 3 3 11" xfId="5458"/>
    <cellStyle name="Normal 3 3 11 10" xfId="27025"/>
    <cellStyle name="Normal 3 3 11 2" xfId="8151"/>
    <cellStyle name="Normal 3 3 11 2 2" xfId="35105"/>
    <cellStyle name="Normal 3 3 11 3" xfId="10844"/>
    <cellStyle name="Normal 3 3 11 3 2" xfId="37798"/>
    <cellStyle name="Normal 3 3 11 4" xfId="13537"/>
    <cellStyle name="Normal 3 3 11 4 2" xfId="40491"/>
    <cellStyle name="Normal 3 3 11 5" xfId="16230"/>
    <cellStyle name="Normal 3 3 11 5 2" xfId="43184"/>
    <cellStyle name="Normal 3 3 11 6" xfId="18923"/>
    <cellStyle name="Normal 3 3 11 6 2" xfId="45878"/>
    <cellStyle name="Normal 3 3 11 7" xfId="21617"/>
    <cellStyle name="Normal 3 3 11 7 2" xfId="48572"/>
    <cellStyle name="Normal 3 3 11 8" xfId="24311"/>
    <cellStyle name="Normal 3 3 11 8 2" xfId="51266"/>
    <cellStyle name="Normal 3 3 11 9" xfId="32412"/>
    <cellStyle name="Normal 3 3 12" xfId="2966"/>
    <cellStyle name="Normal 3 3 12 2" xfId="24332"/>
    <cellStyle name="Normal 3 3 12 2 2" xfId="51287"/>
    <cellStyle name="Normal 3 3 12 3" xfId="29920"/>
    <cellStyle name="Normal 3 3 12 4" xfId="27046"/>
    <cellStyle name="Normal 3 3 13" xfId="5659"/>
    <cellStyle name="Normal 3 3 13 2" xfId="32613"/>
    <cellStyle name="Normal 3 3 14" xfId="8352"/>
    <cellStyle name="Normal 3 3 14 2" xfId="35306"/>
    <cellStyle name="Normal 3 3 15" xfId="11045"/>
    <cellStyle name="Normal 3 3 15 2" xfId="37999"/>
    <cellStyle name="Normal 3 3 16" xfId="13738"/>
    <cellStyle name="Normal 3 3 16 2" xfId="40692"/>
    <cellStyle name="Normal 3 3 17" xfId="16431"/>
    <cellStyle name="Normal 3 3 17 2" xfId="43386"/>
    <cellStyle name="Normal 3 3 18" xfId="19125"/>
    <cellStyle name="Normal 3 3 18 2" xfId="46080"/>
    <cellStyle name="Normal 3 3 19" xfId="21819"/>
    <cellStyle name="Normal 3 3 19 2" xfId="48774"/>
    <cellStyle name="Normal 3 3 2" xfId="274"/>
    <cellStyle name="Normal 3 3 20" xfId="27247"/>
    <cellStyle name="Normal 3 3 21" xfId="24533"/>
    <cellStyle name="Normal 3 3 3" xfId="573"/>
    <cellStyle name="Normal 3 3 3 10" xfId="19404"/>
    <cellStyle name="Normal 3 3 3 10 2" xfId="46359"/>
    <cellStyle name="Normal 3 3 3 11" xfId="22098"/>
    <cellStyle name="Normal 3 3 3 11 2" xfId="49053"/>
    <cellStyle name="Normal 3 3 3 12" xfId="27526"/>
    <cellStyle name="Normal 3 3 3 13" xfId="24812"/>
    <cellStyle name="Normal 3 3 3 2" xfId="1462"/>
    <cellStyle name="Normal 3 3 3 2 10" xfId="28417"/>
    <cellStyle name="Normal 3 3 3 2 11" xfId="26594"/>
    <cellStyle name="Normal 3 3 3 2 2" xfId="5027"/>
    <cellStyle name="Normal 3 3 3 2 2 2" xfId="31981"/>
    <cellStyle name="Normal 3 3 3 2 3" xfId="7720"/>
    <cellStyle name="Normal 3 3 3 2 3 2" xfId="34674"/>
    <cellStyle name="Normal 3 3 3 2 4" xfId="10413"/>
    <cellStyle name="Normal 3 3 3 2 4 2" xfId="37367"/>
    <cellStyle name="Normal 3 3 3 2 5" xfId="13106"/>
    <cellStyle name="Normal 3 3 3 2 5 2" xfId="40060"/>
    <cellStyle name="Normal 3 3 3 2 6" xfId="15799"/>
    <cellStyle name="Normal 3 3 3 2 6 2" xfId="42753"/>
    <cellStyle name="Normal 3 3 3 2 7" xfId="18492"/>
    <cellStyle name="Normal 3 3 3 2 7 2" xfId="45447"/>
    <cellStyle name="Normal 3 3 3 2 8" xfId="21186"/>
    <cellStyle name="Normal 3 3 3 2 8 2" xfId="48141"/>
    <cellStyle name="Normal 3 3 3 2 9" xfId="23880"/>
    <cellStyle name="Normal 3 3 3 2 9 2" xfId="50835"/>
    <cellStyle name="Normal 3 3 3 3" xfId="2353"/>
    <cellStyle name="Normal 3 3 3 3 10" xfId="29308"/>
    <cellStyle name="Normal 3 3 3 3 11" xfId="25703"/>
    <cellStyle name="Normal 3 3 3 3 2" xfId="4136"/>
    <cellStyle name="Normal 3 3 3 3 2 2" xfId="31090"/>
    <cellStyle name="Normal 3 3 3 3 3" xfId="6829"/>
    <cellStyle name="Normal 3 3 3 3 3 2" xfId="33783"/>
    <cellStyle name="Normal 3 3 3 3 4" xfId="9522"/>
    <cellStyle name="Normal 3 3 3 3 4 2" xfId="36476"/>
    <cellStyle name="Normal 3 3 3 3 5" xfId="12215"/>
    <cellStyle name="Normal 3 3 3 3 5 2" xfId="39169"/>
    <cellStyle name="Normal 3 3 3 3 6" xfId="14908"/>
    <cellStyle name="Normal 3 3 3 3 6 2" xfId="41862"/>
    <cellStyle name="Normal 3 3 3 3 7" xfId="17601"/>
    <cellStyle name="Normal 3 3 3 3 7 2" xfId="44556"/>
    <cellStyle name="Normal 3 3 3 3 8" xfId="20295"/>
    <cellStyle name="Normal 3 3 3 3 8 2" xfId="47250"/>
    <cellStyle name="Normal 3 3 3 3 9" xfId="22989"/>
    <cellStyle name="Normal 3 3 3 3 9 2" xfId="49944"/>
    <cellStyle name="Normal 3 3 3 4" xfId="3245"/>
    <cellStyle name="Normal 3 3 3 4 2" xfId="30199"/>
    <cellStyle name="Normal 3 3 3 5" xfId="5938"/>
    <cellStyle name="Normal 3 3 3 5 2" xfId="32892"/>
    <cellStyle name="Normal 3 3 3 6" xfId="8631"/>
    <cellStyle name="Normal 3 3 3 6 2" xfId="35585"/>
    <cellStyle name="Normal 3 3 3 7" xfId="11324"/>
    <cellStyle name="Normal 3 3 3 7 2" xfId="38278"/>
    <cellStyle name="Normal 3 3 3 8" xfId="14017"/>
    <cellStyle name="Normal 3 3 3 8 2" xfId="40971"/>
    <cellStyle name="Normal 3 3 3 9" xfId="16710"/>
    <cellStyle name="Normal 3 3 3 9 2" xfId="43665"/>
    <cellStyle name="Normal 3 3 4" xfId="763"/>
    <cellStyle name="Normal 3 3 4 10" xfId="19594"/>
    <cellStyle name="Normal 3 3 4 10 2" xfId="46549"/>
    <cellStyle name="Normal 3 3 4 11" xfId="22288"/>
    <cellStyle name="Normal 3 3 4 11 2" xfId="49243"/>
    <cellStyle name="Normal 3 3 4 12" xfId="27716"/>
    <cellStyle name="Normal 3 3 4 13" xfId="25002"/>
    <cellStyle name="Normal 3 3 4 2" xfId="1652"/>
    <cellStyle name="Normal 3 3 4 2 10" xfId="28607"/>
    <cellStyle name="Normal 3 3 4 2 11" xfId="26784"/>
    <cellStyle name="Normal 3 3 4 2 2" xfId="5217"/>
    <cellStyle name="Normal 3 3 4 2 2 2" xfId="32171"/>
    <cellStyle name="Normal 3 3 4 2 3" xfId="7910"/>
    <cellStyle name="Normal 3 3 4 2 3 2" xfId="34864"/>
    <cellStyle name="Normal 3 3 4 2 4" xfId="10603"/>
    <cellStyle name="Normal 3 3 4 2 4 2" xfId="37557"/>
    <cellStyle name="Normal 3 3 4 2 5" xfId="13296"/>
    <cellStyle name="Normal 3 3 4 2 5 2" xfId="40250"/>
    <cellStyle name="Normal 3 3 4 2 6" xfId="15989"/>
    <cellStyle name="Normal 3 3 4 2 6 2" xfId="42943"/>
    <cellStyle name="Normal 3 3 4 2 7" xfId="18682"/>
    <cellStyle name="Normal 3 3 4 2 7 2" xfId="45637"/>
    <cellStyle name="Normal 3 3 4 2 8" xfId="21376"/>
    <cellStyle name="Normal 3 3 4 2 8 2" xfId="48331"/>
    <cellStyle name="Normal 3 3 4 2 9" xfId="24070"/>
    <cellStyle name="Normal 3 3 4 2 9 2" xfId="51025"/>
    <cellStyle name="Normal 3 3 4 3" xfId="2544"/>
    <cellStyle name="Normal 3 3 4 3 10" xfId="29498"/>
    <cellStyle name="Normal 3 3 4 3 11" xfId="25893"/>
    <cellStyle name="Normal 3 3 4 3 2" xfId="4326"/>
    <cellStyle name="Normal 3 3 4 3 2 2" xfId="31280"/>
    <cellStyle name="Normal 3 3 4 3 3" xfId="7019"/>
    <cellStyle name="Normal 3 3 4 3 3 2" xfId="33973"/>
    <cellStyle name="Normal 3 3 4 3 4" xfId="9712"/>
    <cellStyle name="Normal 3 3 4 3 4 2" xfId="36666"/>
    <cellStyle name="Normal 3 3 4 3 5" xfId="12405"/>
    <cellStyle name="Normal 3 3 4 3 5 2" xfId="39359"/>
    <cellStyle name="Normal 3 3 4 3 6" xfId="15098"/>
    <cellStyle name="Normal 3 3 4 3 6 2" xfId="42052"/>
    <cellStyle name="Normal 3 3 4 3 7" xfId="17791"/>
    <cellStyle name="Normal 3 3 4 3 7 2" xfId="44746"/>
    <cellStyle name="Normal 3 3 4 3 8" xfId="20485"/>
    <cellStyle name="Normal 3 3 4 3 8 2" xfId="47440"/>
    <cellStyle name="Normal 3 3 4 3 9" xfId="23179"/>
    <cellStyle name="Normal 3 3 4 3 9 2" xfId="50134"/>
    <cellStyle name="Normal 3 3 4 4" xfId="3435"/>
    <cellStyle name="Normal 3 3 4 4 2" xfId="30389"/>
    <cellStyle name="Normal 3 3 4 5" xfId="6128"/>
    <cellStyle name="Normal 3 3 4 5 2" xfId="33082"/>
    <cellStyle name="Normal 3 3 4 6" xfId="8821"/>
    <cellStyle name="Normal 3 3 4 6 2" xfId="35775"/>
    <cellStyle name="Normal 3 3 4 7" xfId="11514"/>
    <cellStyle name="Normal 3 3 4 7 2" xfId="38468"/>
    <cellStyle name="Normal 3 3 4 8" xfId="14207"/>
    <cellStyle name="Normal 3 3 4 8 2" xfId="41161"/>
    <cellStyle name="Normal 3 3 4 9" xfId="16900"/>
    <cellStyle name="Normal 3 3 4 9 2" xfId="43855"/>
    <cellStyle name="Normal 3 3 5" xfId="848"/>
    <cellStyle name="Normal 3 3 5 10" xfId="19680"/>
    <cellStyle name="Normal 3 3 5 10 2" xfId="46635"/>
    <cellStyle name="Normal 3 3 5 11" xfId="22374"/>
    <cellStyle name="Normal 3 3 5 11 2" xfId="49329"/>
    <cellStyle name="Normal 3 3 5 12" xfId="27802"/>
    <cellStyle name="Normal 3 3 5 13" xfId="25088"/>
    <cellStyle name="Normal 3 3 5 2" xfId="1738"/>
    <cellStyle name="Normal 3 3 5 2 10" xfId="28693"/>
    <cellStyle name="Normal 3 3 5 2 11" xfId="26870"/>
    <cellStyle name="Normal 3 3 5 2 2" xfId="5303"/>
    <cellStyle name="Normal 3 3 5 2 2 2" xfId="32257"/>
    <cellStyle name="Normal 3 3 5 2 3" xfId="7996"/>
    <cellStyle name="Normal 3 3 5 2 3 2" xfId="34950"/>
    <cellStyle name="Normal 3 3 5 2 4" xfId="10689"/>
    <cellStyle name="Normal 3 3 5 2 4 2" xfId="37643"/>
    <cellStyle name="Normal 3 3 5 2 5" xfId="13382"/>
    <cellStyle name="Normal 3 3 5 2 5 2" xfId="40336"/>
    <cellStyle name="Normal 3 3 5 2 6" xfId="16075"/>
    <cellStyle name="Normal 3 3 5 2 6 2" xfId="43029"/>
    <cellStyle name="Normal 3 3 5 2 7" xfId="18768"/>
    <cellStyle name="Normal 3 3 5 2 7 2" xfId="45723"/>
    <cellStyle name="Normal 3 3 5 2 8" xfId="21462"/>
    <cellStyle name="Normal 3 3 5 2 8 2" xfId="48417"/>
    <cellStyle name="Normal 3 3 5 2 9" xfId="24156"/>
    <cellStyle name="Normal 3 3 5 2 9 2" xfId="51111"/>
    <cellStyle name="Normal 3 3 5 3" xfId="2630"/>
    <cellStyle name="Normal 3 3 5 3 10" xfId="29584"/>
    <cellStyle name="Normal 3 3 5 3 11" xfId="25979"/>
    <cellStyle name="Normal 3 3 5 3 2" xfId="4412"/>
    <cellStyle name="Normal 3 3 5 3 2 2" xfId="31366"/>
    <cellStyle name="Normal 3 3 5 3 3" xfId="7105"/>
    <cellStyle name="Normal 3 3 5 3 3 2" xfId="34059"/>
    <cellStyle name="Normal 3 3 5 3 4" xfId="9798"/>
    <cellStyle name="Normal 3 3 5 3 4 2" xfId="36752"/>
    <cellStyle name="Normal 3 3 5 3 5" xfId="12491"/>
    <cellStyle name="Normal 3 3 5 3 5 2" xfId="39445"/>
    <cellStyle name="Normal 3 3 5 3 6" xfId="15184"/>
    <cellStyle name="Normal 3 3 5 3 6 2" xfId="42138"/>
    <cellStyle name="Normal 3 3 5 3 7" xfId="17877"/>
    <cellStyle name="Normal 3 3 5 3 7 2" xfId="44832"/>
    <cellStyle name="Normal 3 3 5 3 8" xfId="20571"/>
    <cellStyle name="Normal 3 3 5 3 8 2" xfId="47526"/>
    <cellStyle name="Normal 3 3 5 3 9" xfId="23265"/>
    <cellStyle name="Normal 3 3 5 3 9 2" xfId="50220"/>
    <cellStyle name="Normal 3 3 5 4" xfId="3521"/>
    <cellStyle name="Normal 3 3 5 4 2" xfId="30475"/>
    <cellStyle name="Normal 3 3 5 5" xfId="6214"/>
    <cellStyle name="Normal 3 3 5 5 2" xfId="33168"/>
    <cellStyle name="Normal 3 3 5 6" xfId="8907"/>
    <cellStyle name="Normal 3 3 5 6 2" xfId="35861"/>
    <cellStyle name="Normal 3 3 5 7" xfId="11600"/>
    <cellStyle name="Normal 3 3 5 7 2" xfId="38554"/>
    <cellStyle name="Normal 3 3 5 8" xfId="14293"/>
    <cellStyle name="Normal 3 3 5 8 2" xfId="41247"/>
    <cellStyle name="Normal 3 3 5 9" xfId="16986"/>
    <cellStyle name="Normal 3 3 5 9 2" xfId="43941"/>
    <cellStyle name="Normal 3 3 6" xfId="895"/>
    <cellStyle name="Normal 3 3 6 10" xfId="19727"/>
    <cellStyle name="Normal 3 3 6 10 2" xfId="46682"/>
    <cellStyle name="Normal 3 3 6 11" xfId="22421"/>
    <cellStyle name="Normal 3 3 6 11 2" xfId="49376"/>
    <cellStyle name="Normal 3 3 6 12" xfId="27849"/>
    <cellStyle name="Normal 3 3 6 13" xfId="25135"/>
    <cellStyle name="Normal 3 3 6 2" xfId="1785"/>
    <cellStyle name="Normal 3 3 6 2 10" xfId="28740"/>
    <cellStyle name="Normal 3 3 6 2 11" xfId="26917"/>
    <cellStyle name="Normal 3 3 6 2 2" xfId="5350"/>
    <cellStyle name="Normal 3 3 6 2 2 2" xfId="32304"/>
    <cellStyle name="Normal 3 3 6 2 3" xfId="8043"/>
    <cellStyle name="Normal 3 3 6 2 3 2" xfId="34997"/>
    <cellStyle name="Normal 3 3 6 2 4" xfId="10736"/>
    <cellStyle name="Normal 3 3 6 2 4 2" xfId="37690"/>
    <cellStyle name="Normal 3 3 6 2 5" xfId="13429"/>
    <cellStyle name="Normal 3 3 6 2 5 2" xfId="40383"/>
    <cellStyle name="Normal 3 3 6 2 6" xfId="16122"/>
    <cellStyle name="Normal 3 3 6 2 6 2" xfId="43076"/>
    <cellStyle name="Normal 3 3 6 2 7" xfId="18815"/>
    <cellStyle name="Normal 3 3 6 2 7 2" xfId="45770"/>
    <cellStyle name="Normal 3 3 6 2 8" xfId="21509"/>
    <cellStyle name="Normal 3 3 6 2 8 2" xfId="48464"/>
    <cellStyle name="Normal 3 3 6 2 9" xfId="24203"/>
    <cellStyle name="Normal 3 3 6 2 9 2" xfId="51158"/>
    <cellStyle name="Normal 3 3 6 3" xfId="2677"/>
    <cellStyle name="Normal 3 3 6 3 10" xfId="29631"/>
    <cellStyle name="Normal 3 3 6 3 11" xfId="26026"/>
    <cellStyle name="Normal 3 3 6 3 2" xfId="4459"/>
    <cellStyle name="Normal 3 3 6 3 2 2" xfId="31413"/>
    <cellStyle name="Normal 3 3 6 3 3" xfId="7152"/>
    <cellStyle name="Normal 3 3 6 3 3 2" xfId="34106"/>
    <cellStyle name="Normal 3 3 6 3 4" xfId="9845"/>
    <cellStyle name="Normal 3 3 6 3 4 2" xfId="36799"/>
    <cellStyle name="Normal 3 3 6 3 5" xfId="12538"/>
    <cellStyle name="Normal 3 3 6 3 5 2" xfId="39492"/>
    <cellStyle name="Normal 3 3 6 3 6" xfId="15231"/>
    <cellStyle name="Normal 3 3 6 3 6 2" xfId="42185"/>
    <cellStyle name="Normal 3 3 6 3 7" xfId="17924"/>
    <cellStyle name="Normal 3 3 6 3 7 2" xfId="44879"/>
    <cellStyle name="Normal 3 3 6 3 8" xfId="20618"/>
    <cellStyle name="Normal 3 3 6 3 8 2" xfId="47573"/>
    <cellStyle name="Normal 3 3 6 3 9" xfId="23312"/>
    <cellStyle name="Normal 3 3 6 3 9 2" xfId="50267"/>
    <cellStyle name="Normal 3 3 6 4" xfId="3568"/>
    <cellStyle name="Normal 3 3 6 4 2" xfId="30522"/>
    <cellStyle name="Normal 3 3 6 5" xfId="6261"/>
    <cellStyle name="Normal 3 3 6 5 2" xfId="33215"/>
    <cellStyle name="Normal 3 3 6 6" xfId="8954"/>
    <cellStyle name="Normal 3 3 6 6 2" xfId="35908"/>
    <cellStyle name="Normal 3 3 6 7" xfId="11647"/>
    <cellStyle name="Normal 3 3 6 7 2" xfId="38601"/>
    <cellStyle name="Normal 3 3 6 8" xfId="14340"/>
    <cellStyle name="Normal 3 3 6 8 2" xfId="41294"/>
    <cellStyle name="Normal 3 3 6 9" xfId="17033"/>
    <cellStyle name="Normal 3 3 6 9 2" xfId="43988"/>
    <cellStyle name="Normal 3 3 7" xfId="910"/>
    <cellStyle name="Normal 3 3 7 10" xfId="19742"/>
    <cellStyle name="Normal 3 3 7 10 2" xfId="46697"/>
    <cellStyle name="Normal 3 3 7 11" xfId="22436"/>
    <cellStyle name="Normal 3 3 7 11 2" xfId="49391"/>
    <cellStyle name="Normal 3 3 7 12" xfId="27864"/>
    <cellStyle name="Normal 3 3 7 13" xfId="25150"/>
    <cellStyle name="Normal 3 3 7 2" xfId="1800"/>
    <cellStyle name="Normal 3 3 7 2 10" xfId="28755"/>
    <cellStyle name="Normal 3 3 7 2 11" xfId="26932"/>
    <cellStyle name="Normal 3 3 7 2 2" xfId="5365"/>
    <cellStyle name="Normal 3 3 7 2 2 2" xfId="32319"/>
    <cellStyle name="Normal 3 3 7 2 3" xfId="8058"/>
    <cellStyle name="Normal 3 3 7 2 3 2" xfId="35012"/>
    <cellStyle name="Normal 3 3 7 2 4" xfId="10751"/>
    <cellStyle name="Normal 3 3 7 2 4 2" xfId="37705"/>
    <cellStyle name="Normal 3 3 7 2 5" xfId="13444"/>
    <cellStyle name="Normal 3 3 7 2 5 2" xfId="40398"/>
    <cellStyle name="Normal 3 3 7 2 6" xfId="16137"/>
    <cellStyle name="Normal 3 3 7 2 6 2" xfId="43091"/>
    <cellStyle name="Normal 3 3 7 2 7" xfId="18830"/>
    <cellStyle name="Normal 3 3 7 2 7 2" xfId="45785"/>
    <cellStyle name="Normal 3 3 7 2 8" xfId="21524"/>
    <cellStyle name="Normal 3 3 7 2 8 2" xfId="48479"/>
    <cellStyle name="Normal 3 3 7 2 9" xfId="24218"/>
    <cellStyle name="Normal 3 3 7 2 9 2" xfId="51173"/>
    <cellStyle name="Normal 3 3 7 3" xfId="2692"/>
    <cellStyle name="Normal 3 3 7 3 10" xfId="29646"/>
    <cellStyle name="Normal 3 3 7 3 11" xfId="26041"/>
    <cellStyle name="Normal 3 3 7 3 2" xfId="4474"/>
    <cellStyle name="Normal 3 3 7 3 2 2" xfId="31428"/>
    <cellStyle name="Normal 3 3 7 3 3" xfId="7167"/>
    <cellStyle name="Normal 3 3 7 3 3 2" xfId="34121"/>
    <cellStyle name="Normal 3 3 7 3 4" xfId="9860"/>
    <cellStyle name="Normal 3 3 7 3 4 2" xfId="36814"/>
    <cellStyle name="Normal 3 3 7 3 5" xfId="12553"/>
    <cellStyle name="Normal 3 3 7 3 5 2" xfId="39507"/>
    <cellStyle name="Normal 3 3 7 3 6" xfId="15246"/>
    <cellStyle name="Normal 3 3 7 3 6 2" xfId="42200"/>
    <cellStyle name="Normal 3 3 7 3 7" xfId="17939"/>
    <cellStyle name="Normal 3 3 7 3 7 2" xfId="44894"/>
    <cellStyle name="Normal 3 3 7 3 8" xfId="20633"/>
    <cellStyle name="Normal 3 3 7 3 8 2" xfId="47588"/>
    <cellStyle name="Normal 3 3 7 3 9" xfId="23327"/>
    <cellStyle name="Normal 3 3 7 3 9 2" xfId="50282"/>
    <cellStyle name="Normal 3 3 7 4" xfId="3583"/>
    <cellStyle name="Normal 3 3 7 4 2" xfId="30537"/>
    <cellStyle name="Normal 3 3 7 5" xfId="6276"/>
    <cellStyle name="Normal 3 3 7 5 2" xfId="33230"/>
    <cellStyle name="Normal 3 3 7 6" xfId="8969"/>
    <cellStyle name="Normal 3 3 7 6 2" xfId="35923"/>
    <cellStyle name="Normal 3 3 7 7" xfId="11662"/>
    <cellStyle name="Normal 3 3 7 7 2" xfId="38616"/>
    <cellStyle name="Normal 3 3 7 8" xfId="14355"/>
    <cellStyle name="Normal 3 3 7 8 2" xfId="41309"/>
    <cellStyle name="Normal 3 3 7 9" xfId="17048"/>
    <cellStyle name="Normal 3 3 7 9 2" xfId="44003"/>
    <cellStyle name="Normal 3 3 8" xfId="949"/>
    <cellStyle name="Normal 3 3 8 10" xfId="19782"/>
    <cellStyle name="Normal 3 3 8 10 2" xfId="46737"/>
    <cellStyle name="Normal 3 3 8 11" xfId="22476"/>
    <cellStyle name="Normal 3 3 8 11 2" xfId="49431"/>
    <cellStyle name="Normal 3 3 8 12" xfId="27904"/>
    <cellStyle name="Normal 3 3 8 13" xfId="25190"/>
    <cellStyle name="Normal 3 3 8 2" xfId="1840"/>
    <cellStyle name="Normal 3 3 8 2 10" xfId="28795"/>
    <cellStyle name="Normal 3 3 8 2 11" xfId="26972"/>
    <cellStyle name="Normal 3 3 8 2 2" xfId="5405"/>
    <cellStyle name="Normal 3 3 8 2 2 2" xfId="32359"/>
    <cellStyle name="Normal 3 3 8 2 3" xfId="8098"/>
    <cellStyle name="Normal 3 3 8 2 3 2" xfId="35052"/>
    <cellStyle name="Normal 3 3 8 2 4" xfId="10791"/>
    <cellStyle name="Normal 3 3 8 2 4 2" xfId="37745"/>
    <cellStyle name="Normal 3 3 8 2 5" xfId="13484"/>
    <cellStyle name="Normal 3 3 8 2 5 2" xfId="40438"/>
    <cellStyle name="Normal 3 3 8 2 6" xfId="16177"/>
    <cellStyle name="Normal 3 3 8 2 6 2" xfId="43131"/>
    <cellStyle name="Normal 3 3 8 2 7" xfId="18870"/>
    <cellStyle name="Normal 3 3 8 2 7 2" xfId="45825"/>
    <cellStyle name="Normal 3 3 8 2 8" xfId="21564"/>
    <cellStyle name="Normal 3 3 8 2 8 2" xfId="48519"/>
    <cellStyle name="Normal 3 3 8 2 9" xfId="24258"/>
    <cellStyle name="Normal 3 3 8 2 9 2" xfId="51213"/>
    <cellStyle name="Normal 3 3 8 3" xfId="2732"/>
    <cellStyle name="Normal 3 3 8 3 10" xfId="29686"/>
    <cellStyle name="Normal 3 3 8 3 11" xfId="26081"/>
    <cellStyle name="Normal 3 3 8 3 2" xfId="4514"/>
    <cellStyle name="Normal 3 3 8 3 2 2" xfId="31468"/>
    <cellStyle name="Normal 3 3 8 3 3" xfId="7207"/>
    <cellStyle name="Normal 3 3 8 3 3 2" xfId="34161"/>
    <cellStyle name="Normal 3 3 8 3 4" xfId="9900"/>
    <cellStyle name="Normal 3 3 8 3 4 2" xfId="36854"/>
    <cellStyle name="Normal 3 3 8 3 5" xfId="12593"/>
    <cellStyle name="Normal 3 3 8 3 5 2" xfId="39547"/>
    <cellStyle name="Normal 3 3 8 3 6" xfId="15286"/>
    <cellStyle name="Normal 3 3 8 3 6 2" xfId="42240"/>
    <cellStyle name="Normal 3 3 8 3 7" xfId="17979"/>
    <cellStyle name="Normal 3 3 8 3 7 2" xfId="44934"/>
    <cellStyle name="Normal 3 3 8 3 8" xfId="20673"/>
    <cellStyle name="Normal 3 3 8 3 8 2" xfId="47628"/>
    <cellStyle name="Normal 3 3 8 3 9" xfId="23367"/>
    <cellStyle name="Normal 3 3 8 3 9 2" xfId="50322"/>
    <cellStyle name="Normal 3 3 8 4" xfId="3623"/>
    <cellStyle name="Normal 3 3 8 4 2" xfId="30577"/>
    <cellStyle name="Normal 3 3 8 5" xfId="6316"/>
    <cellStyle name="Normal 3 3 8 5 2" xfId="33270"/>
    <cellStyle name="Normal 3 3 8 6" xfId="9009"/>
    <cellStyle name="Normal 3 3 8 6 2" xfId="35963"/>
    <cellStyle name="Normal 3 3 8 7" xfId="11702"/>
    <cellStyle name="Normal 3 3 8 7 2" xfId="38656"/>
    <cellStyle name="Normal 3 3 8 8" xfId="14395"/>
    <cellStyle name="Normal 3 3 8 8 2" xfId="41349"/>
    <cellStyle name="Normal 3 3 8 9" xfId="17088"/>
    <cellStyle name="Normal 3 3 8 9 2" xfId="44043"/>
    <cellStyle name="Normal 3 3 9" xfId="1183"/>
    <cellStyle name="Normal 3 3 9 10" xfId="28138"/>
    <cellStyle name="Normal 3 3 9 11" xfId="26315"/>
    <cellStyle name="Normal 3 3 9 2" xfId="4748"/>
    <cellStyle name="Normal 3 3 9 2 2" xfId="31702"/>
    <cellStyle name="Normal 3 3 9 3" xfId="7441"/>
    <cellStyle name="Normal 3 3 9 3 2" xfId="34395"/>
    <cellStyle name="Normal 3 3 9 4" xfId="10134"/>
    <cellStyle name="Normal 3 3 9 4 2" xfId="37088"/>
    <cellStyle name="Normal 3 3 9 5" xfId="12827"/>
    <cellStyle name="Normal 3 3 9 5 2" xfId="39781"/>
    <cellStyle name="Normal 3 3 9 6" xfId="15520"/>
    <cellStyle name="Normal 3 3 9 6 2" xfId="42474"/>
    <cellStyle name="Normal 3 3 9 7" xfId="18213"/>
    <cellStyle name="Normal 3 3 9 7 2" xfId="45168"/>
    <cellStyle name="Normal 3 3 9 8" xfId="20907"/>
    <cellStyle name="Normal 3 3 9 8 2" xfId="47862"/>
    <cellStyle name="Normal 3 3 9 9" xfId="23601"/>
    <cellStyle name="Normal 3 3 9 9 2" xfId="50556"/>
    <cellStyle name="Normal 3 4" xfId="275"/>
    <cellStyle name="Normal 3 4 10" xfId="16432"/>
    <cellStyle name="Normal 3 4 10 2" xfId="43387"/>
    <cellStyle name="Normal 3 4 11" xfId="19126"/>
    <cellStyle name="Normal 3 4 11 2" xfId="46081"/>
    <cellStyle name="Normal 3 4 12" xfId="21820"/>
    <cellStyle name="Normal 3 4 12 2" xfId="48775"/>
    <cellStyle name="Normal 3 4 13" xfId="27248"/>
    <cellStyle name="Normal 3 4 14" xfId="24534"/>
    <cellStyle name="Normal 3 4 2" xfId="574"/>
    <cellStyle name="Normal 3 4 2 10" xfId="19405"/>
    <cellStyle name="Normal 3 4 2 10 2" xfId="46360"/>
    <cellStyle name="Normal 3 4 2 11" xfId="22099"/>
    <cellStyle name="Normal 3 4 2 11 2" xfId="49054"/>
    <cellStyle name="Normal 3 4 2 12" xfId="27527"/>
    <cellStyle name="Normal 3 4 2 13" xfId="24813"/>
    <cellStyle name="Normal 3 4 2 2" xfId="1463"/>
    <cellStyle name="Normal 3 4 2 2 10" xfId="28418"/>
    <cellStyle name="Normal 3 4 2 2 11" xfId="26595"/>
    <cellStyle name="Normal 3 4 2 2 2" xfId="5028"/>
    <cellStyle name="Normal 3 4 2 2 2 2" xfId="31982"/>
    <cellStyle name="Normal 3 4 2 2 3" xfId="7721"/>
    <cellStyle name="Normal 3 4 2 2 3 2" xfId="34675"/>
    <cellStyle name="Normal 3 4 2 2 4" xfId="10414"/>
    <cellStyle name="Normal 3 4 2 2 4 2" xfId="37368"/>
    <cellStyle name="Normal 3 4 2 2 5" xfId="13107"/>
    <cellStyle name="Normal 3 4 2 2 5 2" xfId="40061"/>
    <cellStyle name="Normal 3 4 2 2 6" xfId="15800"/>
    <cellStyle name="Normal 3 4 2 2 6 2" xfId="42754"/>
    <cellStyle name="Normal 3 4 2 2 7" xfId="18493"/>
    <cellStyle name="Normal 3 4 2 2 7 2" xfId="45448"/>
    <cellStyle name="Normal 3 4 2 2 8" xfId="21187"/>
    <cellStyle name="Normal 3 4 2 2 8 2" xfId="48142"/>
    <cellStyle name="Normal 3 4 2 2 9" xfId="23881"/>
    <cellStyle name="Normal 3 4 2 2 9 2" xfId="50836"/>
    <cellStyle name="Normal 3 4 2 3" xfId="2354"/>
    <cellStyle name="Normal 3 4 2 3 10" xfId="29309"/>
    <cellStyle name="Normal 3 4 2 3 11" xfId="25704"/>
    <cellStyle name="Normal 3 4 2 3 2" xfId="4137"/>
    <cellStyle name="Normal 3 4 2 3 2 2" xfId="31091"/>
    <cellStyle name="Normal 3 4 2 3 3" xfId="6830"/>
    <cellStyle name="Normal 3 4 2 3 3 2" xfId="33784"/>
    <cellStyle name="Normal 3 4 2 3 4" xfId="9523"/>
    <cellStyle name="Normal 3 4 2 3 4 2" xfId="36477"/>
    <cellStyle name="Normal 3 4 2 3 5" xfId="12216"/>
    <cellStyle name="Normal 3 4 2 3 5 2" xfId="39170"/>
    <cellStyle name="Normal 3 4 2 3 6" xfId="14909"/>
    <cellStyle name="Normal 3 4 2 3 6 2" xfId="41863"/>
    <cellStyle name="Normal 3 4 2 3 7" xfId="17602"/>
    <cellStyle name="Normal 3 4 2 3 7 2" xfId="44557"/>
    <cellStyle name="Normal 3 4 2 3 8" xfId="20296"/>
    <cellStyle name="Normal 3 4 2 3 8 2" xfId="47251"/>
    <cellStyle name="Normal 3 4 2 3 9" xfId="22990"/>
    <cellStyle name="Normal 3 4 2 3 9 2" xfId="49945"/>
    <cellStyle name="Normal 3 4 2 4" xfId="3246"/>
    <cellStyle name="Normal 3 4 2 4 2" xfId="30200"/>
    <cellStyle name="Normal 3 4 2 5" xfId="5939"/>
    <cellStyle name="Normal 3 4 2 5 2" xfId="32893"/>
    <cellStyle name="Normal 3 4 2 6" xfId="8632"/>
    <cellStyle name="Normal 3 4 2 6 2" xfId="35586"/>
    <cellStyle name="Normal 3 4 2 7" xfId="11325"/>
    <cellStyle name="Normal 3 4 2 7 2" xfId="38279"/>
    <cellStyle name="Normal 3 4 2 8" xfId="14018"/>
    <cellStyle name="Normal 3 4 2 8 2" xfId="40972"/>
    <cellStyle name="Normal 3 4 2 9" xfId="16711"/>
    <cellStyle name="Normal 3 4 2 9 2" xfId="43666"/>
    <cellStyle name="Normal 3 4 3" xfId="1184"/>
    <cellStyle name="Normal 3 4 3 10" xfId="28139"/>
    <cellStyle name="Normal 3 4 3 11" xfId="26316"/>
    <cellStyle name="Normal 3 4 3 2" xfId="4749"/>
    <cellStyle name="Normal 3 4 3 2 2" xfId="31703"/>
    <cellStyle name="Normal 3 4 3 3" xfId="7442"/>
    <cellStyle name="Normal 3 4 3 3 2" xfId="34396"/>
    <cellStyle name="Normal 3 4 3 4" xfId="10135"/>
    <cellStyle name="Normal 3 4 3 4 2" xfId="37089"/>
    <cellStyle name="Normal 3 4 3 5" xfId="12828"/>
    <cellStyle name="Normal 3 4 3 5 2" xfId="39782"/>
    <cellStyle name="Normal 3 4 3 6" xfId="15521"/>
    <cellStyle name="Normal 3 4 3 6 2" xfId="42475"/>
    <cellStyle name="Normal 3 4 3 7" xfId="18214"/>
    <cellStyle name="Normal 3 4 3 7 2" xfId="45169"/>
    <cellStyle name="Normal 3 4 3 8" xfId="20908"/>
    <cellStyle name="Normal 3 4 3 8 2" xfId="47863"/>
    <cellStyle name="Normal 3 4 3 9" xfId="23602"/>
    <cellStyle name="Normal 3 4 3 9 2" xfId="50557"/>
    <cellStyle name="Normal 3 4 4" xfId="2075"/>
    <cellStyle name="Normal 3 4 4 10" xfId="29030"/>
    <cellStyle name="Normal 3 4 4 11" xfId="25425"/>
    <cellStyle name="Normal 3 4 4 2" xfId="3858"/>
    <cellStyle name="Normal 3 4 4 2 2" xfId="30812"/>
    <cellStyle name="Normal 3 4 4 3" xfId="6551"/>
    <cellStyle name="Normal 3 4 4 3 2" xfId="33505"/>
    <cellStyle name="Normal 3 4 4 4" xfId="9244"/>
    <cellStyle name="Normal 3 4 4 4 2" xfId="36198"/>
    <cellStyle name="Normal 3 4 4 5" xfId="11937"/>
    <cellStyle name="Normal 3 4 4 5 2" xfId="38891"/>
    <cellStyle name="Normal 3 4 4 6" xfId="14630"/>
    <cellStyle name="Normal 3 4 4 6 2" xfId="41584"/>
    <cellStyle name="Normal 3 4 4 7" xfId="17323"/>
    <cellStyle name="Normal 3 4 4 7 2" xfId="44278"/>
    <cellStyle name="Normal 3 4 4 8" xfId="20017"/>
    <cellStyle name="Normal 3 4 4 8 2" xfId="46972"/>
    <cellStyle name="Normal 3 4 4 9" xfId="22711"/>
    <cellStyle name="Normal 3 4 4 9 2" xfId="49666"/>
    <cellStyle name="Normal 3 4 5" xfId="2967"/>
    <cellStyle name="Normal 3 4 5 2" xfId="29921"/>
    <cellStyle name="Normal 3 4 6" xfId="5660"/>
    <cellStyle name="Normal 3 4 6 2" xfId="32614"/>
    <cellStyle name="Normal 3 4 7" xfId="8353"/>
    <cellStyle name="Normal 3 4 7 2" xfId="35307"/>
    <cellStyle name="Normal 3 4 8" xfId="11046"/>
    <cellStyle name="Normal 3 4 8 2" xfId="38000"/>
    <cellStyle name="Normal 3 4 9" xfId="13739"/>
    <cellStyle name="Normal 3 4 9 2" xfId="40693"/>
    <cellStyle name="Normal 3 5" xfId="754"/>
    <cellStyle name="Normal 3 5 10" xfId="19584"/>
    <cellStyle name="Normal 3 5 10 2" xfId="46539"/>
    <cellStyle name="Normal 3 5 11" xfId="22278"/>
    <cellStyle name="Normal 3 5 11 2" xfId="49233"/>
    <cellStyle name="Normal 3 5 12" xfId="27706"/>
    <cellStyle name="Normal 3 5 13" xfId="24992"/>
    <cellStyle name="Normal 3 5 2" xfId="1642"/>
    <cellStyle name="Normal 3 5 2 10" xfId="28597"/>
    <cellStyle name="Normal 3 5 2 11" xfId="26774"/>
    <cellStyle name="Normal 3 5 2 2" xfId="5207"/>
    <cellStyle name="Normal 3 5 2 2 2" xfId="32161"/>
    <cellStyle name="Normal 3 5 2 3" xfId="7900"/>
    <cellStyle name="Normal 3 5 2 3 2" xfId="34854"/>
    <cellStyle name="Normal 3 5 2 4" xfId="10593"/>
    <cellStyle name="Normal 3 5 2 4 2" xfId="37547"/>
    <cellStyle name="Normal 3 5 2 5" xfId="13286"/>
    <cellStyle name="Normal 3 5 2 5 2" xfId="40240"/>
    <cellStyle name="Normal 3 5 2 6" xfId="15979"/>
    <cellStyle name="Normal 3 5 2 6 2" xfId="42933"/>
    <cellStyle name="Normal 3 5 2 7" xfId="18672"/>
    <cellStyle name="Normal 3 5 2 7 2" xfId="45627"/>
    <cellStyle name="Normal 3 5 2 8" xfId="21366"/>
    <cellStyle name="Normal 3 5 2 8 2" xfId="48321"/>
    <cellStyle name="Normal 3 5 2 9" xfId="24060"/>
    <cellStyle name="Normal 3 5 2 9 2" xfId="51015"/>
    <cellStyle name="Normal 3 5 3" xfId="2534"/>
    <cellStyle name="Normal 3 5 3 10" xfId="29488"/>
    <cellStyle name="Normal 3 5 3 11" xfId="25883"/>
    <cellStyle name="Normal 3 5 3 2" xfId="4316"/>
    <cellStyle name="Normal 3 5 3 2 2" xfId="31270"/>
    <cellStyle name="Normal 3 5 3 3" xfId="7009"/>
    <cellStyle name="Normal 3 5 3 3 2" xfId="33963"/>
    <cellStyle name="Normal 3 5 3 4" xfId="9702"/>
    <cellStyle name="Normal 3 5 3 4 2" xfId="36656"/>
    <cellStyle name="Normal 3 5 3 5" xfId="12395"/>
    <cellStyle name="Normal 3 5 3 5 2" xfId="39349"/>
    <cellStyle name="Normal 3 5 3 6" xfId="15088"/>
    <cellStyle name="Normal 3 5 3 6 2" xfId="42042"/>
    <cellStyle name="Normal 3 5 3 7" xfId="17781"/>
    <cellStyle name="Normal 3 5 3 7 2" xfId="44736"/>
    <cellStyle name="Normal 3 5 3 8" xfId="20475"/>
    <cellStyle name="Normal 3 5 3 8 2" xfId="47430"/>
    <cellStyle name="Normal 3 5 3 9" xfId="23169"/>
    <cellStyle name="Normal 3 5 3 9 2" xfId="50124"/>
    <cellStyle name="Normal 3 5 4" xfId="3425"/>
    <cellStyle name="Normal 3 5 4 2" xfId="30379"/>
    <cellStyle name="Normal 3 5 5" xfId="6118"/>
    <cellStyle name="Normal 3 5 5 2" xfId="33072"/>
    <cellStyle name="Normal 3 5 6" xfId="8811"/>
    <cellStyle name="Normal 3 5 6 2" xfId="35765"/>
    <cellStyle name="Normal 3 5 7" xfId="11504"/>
    <cellStyle name="Normal 3 5 7 2" xfId="38458"/>
    <cellStyle name="Normal 3 5 8" xfId="14197"/>
    <cellStyle name="Normal 3 5 8 2" xfId="41151"/>
    <cellStyle name="Normal 3 5 9" xfId="16890"/>
    <cellStyle name="Normal 3 5 9 2" xfId="43845"/>
    <cellStyle name="Normal 3 6" xfId="839"/>
    <cellStyle name="Normal 3 6 10" xfId="19670"/>
    <cellStyle name="Normal 3 6 10 2" xfId="46625"/>
    <cellStyle name="Normal 3 6 11" xfId="22364"/>
    <cellStyle name="Normal 3 6 11 2" xfId="49319"/>
    <cellStyle name="Normal 3 6 12" xfId="27792"/>
    <cellStyle name="Normal 3 6 13" xfId="25078"/>
    <cellStyle name="Normal 3 6 2" xfId="1728"/>
    <cellStyle name="Normal 3 6 2 10" xfId="28683"/>
    <cellStyle name="Normal 3 6 2 11" xfId="26860"/>
    <cellStyle name="Normal 3 6 2 2" xfId="5293"/>
    <cellStyle name="Normal 3 6 2 2 2" xfId="32247"/>
    <cellStyle name="Normal 3 6 2 3" xfId="7986"/>
    <cellStyle name="Normal 3 6 2 3 2" xfId="34940"/>
    <cellStyle name="Normal 3 6 2 4" xfId="10679"/>
    <cellStyle name="Normal 3 6 2 4 2" xfId="37633"/>
    <cellStyle name="Normal 3 6 2 5" xfId="13372"/>
    <cellStyle name="Normal 3 6 2 5 2" xfId="40326"/>
    <cellStyle name="Normal 3 6 2 6" xfId="16065"/>
    <cellStyle name="Normal 3 6 2 6 2" xfId="43019"/>
    <cellStyle name="Normal 3 6 2 7" xfId="18758"/>
    <cellStyle name="Normal 3 6 2 7 2" xfId="45713"/>
    <cellStyle name="Normal 3 6 2 8" xfId="21452"/>
    <cellStyle name="Normal 3 6 2 8 2" xfId="48407"/>
    <cellStyle name="Normal 3 6 2 9" xfId="24146"/>
    <cellStyle name="Normal 3 6 2 9 2" xfId="51101"/>
    <cellStyle name="Normal 3 6 3" xfId="2620"/>
    <cellStyle name="Normal 3 6 3 10" xfId="29574"/>
    <cellStyle name="Normal 3 6 3 11" xfId="25969"/>
    <cellStyle name="Normal 3 6 3 2" xfId="4402"/>
    <cellStyle name="Normal 3 6 3 2 2" xfId="31356"/>
    <cellStyle name="Normal 3 6 3 3" xfId="7095"/>
    <cellStyle name="Normal 3 6 3 3 2" xfId="34049"/>
    <cellStyle name="Normal 3 6 3 4" xfId="9788"/>
    <cellStyle name="Normal 3 6 3 4 2" xfId="36742"/>
    <cellStyle name="Normal 3 6 3 5" xfId="12481"/>
    <cellStyle name="Normal 3 6 3 5 2" xfId="39435"/>
    <cellStyle name="Normal 3 6 3 6" xfId="15174"/>
    <cellStyle name="Normal 3 6 3 6 2" xfId="42128"/>
    <cellStyle name="Normal 3 6 3 7" xfId="17867"/>
    <cellStyle name="Normal 3 6 3 7 2" xfId="44822"/>
    <cellStyle name="Normal 3 6 3 8" xfId="20561"/>
    <cellStyle name="Normal 3 6 3 8 2" xfId="47516"/>
    <cellStyle name="Normal 3 6 3 9" xfId="23255"/>
    <cellStyle name="Normal 3 6 3 9 2" xfId="50210"/>
    <cellStyle name="Normal 3 6 4" xfId="3511"/>
    <cellStyle name="Normal 3 6 4 2" xfId="30465"/>
    <cellStyle name="Normal 3 6 5" xfId="6204"/>
    <cellStyle name="Normal 3 6 5 2" xfId="33158"/>
    <cellStyle name="Normal 3 6 6" xfId="8897"/>
    <cellStyle name="Normal 3 6 6 2" xfId="35851"/>
    <cellStyle name="Normal 3 6 7" xfId="11590"/>
    <cellStyle name="Normal 3 6 7 2" xfId="38544"/>
    <cellStyle name="Normal 3 6 8" xfId="14283"/>
    <cellStyle name="Normal 3 6 8 2" xfId="41237"/>
    <cellStyle name="Normal 3 6 9" xfId="16976"/>
    <cellStyle name="Normal 3 6 9 2" xfId="43931"/>
    <cellStyle name="Normal 3 7" xfId="858"/>
    <cellStyle name="Normal 3 7 10" xfId="19690"/>
    <cellStyle name="Normal 3 7 10 2" xfId="46645"/>
    <cellStyle name="Normal 3 7 11" xfId="22384"/>
    <cellStyle name="Normal 3 7 11 2" xfId="49339"/>
    <cellStyle name="Normal 3 7 12" xfId="27812"/>
    <cellStyle name="Normal 3 7 13" xfId="25098"/>
    <cellStyle name="Normal 3 7 2" xfId="1748"/>
    <cellStyle name="Normal 3 7 2 10" xfId="28703"/>
    <cellStyle name="Normal 3 7 2 11" xfId="26880"/>
    <cellStyle name="Normal 3 7 2 2" xfId="5313"/>
    <cellStyle name="Normal 3 7 2 2 2" xfId="32267"/>
    <cellStyle name="Normal 3 7 2 3" xfId="8006"/>
    <cellStyle name="Normal 3 7 2 3 2" xfId="34960"/>
    <cellStyle name="Normal 3 7 2 4" xfId="10699"/>
    <cellStyle name="Normal 3 7 2 4 2" xfId="37653"/>
    <cellStyle name="Normal 3 7 2 5" xfId="13392"/>
    <cellStyle name="Normal 3 7 2 5 2" xfId="40346"/>
    <cellStyle name="Normal 3 7 2 6" xfId="16085"/>
    <cellStyle name="Normal 3 7 2 6 2" xfId="43039"/>
    <cellStyle name="Normal 3 7 2 7" xfId="18778"/>
    <cellStyle name="Normal 3 7 2 7 2" xfId="45733"/>
    <cellStyle name="Normal 3 7 2 8" xfId="21472"/>
    <cellStyle name="Normal 3 7 2 8 2" xfId="48427"/>
    <cellStyle name="Normal 3 7 2 9" xfId="24166"/>
    <cellStyle name="Normal 3 7 2 9 2" xfId="51121"/>
    <cellStyle name="Normal 3 7 3" xfId="2640"/>
    <cellStyle name="Normal 3 7 3 10" xfId="29594"/>
    <cellStyle name="Normal 3 7 3 11" xfId="25989"/>
    <cellStyle name="Normal 3 7 3 2" xfId="4422"/>
    <cellStyle name="Normal 3 7 3 2 2" xfId="31376"/>
    <cellStyle name="Normal 3 7 3 3" xfId="7115"/>
    <cellStyle name="Normal 3 7 3 3 2" xfId="34069"/>
    <cellStyle name="Normal 3 7 3 4" xfId="9808"/>
    <cellStyle name="Normal 3 7 3 4 2" xfId="36762"/>
    <cellStyle name="Normal 3 7 3 5" xfId="12501"/>
    <cellStyle name="Normal 3 7 3 5 2" xfId="39455"/>
    <cellStyle name="Normal 3 7 3 6" xfId="15194"/>
    <cellStyle name="Normal 3 7 3 6 2" xfId="42148"/>
    <cellStyle name="Normal 3 7 3 7" xfId="17887"/>
    <cellStyle name="Normal 3 7 3 7 2" xfId="44842"/>
    <cellStyle name="Normal 3 7 3 8" xfId="20581"/>
    <cellStyle name="Normal 3 7 3 8 2" xfId="47536"/>
    <cellStyle name="Normal 3 7 3 9" xfId="23275"/>
    <cellStyle name="Normal 3 7 3 9 2" xfId="50230"/>
    <cellStyle name="Normal 3 7 4" xfId="3531"/>
    <cellStyle name="Normal 3 7 4 2" xfId="30485"/>
    <cellStyle name="Normal 3 7 5" xfId="6224"/>
    <cellStyle name="Normal 3 7 5 2" xfId="33178"/>
    <cellStyle name="Normal 3 7 6" xfId="8917"/>
    <cellStyle name="Normal 3 7 6 2" xfId="35871"/>
    <cellStyle name="Normal 3 7 7" xfId="11610"/>
    <cellStyle name="Normal 3 7 7 2" xfId="38564"/>
    <cellStyle name="Normal 3 7 8" xfId="14303"/>
    <cellStyle name="Normal 3 7 8 2" xfId="41257"/>
    <cellStyle name="Normal 3 7 9" xfId="16996"/>
    <cellStyle name="Normal 3 7 9 2" xfId="43951"/>
    <cellStyle name="Normal 3 8" xfId="900"/>
    <cellStyle name="Normal 3 8 10" xfId="19732"/>
    <cellStyle name="Normal 3 8 10 2" xfId="46687"/>
    <cellStyle name="Normal 3 8 11" xfId="22426"/>
    <cellStyle name="Normal 3 8 11 2" xfId="49381"/>
    <cellStyle name="Normal 3 8 12" xfId="27854"/>
    <cellStyle name="Normal 3 8 13" xfId="25140"/>
    <cellStyle name="Normal 3 8 2" xfId="1790"/>
    <cellStyle name="Normal 3 8 2 10" xfId="28745"/>
    <cellStyle name="Normal 3 8 2 11" xfId="26922"/>
    <cellStyle name="Normal 3 8 2 2" xfId="5355"/>
    <cellStyle name="Normal 3 8 2 2 2" xfId="32309"/>
    <cellStyle name="Normal 3 8 2 3" xfId="8048"/>
    <cellStyle name="Normal 3 8 2 3 2" xfId="35002"/>
    <cellStyle name="Normal 3 8 2 4" xfId="10741"/>
    <cellStyle name="Normal 3 8 2 4 2" xfId="37695"/>
    <cellStyle name="Normal 3 8 2 5" xfId="13434"/>
    <cellStyle name="Normal 3 8 2 5 2" xfId="40388"/>
    <cellStyle name="Normal 3 8 2 6" xfId="16127"/>
    <cellStyle name="Normal 3 8 2 6 2" xfId="43081"/>
    <cellStyle name="Normal 3 8 2 7" xfId="18820"/>
    <cellStyle name="Normal 3 8 2 7 2" xfId="45775"/>
    <cellStyle name="Normal 3 8 2 8" xfId="21514"/>
    <cellStyle name="Normal 3 8 2 8 2" xfId="48469"/>
    <cellStyle name="Normal 3 8 2 9" xfId="24208"/>
    <cellStyle name="Normal 3 8 2 9 2" xfId="51163"/>
    <cellStyle name="Normal 3 8 3" xfId="2682"/>
    <cellStyle name="Normal 3 8 3 10" xfId="29636"/>
    <cellStyle name="Normal 3 8 3 11" xfId="26031"/>
    <cellStyle name="Normal 3 8 3 2" xfId="4464"/>
    <cellStyle name="Normal 3 8 3 2 2" xfId="31418"/>
    <cellStyle name="Normal 3 8 3 3" xfId="7157"/>
    <cellStyle name="Normal 3 8 3 3 2" xfId="34111"/>
    <cellStyle name="Normal 3 8 3 4" xfId="9850"/>
    <cellStyle name="Normal 3 8 3 4 2" xfId="36804"/>
    <cellStyle name="Normal 3 8 3 5" xfId="12543"/>
    <cellStyle name="Normal 3 8 3 5 2" xfId="39497"/>
    <cellStyle name="Normal 3 8 3 6" xfId="15236"/>
    <cellStyle name="Normal 3 8 3 6 2" xfId="42190"/>
    <cellStyle name="Normal 3 8 3 7" xfId="17929"/>
    <cellStyle name="Normal 3 8 3 7 2" xfId="44884"/>
    <cellStyle name="Normal 3 8 3 8" xfId="20623"/>
    <cellStyle name="Normal 3 8 3 8 2" xfId="47578"/>
    <cellStyle name="Normal 3 8 3 9" xfId="23317"/>
    <cellStyle name="Normal 3 8 3 9 2" xfId="50272"/>
    <cellStyle name="Normal 3 8 4" xfId="3573"/>
    <cellStyle name="Normal 3 8 4 2" xfId="30527"/>
    <cellStyle name="Normal 3 8 5" xfId="6266"/>
    <cellStyle name="Normal 3 8 5 2" xfId="33220"/>
    <cellStyle name="Normal 3 8 6" xfId="8959"/>
    <cellStyle name="Normal 3 8 6 2" xfId="35913"/>
    <cellStyle name="Normal 3 8 7" xfId="11652"/>
    <cellStyle name="Normal 3 8 7 2" xfId="38606"/>
    <cellStyle name="Normal 3 8 8" xfId="14345"/>
    <cellStyle name="Normal 3 8 8 2" xfId="41299"/>
    <cellStyle name="Normal 3 8 9" xfId="17038"/>
    <cellStyle name="Normal 3 8 9 2" xfId="43993"/>
    <cellStyle name="Normal 3 9" xfId="940"/>
    <cellStyle name="Normal 3 9 10" xfId="19772"/>
    <cellStyle name="Normal 3 9 10 2" xfId="46727"/>
    <cellStyle name="Normal 3 9 11" xfId="22466"/>
    <cellStyle name="Normal 3 9 11 2" xfId="49421"/>
    <cellStyle name="Normal 3 9 12" xfId="27894"/>
    <cellStyle name="Normal 3 9 13" xfId="25180"/>
    <cellStyle name="Normal 3 9 2" xfId="1830"/>
    <cellStyle name="Normal 3 9 2 10" xfId="28785"/>
    <cellStyle name="Normal 3 9 2 11" xfId="26962"/>
    <cellStyle name="Normal 3 9 2 2" xfId="5395"/>
    <cellStyle name="Normal 3 9 2 2 2" xfId="32349"/>
    <cellStyle name="Normal 3 9 2 3" xfId="8088"/>
    <cellStyle name="Normal 3 9 2 3 2" xfId="35042"/>
    <cellStyle name="Normal 3 9 2 4" xfId="10781"/>
    <cellStyle name="Normal 3 9 2 4 2" xfId="37735"/>
    <cellStyle name="Normal 3 9 2 5" xfId="13474"/>
    <cellStyle name="Normal 3 9 2 5 2" xfId="40428"/>
    <cellStyle name="Normal 3 9 2 6" xfId="16167"/>
    <cellStyle name="Normal 3 9 2 6 2" xfId="43121"/>
    <cellStyle name="Normal 3 9 2 7" xfId="18860"/>
    <cellStyle name="Normal 3 9 2 7 2" xfId="45815"/>
    <cellStyle name="Normal 3 9 2 8" xfId="21554"/>
    <cellStyle name="Normal 3 9 2 8 2" xfId="48509"/>
    <cellStyle name="Normal 3 9 2 9" xfId="24248"/>
    <cellStyle name="Normal 3 9 2 9 2" xfId="51203"/>
    <cellStyle name="Normal 3 9 3" xfId="2722"/>
    <cellStyle name="Normal 3 9 3 10" xfId="29676"/>
    <cellStyle name="Normal 3 9 3 11" xfId="26071"/>
    <cellStyle name="Normal 3 9 3 2" xfId="4504"/>
    <cellStyle name="Normal 3 9 3 2 2" xfId="31458"/>
    <cellStyle name="Normal 3 9 3 3" xfId="7197"/>
    <cellStyle name="Normal 3 9 3 3 2" xfId="34151"/>
    <cellStyle name="Normal 3 9 3 4" xfId="9890"/>
    <cellStyle name="Normal 3 9 3 4 2" xfId="36844"/>
    <cellStyle name="Normal 3 9 3 5" xfId="12583"/>
    <cellStyle name="Normal 3 9 3 5 2" xfId="39537"/>
    <cellStyle name="Normal 3 9 3 6" xfId="15276"/>
    <cellStyle name="Normal 3 9 3 6 2" xfId="42230"/>
    <cellStyle name="Normal 3 9 3 7" xfId="17969"/>
    <cellStyle name="Normal 3 9 3 7 2" xfId="44924"/>
    <cellStyle name="Normal 3 9 3 8" xfId="20663"/>
    <cellStyle name="Normal 3 9 3 8 2" xfId="47618"/>
    <cellStyle name="Normal 3 9 3 9" xfId="23357"/>
    <cellStyle name="Normal 3 9 3 9 2" xfId="50312"/>
    <cellStyle name="Normal 3 9 4" xfId="3613"/>
    <cellStyle name="Normal 3 9 4 2" xfId="30567"/>
    <cellStyle name="Normal 3 9 5" xfId="6306"/>
    <cellStyle name="Normal 3 9 5 2" xfId="33260"/>
    <cellStyle name="Normal 3 9 6" xfId="8999"/>
    <cellStyle name="Normal 3 9 6 2" xfId="35953"/>
    <cellStyle name="Normal 3 9 7" xfId="11692"/>
    <cellStyle name="Normal 3 9 7 2" xfId="38646"/>
    <cellStyle name="Normal 3 9 8" xfId="14385"/>
    <cellStyle name="Normal 3 9 8 2" xfId="41339"/>
    <cellStyle name="Normal 3 9 9" xfId="17078"/>
    <cellStyle name="Normal 3 9 9 2" xfId="44033"/>
    <cellStyle name="Normal 4" xfId="4"/>
    <cellStyle name="Normal 4 10" xfId="182"/>
    <cellStyle name="Normal 4 10 10" xfId="13659"/>
    <cellStyle name="Normal 4 10 10 2" xfId="40613"/>
    <cellStyle name="Normal 4 10 11" xfId="16352"/>
    <cellStyle name="Normal 4 10 11 2" xfId="43307"/>
    <cellStyle name="Normal 4 10 12" xfId="19046"/>
    <cellStyle name="Normal 4 10 12 2" xfId="46001"/>
    <cellStyle name="Normal 4 10 13" xfId="21740"/>
    <cellStyle name="Normal 4 10 13 2" xfId="48695"/>
    <cellStyle name="Normal 4 10 14" xfId="27168"/>
    <cellStyle name="Normal 4 10 15" xfId="24454"/>
    <cellStyle name="Normal 4 10 2" xfId="481"/>
    <cellStyle name="Normal 4 10 2 10" xfId="19311"/>
    <cellStyle name="Normal 4 10 2 10 2" xfId="46266"/>
    <cellStyle name="Normal 4 10 2 11" xfId="22005"/>
    <cellStyle name="Normal 4 10 2 11 2" xfId="48960"/>
    <cellStyle name="Normal 4 10 2 12" xfId="27433"/>
    <cellStyle name="Normal 4 10 2 13" xfId="24719"/>
    <cellStyle name="Normal 4 10 2 2" xfId="1369"/>
    <cellStyle name="Normal 4 10 2 2 10" xfId="28324"/>
    <cellStyle name="Normal 4 10 2 2 11" xfId="26501"/>
    <cellStyle name="Normal 4 10 2 2 2" xfId="4934"/>
    <cellStyle name="Normal 4 10 2 2 2 2" xfId="31888"/>
    <cellStyle name="Normal 4 10 2 2 3" xfId="7627"/>
    <cellStyle name="Normal 4 10 2 2 3 2" xfId="34581"/>
    <cellStyle name="Normal 4 10 2 2 4" xfId="10320"/>
    <cellStyle name="Normal 4 10 2 2 4 2" xfId="37274"/>
    <cellStyle name="Normal 4 10 2 2 5" xfId="13013"/>
    <cellStyle name="Normal 4 10 2 2 5 2" xfId="39967"/>
    <cellStyle name="Normal 4 10 2 2 6" xfId="15706"/>
    <cellStyle name="Normal 4 10 2 2 6 2" xfId="42660"/>
    <cellStyle name="Normal 4 10 2 2 7" xfId="18399"/>
    <cellStyle name="Normal 4 10 2 2 7 2" xfId="45354"/>
    <cellStyle name="Normal 4 10 2 2 8" xfId="21093"/>
    <cellStyle name="Normal 4 10 2 2 8 2" xfId="48048"/>
    <cellStyle name="Normal 4 10 2 2 9" xfId="23787"/>
    <cellStyle name="Normal 4 10 2 2 9 2" xfId="50742"/>
    <cellStyle name="Normal 4 10 2 3" xfId="2260"/>
    <cellStyle name="Normal 4 10 2 3 10" xfId="29215"/>
    <cellStyle name="Normal 4 10 2 3 11" xfId="25610"/>
    <cellStyle name="Normal 4 10 2 3 2" xfId="4043"/>
    <cellStyle name="Normal 4 10 2 3 2 2" xfId="30997"/>
    <cellStyle name="Normal 4 10 2 3 3" xfId="6736"/>
    <cellStyle name="Normal 4 10 2 3 3 2" xfId="33690"/>
    <cellStyle name="Normal 4 10 2 3 4" xfId="9429"/>
    <cellStyle name="Normal 4 10 2 3 4 2" xfId="36383"/>
    <cellStyle name="Normal 4 10 2 3 5" xfId="12122"/>
    <cellStyle name="Normal 4 10 2 3 5 2" xfId="39076"/>
    <cellStyle name="Normal 4 10 2 3 6" xfId="14815"/>
    <cellStyle name="Normal 4 10 2 3 6 2" xfId="41769"/>
    <cellStyle name="Normal 4 10 2 3 7" xfId="17508"/>
    <cellStyle name="Normal 4 10 2 3 7 2" xfId="44463"/>
    <cellStyle name="Normal 4 10 2 3 8" xfId="20202"/>
    <cellStyle name="Normal 4 10 2 3 8 2" xfId="47157"/>
    <cellStyle name="Normal 4 10 2 3 9" xfId="22896"/>
    <cellStyle name="Normal 4 10 2 3 9 2" xfId="49851"/>
    <cellStyle name="Normal 4 10 2 4" xfId="3152"/>
    <cellStyle name="Normal 4 10 2 4 2" xfId="30106"/>
    <cellStyle name="Normal 4 10 2 5" xfId="5845"/>
    <cellStyle name="Normal 4 10 2 5 2" xfId="32799"/>
    <cellStyle name="Normal 4 10 2 6" xfId="8538"/>
    <cellStyle name="Normal 4 10 2 6 2" xfId="35492"/>
    <cellStyle name="Normal 4 10 2 7" xfId="11231"/>
    <cellStyle name="Normal 4 10 2 7 2" xfId="38185"/>
    <cellStyle name="Normal 4 10 2 8" xfId="13924"/>
    <cellStyle name="Normal 4 10 2 8 2" xfId="40878"/>
    <cellStyle name="Normal 4 10 2 9" xfId="16617"/>
    <cellStyle name="Normal 4 10 2 9 2" xfId="43572"/>
    <cellStyle name="Normal 4 10 3" xfId="735"/>
    <cellStyle name="Normal 4 10 3 10" xfId="19565"/>
    <cellStyle name="Normal 4 10 3 10 2" xfId="46520"/>
    <cellStyle name="Normal 4 10 3 11" xfId="22259"/>
    <cellStyle name="Normal 4 10 3 11 2" xfId="49214"/>
    <cellStyle name="Normal 4 10 3 12" xfId="27687"/>
    <cellStyle name="Normal 4 10 3 13" xfId="24973"/>
    <cellStyle name="Normal 4 10 3 2" xfId="1623"/>
    <cellStyle name="Normal 4 10 3 2 10" xfId="28578"/>
    <cellStyle name="Normal 4 10 3 2 11" xfId="26755"/>
    <cellStyle name="Normal 4 10 3 2 2" xfId="5188"/>
    <cellStyle name="Normal 4 10 3 2 2 2" xfId="32142"/>
    <cellStyle name="Normal 4 10 3 2 3" xfId="7881"/>
    <cellStyle name="Normal 4 10 3 2 3 2" xfId="34835"/>
    <cellStyle name="Normal 4 10 3 2 4" xfId="10574"/>
    <cellStyle name="Normal 4 10 3 2 4 2" xfId="37528"/>
    <cellStyle name="Normal 4 10 3 2 5" xfId="13267"/>
    <cellStyle name="Normal 4 10 3 2 5 2" xfId="40221"/>
    <cellStyle name="Normal 4 10 3 2 6" xfId="15960"/>
    <cellStyle name="Normal 4 10 3 2 6 2" xfId="42914"/>
    <cellStyle name="Normal 4 10 3 2 7" xfId="18653"/>
    <cellStyle name="Normal 4 10 3 2 7 2" xfId="45608"/>
    <cellStyle name="Normal 4 10 3 2 8" xfId="21347"/>
    <cellStyle name="Normal 4 10 3 2 8 2" xfId="48302"/>
    <cellStyle name="Normal 4 10 3 2 9" xfId="24041"/>
    <cellStyle name="Normal 4 10 3 2 9 2" xfId="50996"/>
    <cellStyle name="Normal 4 10 3 3" xfId="2515"/>
    <cellStyle name="Normal 4 10 3 3 10" xfId="29469"/>
    <cellStyle name="Normal 4 10 3 3 11" xfId="25864"/>
    <cellStyle name="Normal 4 10 3 3 2" xfId="4297"/>
    <cellStyle name="Normal 4 10 3 3 2 2" xfId="31251"/>
    <cellStyle name="Normal 4 10 3 3 3" xfId="6990"/>
    <cellStyle name="Normal 4 10 3 3 3 2" xfId="33944"/>
    <cellStyle name="Normal 4 10 3 3 4" xfId="9683"/>
    <cellStyle name="Normal 4 10 3 3 4 2" xfId="36637"/>
    <cellStyle name="Normal 4 10 3 3 5" xfId="12376"/>
    <cellStyle name="Normal 4 10 3 3 5 2" xfId="39330"/>
    <cellStyle name="Normal 4 10 3 3 6" xfId="15069"/>
    <cellStyle name="Normal 4 10 3 3 6 2" xfId="42023"/>
    <cellStyle name="Normal 4 10 3 3 7" xfId="17762"/>
    <cellStyle name="Normal 4 10 3 3 7 2" xfId="44717"/>
    <cellStyle name="Normal 4 10 3 3 8" xfId="20456"/>
    <cellStyle name="Normal 4 10 3 3 8 2" xfId="47411"/>
    <cellStyle name="Normal 4 10 3 3 9" xfId="23150"/>
    <cellStyle name="Normal 4 10 3 3 9 2" xfId="50105"/>
    <cellStyle name="Normal 4 10 3 4" xfId="3406"/>
    <cellStyle name="Normal 4 10 3 4 2" xfId="30360"/>
    <cellStyle name="Normal 4 10 3 5" xfId="6099"/>
    <cellStyle name="Normal 4 10 3 5 2" xfId="33053"/>
    <cellStyle name="Normal 4 10 3 6" xfId="8792"/>
    <cellStyle name="Normal 4 10 3 6 2" xfId="35746"/>
    <cellStyle name="Normal 4 10 3 7" xfId="11485"/>
    <cellStyle name="Normal 4 10 3 7 2" xfId="38439"/>
    <cellStyle name="Normal 4 10 3 8" xfId="14178"/>
    <cellStyle name="Normal 4 10 3 8 2" xfId="41132"/>
    <cellStyle name="Normal 4 10 3 9" xfId="16871"/>
    <cellStyle name="Normal 4 10 3 9 2" xfId="43826"/>
    <cellStyle name="Normal 4 10 4" xfId="1104"/>
    <cellStyle name="Normal 4 10 4 10" xfId="28059"/>
    <cellStyle name="Normal 4 10 4 11" xfId="26236"/>
    <cellStyle name="Normal 4 10 4 2" xfId="4669"/>
    <cellStyle name="Normal 4 10 4 2 2" xfId="31623"/>
    <cellStyle name="Normal 4 10 4 3" xfId="7362"/>
    <cellStyle name="Normal 4 10 4 3 2" xfId="34316"/>
    <cellStyle name="Normal 4 10 4 4" xfId="10055"/>
    <cellStyle name="Normal 4 10 4 4 2" xfId="37009"/>
    <cellStyle name="Normal 4 10 4 5" xfId="12748"/>
    <cellStyle name="Normal 4 10 4 5 2" xfId="39702"/>
    <cellStyle name="Normal 4 10 4 6" xfId="15441"/>
    <cellStyle name="Normal 4 10 4 6 2" xfId="42395"/>
    <cellStyle name="Normal 4 10 4 7" xfId="18134"/>
    <cellStyle name="Normal 4 10 4 7 2" xfId="45089"/>
    <cellStyle name="Normal 4 10 4 8" xfId="20828"/>
    <cellStyle name="Normal 4 10 4 8 2" xfId="47783"/>
    <cellStyle name="Normal 4 10 4 9" xfId="23522"/>
    <cellStyle name="Normal 4 10 4 9 2" xfId="50477"/>
    <cellStyle name="Normal 4 10 5" xfId="1995"/>
    <cellStyle name="Normal 4 10 5 10" xfId="28950"/>
    <cellStyle name="Normal 4 10 5 11" xfId="25345"/>
    <cellStyle name="Normal 4 10 5 2" xfId="3778"/>
    <cellStyle name="Normal 4 10 5 2 2" xfId="30732"/>
    <cellStyle name="Normal 4 10 5 3" xfId="6471"/>
    <cellStyle name="Normal 4 10 5 3 2" xfId="33425"/>
    <cellStyle name="Normal 4 10 5 4" xfId="9164"/>
    <cellStyle name="Normal 4 10 5 4 2" xfId="36118"/>
    <cellStyle name="Normal 4 10 5 5" xfId="11857"/>
    <cellStyle name="Normal 4 10 5 5 2" xfId="38811"/>
    <cellStyle name="Normal 4 10 5 6" xfId="14550"/>
    <cellStyle name="Normal 4 10 5 6 2" xfId="41504"/>
    <cellStyle name="Normal 4 10 5 7" xfId="17243"/>
    <cellStyle name="Normal 4 10 5 7 2" xfId="44198"/>
    <cellStyle name="Normal 4 10 5 8" xfId="19937"/>
    <cellStyle name="Normal 4 10 5 8 2" xfId="46892"/>
    <cellStyle name="Normal 4 10 5 9" xfId="22631"/>
    <cellStyle name="Normal 4 10 5 9 2" xfId="49586"/>
    <cellStyle name="Normal 4 10 6" xfId="2887"/>
    <cellStyle name="Normal 4 10 6 2" xfId="29841"/>
    <cellStyle name="Normal 4 10 7" xfId="5580"/>
    <cellStyle name="Normal 4 10 7 2" xfId="32534"/>
    <cellStyle name="Normal 4 10 8" xfId="8273"/>
    <cellStyle name="Normal 4 10 8 2" xfId="35227"/>
    <cellStyle name="Normal 4 10 9" xfId="10966"/>
    <cellStyle name="Normal 4 10 9 2" xfId="37920"/>
    <cellStyle name="Normal 4 11" xfId="215"/>
    <cellStyle name="Normal 4 11 10" xfId="19080"/>
    <cellStyle name="Normal 4 11 10 2" xfId="46035"/>
    <cellStyle name="Normal 4 11 11" xfId="21774"/>
    <cellStyle name="Normal 4 11 11 2" xfId="48729"/>
    <cellStyle name="Normal 4 11 12" xfId="27202"/>
    <cellStyle name="Normal 4 11 13" xfId="24488"/>
    <cellStyle name="Normal 4 11 2" xfId="1138"/>
    <cellStyle name="Normal 4 11 2 10" xfId="28093"/>
    <cellStyle name="Normal 4 11 2 11" xfId="26270"/>
    <cellStyle name="Normal 4 11 2 2" xfId="4703"/>
    <cellStyle name="Normal 4 11 2 2 2" xfId="31657"/>
    <cellStyle name="Normal 4 11 2 3" xfId="7396"/>
    <cellStyle name="Normal 4 11 2 3 2" xfId="34350"/>
    <cellStyle name="Normal 4 11 2 4" xfId="10089"/>
    <cellStyle name="Normal 4 11 2 4 2" xfId="37043"/>
    <cellStyle name="Normal 4 11 2 5" xfId="12782"/>
    <cellStyle name="Normal 4 11 2 5 2" xfId="39736"/>
    <cellStyle name="Normal 4 11 2 6" xfId="15475"/>
    <cellStyle name="Normal 4 11 2 6 2" xfId="42429"/>
    <cellStyle name="Normal 4 11 2 7" xfId="18168"/>
    <cellStyle name="Normal 4 11 2 7 2" xfId="45123"/>
    <cellStyle name="Normal 4 11 2 8" xfId="20862"/>
    <cellStyle name="Normal 4 11 2 8 2" xfId="47817"/>
    <cellStyle name="Normal 4 11 2 9" xfId="23556"/>
    <cellStyle name="Normal 4 11 2 9 2" xfId="50511"/>
    <cellStyle name="Normal 4 11 3" xfId="2029"/>
    <cellStyle name="Normal 4 11 3 10" xfId="28984"/>
    <cellStyle name="Normal 4 11 3 11" xfId="25379"/>
    <cellStyle name="Normal 4 11 3 2" xfId="3812"/>
    <cellStyle name="Normal 4 11 3 2 2" xfId="30766"/>
    <cellStyle name="Normal 4 11 3 3" xfId="6505"/>
    <cellStyle name="Normal 4 11 3 3 2" xfId="33459"/>
    <cellStyle name="Normal 4 11 3 4" xfId="9198"/>
    <cellStyle name="Normal 4 11 3 4 2" xfId="36152"/>
    <cellStyle name="Normal 4 11 3 5" xfId="11891"/>
    <cellStyle name="Normal 4 11 3 5 2" xfId="38845"/>
    <cellStyle name="Normal 4 11 3 6" xfId="14584"/>
    <cellStyle name="Normal 4 11 3 6 2" xfId="41538"/>
    <cellStyle name="Normal 4 11 3 7" xfId="17277"/>
    <cellStyle name="Normal 4 11 3 7 2" xfId="44232"/>
    <cellStyle name="Normal 4 11 3 8" xfId="19971"/>
    <cellStyle name="Normal 4 11 3 8 2" xfId="46926"/>
    <cellStyle name="Normal 4 11 3 9" xfId="22665"/>
    <cellStyle name="Normal 4 11 3 9 2" xfId="49620"/>
    <cellStyle name="Normal 4 11 4" xfId="2921"/>
    <cellStyle name="Normal 4 11 4 2" xfId="29875"/>
    <cellStyle name="Normal 4 11 5" xfId="5614"/>
    <cellStyle name="Normal 4 11 5 2" xfId="32568"/>
    <cellStyle name="Normal 4 11 6" xfId="8307"/>
    <cellStyle name="Normal 4 11 6 2" xfId="35261"/>
    <cellStyle name="Normal 4 11 7" xfId="11000"/>
    <cellStyle name="Normal 4 11 7 2" xfId="37954"/>
    <cellStyle name="Normal 4 11 8" xfId="13693"/>
    <cellStyle name="Normal 4 11 8 2" xfId="40647"/>
    <cellStyle name="Normal 4 11 9" xfId="16386"/>
    <cellStyle name="Normal 4 11 9 2" xfId="43341"/>
    <cellStyle name="Normal 4 12" xfId="502"/>
    <cellStyle name="Normal 4 12 10" xfId="19332"/>
    <cellStyle name="Normal 4 12 10 2" xfId="46287"/>
    <cellStyle name="Normal 4 12 11" xfId="22026"/>
    <cellStyle name="Normal 4 12 11 2" xfId="48981"/>
    <cellStyle name="Normal 4 12 12" xfId="27454"/>
    <cellStyle name="Normal 4 12 13" xfId="24740"/>
    <cellStyle name="Normal 4 12 2" xfId="1390"/>
    <cellStyle name="Normal 4 12 2 10" xfId="28345"/>
    <cellStyle name="Normal 4 12 2 11" xfId="26522"/>
    <cellStyle name="Normal 4 12 2 2" xfId="4955"/>
    <cellStyle name="Normal 4 12 2 2 2" xfId="31909"/>
    <cellStyle name="Normal 4 12 2 3" xfId="7648"/>
    <cellStyle name="Normal 4 12 2 3 2" xfId="34602"/>
    <cellStyle name="Normal 4 12 2 4" xfId="10341"/>
    <cellStyle name="Normal 4 12 2 4 2" xfId="37295"/>
    <cellStyle name="Normal 4 12 2 5" xfId="13034"/>
    <cellStyle name="Normal 4 12 2 5 2" xfId="39988"/>
    <cellStyle name="Normal 4 12 2 6" xfId="15727"/>
    <cellStyle name="Normal 4 12 2 6 2" xfId="42681"/>
    <cellStyle name="Normal 4 12 2 7" xfId="18420"/>
    <cellStyle name="Normal 4 12 2 7 2" xfId="45375"/>
    <cellStyle name="Normal 4 12 2 8" xfId="21114"/>
    <cellStyle name="Normal 4 12 2 8 2" xfId="48069"/>
    <cellStyle name="Normal 4 12 2 9" xfId="23808"/>
    <cellStyle name="Normal 4 12 2 9 2" xfId="50763"/>
    <cellStyle name="Normal 4 12 3" xfId="2281"/>
    <cellStyle name="Normal 4 12 3 10" xfId="29236"/>
    <cellStyle name="Normal 4 12 3 11" xfId="25631"/>
    <cellStyle name="Normal 4 12 3 2" xfId="4064"/>
    <cellStyle name="Normal 4 12 3 2 2" xfId="31018"/>
    <cellStyle name="Normal 4 12 3 3" xfId="6757"/>
    <cellStyle name="Normal 4 12 3 3 2" xfId="33711"/>
    <cellStyle name="Normal 4 12 3 4" xfId="9450"/>
    <cellStyle name="Normal 4 12 3 4 2" xfId="36404"/>
    <cellStyle name="Normal 4 12 3 5" xfId="12143"/>
    <cellStyle name="Normal 4 12 3 5 2" xfId="39097"/>
    <cellStyle name="Normal 4 12 3 6" xfId="14836"/>
    <cellStyle name="Normal 4 12 3 6 2" xfId="41790"/>
    <cellStyle name="Normal 4 12 3 7" xfId="17529"/>
    <cellStyle name="Normal 4 12 3 7 2" xfId="44484"/>
    <cellStyle name="Normal 4 12 3 8" xfId="20223"/>
    <cellStyle name="Normal 4 12 3 8 2" xfId="47178"/>
    <cellStyle name="Normal 4 12 3 9" xfId="22917"/>
    <cellStyle name="Normal 4 12 3 9 2" xfId="49872"/>
    <cellStyle name="Normal 4 12 4" xfId="3173"/>
    <cellStyle name="Normal 4 12 4 2" xfId="30127"/>
    <cellStyle name="Normal 4 12 5" xfId="5866"/>
    <cellStyle name="Normal 4 12 5 2" xfId="32820"/>
    <cellStyle name="Normal 4 12 6" xfId="8559"/>
    <cellStyle name="Normal 4 12 6 2" xfId="35513"/>
    <cellStyle name="Normal 4 12 7" xfId="11252"/>
    <cellStyle name="Normal 4 12 7 2" xfId="38206"/>
    <cellStyle name="Normal 4 12 8" xfId="13945"/>
    <cellStyle name="Normal 4 12 8 2" xfId="40899"/>
    <cellStyle name="Normal 4 12 9" xfId="16638"/>
    <cellStyle name="Normal 4 12 9 2" xfId="43593"/>
    <cellStyle name="Normal 4 13" xfId="756"/>
    <cellStyle name="Normal 4 13 10" xfId="19586"/>
    <cellStyle name="Normal 4 13 10 2" xfId="46541"/>
    <cellStyle name="Normal 4 13 11" xfId="22280"/>
    <cellStyle name="Normal 4 13 11 2" xfId="49235"/>
    <cellStyle name="Normal 4 13 12" xfId="27708"/>
    <cellStyle name="Normal 4 13 13" xfId="24994"/>
    <cellStyle name="Normal 4 13 2" xfId="1644"/>
    <cellStyle name="Normal 4 13 2 10" xfId="28599"/>
    <cellStyle name="Normal 4 13 2 11" xfId="26776"/>
    <cellStyle name="Normal 4 13 2 2" xfId="5209"/>
    <cellStyle name="Normal 4 13 2 2 2" xfId="32163"/>
    <cellStyle name="Normal 4 13 2 3" xfId="7902"/>
    <cellStyle name="Normal 4 13 2 3 2" xfId="34856"/>
    <cellStyle name="Normal 4 13 2 4" xfId="10595"/>
    <cellStyle name="Normal 4 13 2 4 2" xfId="37549"/>
    <cellStyle name="Normal 4 13 2 5" xfId="13288"/>
    <cellStyle name="Normal 4 13 2 5 2" xfId="40242"/>
    <cellStyle name="Normal 4 13 2 6" xfId="15981"/>
    <cellStyle name="Normal 4 13 2 6 2" xfId="42935"/>
    <cellStyle name="Normal 4 13 2 7" xfId="18674"/>
    <cellStyle name="Normal 4 13 2 7 2" xfId="45629"/>
    <cellStyle name="Normal 4 13 2 8" xfId="21368"/>
    <cellStyle name="Normal 4 13 2 8 2" xfId="48323"/>
    <cellStyle name="Normal 4 13 2 9" xfId="24062"/>
    <cellStyle name="Normal 4 13 2 9 2" xfId="51017"/>
    <cellStyle name="Normal 4 13 3" xfId="2536"/>
    <cellStyle name="Normal 4 13 3 10" xfId="29490"/>
    <cellStyle name="Normal 4 13 3 11" xfId="25885"/>
    <cellStyle name="Normal 4 13 3 2" xfId="4318"/>
    <cellStyle name="Normal 4 13 3 2 2" xfId="31272"/>
    <cellStyle name="Normal 4 13 3 3" xfId="7011"/>
    <cellStyle name="Normal 4 13 3 3 2" xfId="33965"/>
    <cellStyle name="Normal 4 13 3 4" xfId="9704"/>
    <cellStyle name="Normal 4 13 3 4 2" xfId="36658"/>
    <cellStyle name="Normal 4 13 3 5" xfId="12397"/>
    <cellStyle name="Normal 4 13 3 5 2" xfId="39351"/>
    <cellStyle name="Normal 4 13 3 6" xfId="15090"/>
    <cellStyle name="Normal 4 13 3 6 2" xfId="42044"/>
    <cellStyle name="Normal 4 13 3 7" xfId="17783"/>
    <cellStyle name="Normal 4 13 3 7 2" xfId="44738"/>
    <cellStyle name="Normal 4 13 3 8" xfId="20477"/>
    <cellStyle name="Normal 4 13 3 8 2" xfId="47432"/>
    <cellStyle name="Normal 4 13 3 9" xfId="23171"/>
    <cellStyle name="Normal 4 13 3 9 2" xfId="50126"/>
    <cellStyle name="Normal 4 13 4" xfId="3427"/>
    <cellStyle name="Normal 4 13 4 2" xfId="30381"/>
    <cellStyle name="Normal 4 13 5" xfId="6120"/>
    <cellStyle name="Normal 4 13 5 2" xfId="33074"/>
    <cellStyle name="Normal 4 13 6" xfId="8813"/>
    <cellStyle name="Normal 4 13 6 2" xfId="35767"/>
    <cellStyle name="Normal 4 13 7" xfId="11506"/>
    <cellStyle name="Normal 4 13 7 2" xfId="38460"/>
    <cellStyle name="Normal 4 13 8" xfId="14199"/>
    <cellStyle name="Normal 4 13 8 2" xfId="41153"/>
    <cellStyle name="Normal 4 13 9" xfId="16892"/>
    <cellStyle name="Normal 4 13 9 2" xfId="43847"/>
    <cellStyle name="Normal 4 14" xfId="773"/>
    <cellStyle name="Normal 4 14 10" xfId="19604"/>
    <cellStyle name="Normal 4 14 10 2" xfId="46559"/>
    <cellStyle name="Normal 4 14 11" xfId="22298"/>
    <cellStyle name="Normal 4 14 11 2" xfId="49253"/>
    <cellStyle name="Normal 4 14 12" xfId="27726"/>
    <cellStyle name="Normal 4 14 13" xfId="25012"/>
    <cellStyle name="Normal 4 14 2" xfId="1662"/>
    <cellStyle name="Normal 4 14 2 10" xfId="28617"/>
    <cellStyle name="Normal 4 14 2 11" xfId="26794"/>
    <cellStyle name="Normal 4 14 2 2" xfId="5227"/>
    <cellStyle name="Normal 4 14 2 2 2" xfId="32181"/>
    <cellStyle name="Normal 4 14 2 3" xfId="7920"/>
    <cellStyle name="Normal 4 14 2 3 2" xfId="34874"/>
    <cellStyle name="Normal 4 14 2 4" xfId="10613"/>
    <cellStyle name="Normal 4 14 2 4 2" xfId="37567"/>
    <cellStyle name="Normal 4 14 2 5" xfId="13306"/>
    <cellStyle name="Normal 4 14 2 5 2" xfId="40260"/>
    <cellStyle name="Normal 4 14 2 6" xfId="15999"/>
    <cellStyle name="Normal 4 14 2 6 2" xfId="42953"/>
    <cellStyle name="Normal 4 14 2 7" xfId="18692"/>
    <cellStyle name="Normal 4 14 2 7 2" xfId="45647"/>
    <cellStyle name="Normal 4 14 2 8" xfId="21386"/>
    <cellStyle name="Normal 4 14 2 8 2" xfId="48341"/>
    <cellStyle name="Normal 4 14 2 9" xfId="24080"/>
    <cellStyle name="Normal 4 14 2 9 2" xfId="51035"/>
    <cellStyle name="Normal 4 14 3" xfId="2554"/>
    <cellStyle name="Normal 4 14 3 10" xfId="29508"/>
    <cellStyle name="Normal 4 14 3 11" xfId="25903"/>
    <cellStyle name="Normal 4 14 3 2" xfId="4336"/>
    <cellStyle name="Normal 4 14 3 2 2" xfId="31290"/>
    <cellStyle name="Normal 4 14 3 3" xfId="7029"/>
    <cellStyle name="Normal 4 14 3 3 2" xfId="33983"/>
    <cellStyle name="Normal 4 14 3 4" xfId="9722"/>
    <cellStyle name="Normal 4 14 3 4 2" xfId="36676"/>
    <cellStyle name="Normal 4 14 3 5" xfId="12415"/>
    <cellStyle name="Normal 4 14 3 5 2" xfId="39369"/>
    <cellStyle name="Normal 4 14 3 6" xfId="15108"/>
    <cellStyle name="Normal 4 14 3 6 2" xfId="42062"/>
    <cellStyle name="Normal 4 14 3 7" xfId="17801"/>
    <cellStyle name="Normal 4 14 3 7 2" xfId="44756"/>
    <cellStyle name="Normal 4 14 3 8" xfId="20495"/>
    <cellStyle name="Normal 4 14 3 8 2" xfId="47450"/>
    <cellStyle name="Normal 4 14 3 9" xfId="23189"/>
    <cellStyle name="Normal 4 14 3 9 2" xfId="50144"/>
    <cellStyle name="Normal 4 14 4" xfId="3445"/>
    <cellStyle name="Normal 4 14 4 2" xfId="30399"/>
    <cellStyle name="Normal 4 14 5" xfId="6138"/>
    <cellStyle name="Normal 4 14 5 2" xfId="33092"/>
    <cellStyle name="Normal 4 14 6" xfId="8831"/>
    <cellStyle name="Normal 4 14 6 2" xfId="35785"/>
    <cellStyle name="Normal 4 14 7" xfId="11524"/>
    <cellStyle name="Normal 4 14 7 2" xfId="38478"/>
    <cellStyle name="Normal 4 14 8" xfId="14217"/>
    <cellStyle name="Normal 4 14 8 2" xfId="41171"/>
    <cellStyle name="Normal 4 14 9" xfId="16910"/>
    <cellStyle name="Normal 4 14 9 2" xfId="43865"/>
    <cellStyle name="Normal 4 15" xfId="806"/>
    <cellStyle name="Normal 4 15 10" xfId="19637"/>
    <cellStyle name="Normal 4 15 10 2" xfId="46592"/>
    <cellStyle name="Normal 4 15 11" xfId="22331"/>
    <cellStyle name="Normal 4 15 11 2" xfId="49286"/>
    <cellStyle name="Normal 4 15 12" xfId="27759"/>
    <cellStyle name="Normal 4 15 13" xfId="25045"/>
    <cellStyle name="Normal 4 15 2" xfId="1695"/>
    <cellStyle name="Normal 4 15 2 10" xfId="28650"/>
    <cellStyle name="Normal 4 15 2 11" xfId="26827"/>
    <cellStyle name="Normal 4 15 2 2" xfId="5260"/>
    <cellStyle name="Normal 4 15 2 2 2" xfId="32214"/>
    <cellStyle name="Normal 4 15 2 3" xfId="7953"/>
    <cellStyle name="Normal 4 15 2 3 2" xfId="34907"/>
    <cellStyle name="Normal 4 15 2 4" xfId="10646"/>
    <cellStyle name="Normal 4 15 2 4 2" xfId="37600"/>
    <cellStyle name="Normal 4 15 2 5" xfId="13339"/>
    <cellStyle name="Normal 4 15 2 5 2" xfId="40293"/>
    <cellStyle name="Normal 4 15 2 6" xfId="16032"/>
    <cellStyle name="Normal 4 15 2 6 2" xfId="42986"/>
    <cellStyle name="Normal 4 15 2 7" xfId="18725"/>
    <cellStyle name="Normal 4 15 2 7 2" xfId="45680"/>
    <cellStyle name="Normal 4 15 2 8" xfId="21419"/>
    <cellStyle name="Normal 4 15 2 8 2" xfId="48374"/>
    <cellStyle name="Normal 4 15 2 9" xfId="24113"/>
    <cellStyle name="Normal 4 15 2 9 2" xfId="51068"/>
    <cellStyle name="Normal 4 15 3" xfId="2587"/>
    <cellStyle name="Normal 4 15 3 10" xfId="29541"/>
    <cellStyle name="Normal 4 15 3 11" xfId="25936"/>
    <cellStyle name="Normal 4 15 3 2" xfId="4369"/>
    <cellStyle name="Normal 4 15 3 2 2" xfId="31323"/>
    <cellStyle name="Normal 4 15 3 3" xfId="7062"/>
    <cellStyle name="Normal 4 15 3 3 2" xfId="34016"/>
    <cellStyle name="Normal 4 15 3 4" xfId="9755"/>
    <cellStyle name="Normal 4 15 3 4 2" xfId="36709"/>
    <cellStyle name="Normal 4 15 3 5" xfId="12448"/>
    <cellStyle name="Normal 4 15 3 5 2" xfId="39402"/>
    <cellStyle name="Normal 4 15 3 6" xfId="15141"/>
    <cellStyle name="Normal 4 15 3 6 2" xfId="42095"/>
    <cellStyle name="Normal 4 15 3 7" xfId="17834"/>
    <cellStyle name="Normal 4 15 3 7 2" xfId="44789"/>
    <cellStyle name="Normal 4 15 3 8" xfId="20528"/>
    <cellStyle name="Normal 4 15 3 8 2" xfId="47483"/>
    <cellStyle name="Normal 4 15 3 9" xfId="23222"/>
    <cellStyle name="Normal 4 15 3 9 2" xfId="50177"/>
    <cellStyle name="Normal 4 15 4" xfId="3478"/>
    <cellStyle name="Normal 4 15 4 2" xfId="30432"/>
    <cellStyle name="Normal 4 15 5" xfId="6171"/>
    <cellStyle name="Normal 4 15 5 2" xfId="33125"/>
    <cellStyle name="Normal 4 15 6" xfId="8864"/>
    <cellStyle name="Normal 4 15 6 2" xfId="35818"/>
    <cellStyle name="Normal 4 15 7" xfId="11557"/>
    <cellStyle name="Normal 4 15 7 2" xfId="38511"/>
    <cellStyle name="Normal 4 15 8" xfId="14250"/>
    <cellStyle name="Normal 4 15 8 2" xfId="41204"/>
    <cellStyle name="Normal 4 15 9" xfId="16943"/>
    <cellStyle name="Normal 4 15 9 2" xfId="43898"/>
    <cellStyle name="Normal 4 16" xfId="841"/>
    <cellStyle name="Normal 4 16 10" xfId="19672"/>
    <cellStyle name="Normal 4 16 10 2" xfId="46627"/>
    <cellStyle name="Normal 4 16 11" xfId="22366"/>
    <cellStyle name="Normal 4 16 11 2" xfId="49321"/>
    <cellStyle name="Normal 4 16 12" xfId="27794"/>
    <cellStyle name="Normal 4 16 13" xfId="25080"/>
    <cellStyle name="Normal 4 16 2" xfId="1730"/>
    <cellStyle name="Normal 4 16 2 10" xfId="28685"/>
    <cellStyle name="Normal 4 16 2 11" xfId="26862"/>
    <cellStyle name="Normal 4 16 2 2" xfId="5295"/>
    <cellStyle name="Normal 4 16 2 2 2" xfId="32249"/>
    <cellStyle name="Normal 4 16 2 3" xfId="7988"/>
    <cellStyle name="Normal 4 16 2 3 2" xfId="34942"/>
    <cellStyle name="Normal 4 16 2 4" xfId="10681"/>
    <cellStyle name="Normal 4 16 2 4 2" xfId="37635"/>
    <cellStyle name="Normal 4 16 2 5" xfId="13374"/>
    <cellStyle name="Normal 4 16 2 5 2" xfId="40328"/>
    <cellStyle name="Normal 4 16 2 6" xfId="16067"/>
    <cellStyle name="Normal 4 16 2 6 2" xfId="43021"/>
    <cellStyle name="Normal 4 16 2 7" xfId="18760"/>
    <cellStyle name="Normal 4 16 2 7 2" xfId="45715"/>
    <cellStyle name="Normal 4 16 2 8" xfId="21454"/>
    <cellStyle name="Normal 4 16 2 8 2" xfId="48409"/>
    <cellStyle name="Normal 4 16 2 9" xfId="24148"/>
    <cellStyle name="Normal 4 16 2 9 2" xfId="51103"/>
    <cellStyle name="Normal 4 16 3" xfId="2622"/>
    <cellStyle name="Normal 4 16 3 10" xfId="29576"/>
    <cellStyle name="Normal 4 16 3 11" xfId="25971"/>
    <cellStyle name="Normal 4 16 3 2" xfId="4404"/>
    <cellStyle name="Normal 4 16 3 2 2" xfId="31358"/>
    <cellStyle name="Normal 4 16 3 3" xfId="7097"/>
    <cellStyle name="Normal 4 16 3 3 2" xfId="34051"/>
    <cellStyle name="Normal 4 16 3 4" xfId="9790"/>
    <cellStyle name="Normal 4 16 3 4 2" xfId="36744"/>
    <cellStyle name="Normal 4 16 3 5" xfId="12483"/>
    <cellStyle name="Normal 4 16 3 5 2" xfId="39437"/>
    <cellStyle name="Normal 4 16 3 6" xfId="15176"/>
    <cellStyle name="Normal 4 16 3 6 2" xfId="42130"/>
    <cellStyle name="Normal 4 16 3 7" xfId="17869"/>
    <cellStyle name="Normal 4 16 3 7 2" xfId="44824"/>
    <cellStyle name="Normal 4 16 3 8" xfId="20563"/>
    <cellStyle name="Normal 4 16 3 8 2" xfId="47518"/>
    <cellStyle name="Normal 4 16 3 9" xfId="23257"/>
    <cellStyle name="Normal 4 16 3 9 2" xfId="50212"/>
    <cellStyle name="Normal 4 16 4" xfId="3513"/>
    <cellStyle name="Normal 4 16 4 2" xfId="30467"/>
    <cellStyle name="Normal 4 16 5" xfId="6206"/>
    <cellStyle name="Normal 4 16 5 2" xfId="33160"/>
    <cellStyle name="Normal 4 16 6" xfId="8899"/>
    <cellStyle name="Normal 4 16 6 2" xfId="35853"/>
    <cellStyle name="Normal 4 16 7" xfId="11592"/>
    <cellStyle name="Normal 4 16 7 2" xfId="38546"/>
    <cellStyle name="Normal 4 16 8" xfId="14285"/>
    <cellStyle name="Normal 4 16 8 2" xfId="41239"/>
    <cellStyle name="Normal 4 16 9" xfId="16978"/>
    <cellStyle name="Normal 4 16 9 2" xfId="43933"/>
    <cellStyle name="Normal 4 17" xfId="859"/>
    <cellStyle name="Normal 4 17 10" xfId="19691"/>
    <cellStyle name="Normal 4 17 10 2" xfId="46646"/>
    <cellStyle name="Normal 4 17 11" xfId="22385"/>
    <cellStyle name="Normal 4 17 11 2" xfId="49340"/>
    <cellStyle name="Normal 4 17 12" xfId="27813"/>
    <cellStyle name="Normal 4 17 13" xfId="25099"/>
    <cellStyle name="Normal 4 17 2" xfId="1749"/>
    <cellStyle name="Normal 4 17 2 10" xfId="28704"/>
    <cellStyle name="Normal 4 17 2 11" xfId="26881"/>
    <cellStyle name="Normal 4 17 2 2" xfId="5314"/>
    <cellStyle name="Normal 4 17 2 2 2" xfId="32268"/>
    <cellStyle name="Normal 4 17 2 3" xfId="8007"/>
    <cellStyle name="Normal 4 17 2 3 2" xfId="34961"/>
    <cellStyle name="Normal 4 17 2 4" xfId="10700"/>
    <cellStyle name="Normal 4 17 2 4 2" xfId="37654"/>
    <cellStyle name="Normal 4 17 2 5" xfId="13393"/>
    <cellStyle name="Normal 4 17 2 5 2" xfId="40347"/>
    <cellStyle name="Normal 4 17 2 6" xfId="16086"/>
    <cellStyle name="Normal 4 17 2 6 2" xfId="43040"/>
    <cellStyle name="Normal 4 17 2 7" xfId="18779"/>
    <cellStyle name="Normal 4 17 2 7 2" xfId="45734"/>
    <cellStyle name="Normal 4 17 2 8" xfId="21473"/>
    <cellStyle name="Normal 4 17 2 8 2" xfId="48428"/>
    <cellStyle name="Normal 4 17 2 9" xfId="24167"/>
    <cellStyle name="Normal 4 17 2 9 2" xfId="51122"/>
    <cellStyle name="Normal 4 17 3" xfId="2641"/>
    <cellStyle name="Normal 4 17 3 10" xfId="29595"/>
    <cellStyle name="Normal 4 17 3 11" xfId="25990"/>
    <cellStyle name="Normal 4 17 3 2" xfId="4423"/>
    <cellStyle name="Normal 4 17 3 2 2" xfId="31377"/>
    <cellStyle name="Normal 4 17 3 3" xfId="7116"/>
    <cellStyle name="Normal 4 17 3 3 2" xfId="34070"/>
    <cellStyle name="Normal 4 17 3 4" xfId="9809"/>
    <cellStyle name="Normal 4 17 3 4 2" xfId="36763"/>
    <cellStyle name="Normal 4 17 3 5" xfId="12502"/>
    <cellStyle name="Normal 4 17 3 5 2" xfId="39456"/>
    <cellStyle name="Normal 4 17 3 6" xfId="15195"/>
    <cellStyle name="Normal 4 17 3 6 2" xfId="42149"/>
    <cellStyle name="Normal 4 17 3 7" xfId="17888"/>
    <cellStyle name="Normal 4 17 3 7 2" xfId="44843"/>
    <cellStyle name="Normal 4 17 3 8" xfId="20582"/>
    <cellStyle name="Normal 4 17 3 8 2" xfId="47537"/>
    <cellStyle name="Normal 4 17 3 9" xfId="23276"/>
    <cellStyle name="Normal 4 17 3 9 2" xfId="50231"/>
    <cellStyle name="Normal 4 17 4" xfId="3532"/>
    <cellStyle name="Normal 4 17 4 2" xfId="30486"/>
    <cellStyle name="Normal 4 17 5" xfId="6225"/>
    <cellStyle name="Normal 4 17 5 2" xfId="33179"/>
    <cellStyle name="Normal 4 17 6" xfId="8918"/>
    <cellStyle name="Normal 4 17 6 2" xfId="35872"/>
    <cellStyle name="Normal 4 17 7" xfId="11611"/>
    <cellStyle name="Normal 4 17 7 2" xfId="38565"/>
    <cellStyle name="Normal 4 17 8" xfId="14304"/>
    <cellStyle name="Normal 4 17 8 2" xfId="41258"/>
    <cellStyle name="Normal 4 17 9" xfId="16997"/>
    <cellStyle name="Normal 4 17 9 2" xfId="43952"/>
    <cellStyle name="Normal 4 18" xfId="902"/>
    <cellStyle name="Normal 4 18 10" xfId="19734"/>
    <cellStyle name="Normal 4 18 10 2" xfId="46689"/>
    <cellStyle name="Normal 4 18 11" xfId="22428"/>
    <cellStyle name="Normal 4 18 11 2" xfId="49383"/>
    <cellStyle name="Normal 4 18 12" xfId="27856"/>
    <cellStyle name="Normal 4 18 13" xfId="25142"/>
    <cellStyle name="Normal 4 18 2" xfId="1792"/>
    <cellStyle name="Normal 4 18 2 10" xfId="28747"/>
    <cellStyle name="Normal 4 18 2 11" xfId="26924"/>
    <cellStyle name="Normal 4 18 2 2" xfId="5357"/>
    <cellStyle name="Normal 4 18 2 2 2" xfId="32311"/>
    <cellStyle name="Normal 4 18 2 3" xfId="8050"/>
    <cellStyle name="Normal 4 18 2 3 2" xfId="35004"/>
    <cellStyle name="Normal 4 18 2 4" xfId="10743"/>
    <cellStyle name="Normal 4 18 2 4 2" xfId="37697"/>
    <cellStyle name="Normal 4 18 2 5" xfId="13436"/>
    <cellStyle name="Normal 4 18 2 5 2" xfId="40390"/>
    <cellStyle name="Normal 4 18 2 6" xfId="16129"/>
    <cellStyle name="Normal 4 18 2 6 2" xfId="43083"/>
    <cellStyle name="Normal 4 18 2 7" xfId="18822"/>
    <cellStyle name="Normal 4 18 2 7 2" xfId="45777"/>
    <cellStyle name="Normal 4 18 2 8" xfId="21516"/>
    <cellStyle name="Normal 4 18 2 8 2" xfId="48471"/>
    <cellStyle name="Normal 4 18 2 9" xfId="24210"/>
    <cellStyle name="Normal 4 18 2 9 2" xfId="51165"/>
    <cellStyle name="Normal 4 18 3" xfId="2684"/>
    <cellStyle name="Normal 4 18 3 10" xfId="29638"/>
    <cellStyle name="Normal 4 18 3 11" xfId="26033"/>
    <cellStyle name="Normal 4 18 3 2" xfId="4466"/>
    <cellStyle name="Normal 4 18 3 2 2" xfId="31420"/>
    <cellStyle name="Normal 4 18 3 3" xfId="7159"/>
    <cellStyle name="Normal 4 18 3 3 2" xfId="34113"/>
    <cellStyle name="Normal 4 18 3 4" xfId="9852"/>
    <cellStyle name="Normal 4 18 3 4 2" xfId="36806"/>
    <cellStyle name="Normal 4 18 3 5" xfId="12545"/>
    <cellStyle name="Normal 4 18 3 5 2" xfId="39499"/>
    <cellStyle name="Normal 4 18 3 6" xfId="15238"/>
    <cellStyle name="Normal 4 18 3 6 2" xfId="42192"/>
    <cellStyle name="Normal 4 18 3 7" xfId="17931"/>
    <cellStyle name="Normal 4 18 3 7 2" xfId="44886"/>
    <cellStyle name="Normal 4 18 3 8" xfId="20625"/>
    <cellStyle name="Normal 4 18 3 8 2" xfId="47580"/>
    <cellStyle name="Normal 4 18 3 9" xfId="23319"/>
    <cellStyle name="Normal 4 18 3 9 2" xfId="50274"/>
    <cellStyle name="Normal 4 18 4" xfId="3575"/>
    <cellStyle name="Normal 4 18 4 2" xfId="30529"/>
    <cellStyle name="Normal 4 18 5" xfId="6268"/>
    <cellStyle name="Normal 4 18 5 2" xfId="33222"/>
    <cellStyle name="Normal 4 18 6" xfId="8961"/>
    <cellStyle name="Normal 4 18 6 2" xfId="35915"/>
    <cellStyle name="Normal 4 18 7" xfId="11654"/>
    <cellStyle name="Normal 4 18 7 2" xfId="38608"/>
    <cellStyle name="Normal 4 18 8" xfId="14347"/>
    <cellStyle name="Normal 4 18 8 2" xfId="41301"/>
    <cellStyle name="Normal 4 18 9" xfId="17040"/>
    <cellStyle name="Normal 4 18 9 2" xfId="43995"/>
    <cellStyle name="Normal 4 19" xfId="941"/>
    <cellStyle name="Normal 4 19 10" xfId="19774"/>
    <cellStyle name="Normal 4 19 10 2" xfId="46729"/>
    <cellStyle name="Normal 4 19 11" xfId="22468"/>
    <cellStyle name="Normal 4 19 11 2" xfId="49423"/>
    <cellStyle name="Normal 4 19 12" xfId="27896"/>
    <cellStyle name="Normal 4 19 13" xfId="25182"/>
    <cellStyle name="Normal 4 19 2" xfId="1832"/>
    <cellStyle name="Normal 4 19 2 10" xfId="28787"/>
    <cellStyle name="Normal 4 19 2 11" xfId="26964"/>
    <cellStyle name="Normal 4 19 2 2" xfId="5397"/>
    <cellStyle name="Normal 4 19 2 2 2" xfId="32351"/>
    <cellStyle name="Normal 4 19 2 3" xfId="8090"/>
    <cellStyle name="Normal 4 19 2 3 2" xfId="35044"/>
    <cellStyle name="Normal 4 19 2 4" xfId="10783"/>
    <cellStyle name="Normal 4 19 2 4 2" xfId="37737"/>
    <cellStyle name="Normal 4 19 2 5" xfId="13476"/>
    <cellStyle name="Normal 4 19 2 5 2" xfId="40430"/>
    <cellStyle name="Normal 4 19 2 6" xfId="16169"/>
    <cellStyle name="Normal 4 19 2 6 2" xfId="43123"/>
    <cellStyle name="Normal 4 19 2 7" xfId="18862"/>
    <cellStyle name="Normal 4 19 2 7 2" xfId="45817"/>
    <cellStyle name="Normal 4 19 2 8" xfId="21556"/>
    <cellStyle name="Normal 4 19 2 8 2" xfId="48511"/>
    <cellStyle name="Normal 4 19 2 9" xfId="24250"/>
    <cellStyle name="Normal 4 19 2 9 2" xfId="51205"/>
    <cellStyle name="Normal 4 19 3" xfId="2724"/>
    <cellStyle name="Normal 4 19 3 10" xfId="29678"/>
    <cellStyle name="Normal 4 19 3 11" xfId="26073"/>
    <cellStyle name="Normal 4 19 3 2" xfId="4506"/>
    <cellStyle name="Normal 4 19 3 2 2" xfId="31460"/>
    <cellStyle name="Normal 4 19 3 3" xfId="7199"/>
    <cellStyle name="Normal 4 19 3 3 2" xfId="34153"/>
    <cellStyle name="Normal 4 19 3 4" xfId="9892"/>
    <cellStyle name="Normal 4 19 3 4 2" xfId="36846"/>
    <cellStyle name="Normal 4 19 3 5" xfId="12585"/>
    <cellStyle name="Normal 4 19 3 5 2" xfId="39539"/>
    <cellStyle name="Normal 4 19 3 6" xfId="15278"/>
    <cellStyle name="Normal 4 19 3 6 2" xfId="42232"/>
    <cellStyle name="Normal 4 19 3 7" xfId="17971"/>
    <cellStyle name="Normal 4 19 3 7 2" xfId="44926"/>
    <cellStyle name="Normal 4 19 3 8" xfId="20665"/>
    <cellStyle name="Normal 4 19 3 8 2" xfId="47620"/>
    <cellStyle name="Normal 4 19 3 9" xfId="23359"/>
    <cellStyle name="Normal 4 19 3 9 2" xfId="50314"/>
    <cellStyle name="Normal 4 19 4" xfId="3615"/>
    <cellStyle name="Normal 4 19 4 2" xfId="30569"/>
    <cellStyle name="Normal 4 19 5" xfId="6308"/>
    <cellStyle name="Normal 4 19 5 2" xfId="33262"/>
    <cellStyle name="Normal 4 19 6" xfId="9001"/>
    <cellStyle name="Normal 4 19 6 2" xfId="35955"/>
    <cellStyle name="Normal 4 19 7" xfId="11694"/>
    <cellStyle name="Normal 4 19 7 2" xfId="38648"/>
    <cellStyle name="Normal 4 19 8" xfId="14387"/>
    <cellStyle name="Normal 4 19 8 2" xfId="41341"/>
    <cellStyle name="Normal 4 19 9" xfId="17080"/>
    <cellStyle name="Normal 4 19 9 2" xfId="44035"/>
    <cellStyle name="Normal 4 2" xfId="68"/>
    <cellStyle name="Normal 4 2 10" xfId="278"/>
    <cellStyle name="Normal 4 2 10 10" xfId="16434"/>
    <cellStyle name="Normal 4 2 10 10 2" xfId="43389"/>
    <cellStyle name="Normal 4 2 10 11" xfId="19128"/>
    <cellStyle name="Normal 4 2 10 11 2" xfId="46083"/>
    <cellStyle name="Normal 4 2 10 12" xfId="21822"/>
    <cellStyle name="Normal 4 2 10 12 2" xfId="48777"/>
    <cellStyle name="Normal 4 2 10 13" xfId="27250"/>
    <cellStyle name="Normal 4 2 10 14" xfId="24536"/>
    <cellStyle name="Normal 4 2 10 2" xfId="575"/>
    <cellStyle name="Normal 4 2 10 2 10" xfId="19406"/>
    <cellStyle name="Normal 4 2 10 2 10 2" xfId="46361"/>
    <cellStyle name="Normal 4 2 10 2 11" xfId="22100"/>
    <cellStyle name="Normal 4 2 10 2 11 2" xfId="49055"/>
    <cellStyle name="Normal 4 2 10 2 12" xfId="27528"/>
    <cellStyle name="Normal 4 2 10 2 13" xfId="24814"/>
    <cellStyle name="Normal 4 2 10 2 2" xfId="1464"/>
    <cellStyle name="Normal 4 2 10 2 2 10" xfId="28419"/>
    <cellStyle name="Normal 4 2 10 2 2 11" xfId="26596"/>
    <cellStyle name="Normal 4 2 10 2 2 2" xfId="5029"/>
    <cellStyle name="Normal 4 2 10 2 2 2 2" xfId="31983"/>
    <cellStyle name="Normal 4 2 10 2 2 3" xfId="7722"/>
    <cellStyle name="Normal 4 2 10 2 2 3 2" xfId="34676"/>
    <cellStyle name="Normal 4 2 10 2 2 4" xfId="10415"/>
    <cellStyle name="Normal 4 2 10 2 2 4 2" xfId="37369"/>
    <cellStyle name="Normal 4 2 10 2 2 5" xfId="13108"/>
    <cellStyle name="Normal 4 2 10 2 2 5 2" xfId="40062"/>
    <cellStyle name="Normal 4 2 10 2 2 6" xfId="15801"/>
    <cellStyle name="Normal 4 2 10 2 2 6 2" xfId="42755"/>
    <cellStyle name="Normal 4 2 10 2 2 7" xfId="18494"/>
    <cellStyle name="Normal 4 2 10 2 2 7 2" xfId="45449"/>
    <cellStyle name="Normal 4 2 10 2 2 8" xfId="21188"/>
    <cellStyle name="Normal 4 2 10 2 2 8 2" xfId="48143"/>
    <cellStyle name="Normal 4 2 10 2 2 9" xfId="23882"/>
    <cellStyle name="Normal 4 2 10 2 2 9 2" xfId="50837"/>
    <cellStyle name="Normal 4 2 10 2 3" xfId="2355"/>
    <cellStyle name="Normal 4 2 10 2 3 10" xfId="29310"/>
    <cellStyle name="Normal 4 2 10 2 3 11" xfId="25705"/>
    <cellStyle name="Normal 4 2 10 2 3 2" xfId="4138"/>
    <cellStyle name="Normal 4 2 10 2 3 2 2" xfId="31092"/>
    <cellStyle name="Normal 4 2 10 2 3 3" xfId="6831"/>
    <cellStyle name="Normal 4 2 10 2 3 3 2" xfId="33785"/>
    <cellStyle name="Normal 4 2 10 2 3 4" xfId="9524"/>
    <cellStyle name="Normal 4 2 10 2 3 4 2" xfId="36478"/>
    <cellStyle name="Normal 4 2 10 2 3 5" xfId="12217"/>
    <cellStyle name="Normal 4 2 10 2 3 5 2" xfId="39171"/>
    <cellStyle name="Normal 4 2 10 2 3 6" xfId="14910"/>
    <cellStyle name="Normal 4 2 10 2 3 6 2" xfId="41864"/>
    <cellStyle name="Normal 4 2 10 2 3 7" xfId="17603"/>
    <cellStyle name="Normal 4 2 10 2 3 7 2" xfId="44558"/>
    <cellStyle name="Normal 4 2 10 2 3 8" xfId="20297"/>
    <cellStyle name="Normal 4 2 10 2 3 8 2" xfId="47252"/>
    <cellStyle name="Normal 4 2 10 2 3 9" xfId="22991"/>
    <cellStyle name="Normal 4 2 10 2 3 9 2" xfId="49946"/>
    <cellStyle name="Normal 4 2 10 2 4" xfId="3247"/>
    <cellStyle name="Normal 4 2 10 2 4 2" xfId="30201"/>
    <cellStyle name="Normal 4 2 10 2 5" xfId="5940"/>
    <cellStyle name="Normal 4 2 10 2 5 2" xfId="32894"/>
    <cellStyle name="Normal 4 2 10 2 6" xfId="8633"/>
    <cellStyle name="Normal 4 2 10 2 6 2" xfId="35587"/>
    <cellStyle name="Normal 4 2 10 2 7" xfId="11326"/>
    <cellStyle name="Normal 4 2 10 2 7 2" xfId="38280"/>
    <cellStyle name="Normal 4 2 10 2 8" xfId="14019"/>
    <cellStyle name="Normal 4 2 10 2 8 2" xfId="40973"/>
    <cellStyle name="Normal 4 2 10 2 9" xfId="16712"/>
    <cellStyle name="Normal 4 2 10 2 9 2" xfId="43667"/>
    <cellStyle name="Normal 4 2 10 3" xfId="1186"/>
    <cellStyle name="Normal 4 2 10 3 10" xfId="28141"/>
    <cellStyle name="Normal 4 2 10 3 11" xfId="26318"/>
    <cellStyle name="Normal 4 2 10 3 2" xfId="4751"/>
    <cellStyle name="Normal 4 2 10 3 2 2" xfId="31705"/>
    <cellStyle name="Normal 4 2 10 3 3" xfId="7444"/>
    <cellStyle name="Normal 4 2 10 3 3 2" xfId="34398"/>
    <cellStyle name="Normal 4 2 10 3 4" xfId="10137"/>
    <cellStyle name="Normal 4 2 10 3 4 2" xfId="37091"/>
    <cellStyle name="Normal 4 2 10 3 5" xfId="12830"/>
    <cellStyle name="Normal 4 2 10 3 5 2" xfId="39784"/>
    <cellStyle name="Normal 4 2 10 3 6" xfId="15523"/>
    <cellStyle name="Normal 4 2 10 3 6 2" xfId="42477"/>
    <cellStyle name="Normal 4 2 10 3 7" xfId="18216"/>
    <cellStyle name="Normal 4 2 10 3 7 2" xfId="45171"/>
    <cellStyle name="Normal 4 2 10 3 8" xfId="20910"/>
    <cellStyle name="Normal 4 2 10 3 8 2" xfId="47865"/>
    <cellStyle name="Normal 4 2 10 3 9" xfId="23604"/>
    <cellStyle name="Normal 4 2 10 3 9 2" xfId="50559"/>
    <cellStyle name="Normal 4 2 10 4" xfId="2077"/>
    <cellStyle name="Normal 4 2 10 4 10" xfId="29032"/>
    <cellStyle name="Normal 4 2 10 4 11" xfId="25427"/>
    <cellStyle name="Normal 4 2 10 4 2" xfId="3860"/>
    <cellStyle name="Normal 4 2 10 4 2 2" xfId="30814"/>
    <cellStyle name="Normal 4 2 10 4 3" xfId="6553"/>
    <cellStyle name="Normal 4 2 10 4 3 2" xfId="33507"/>
    <cellStyle name="Normal 4 2 10 4 4" xfId="9246"/>
    <cellStyle name="Normal 4 2 10 4 4 2" xfId="36200"/>
    <cellStyle name="Normal 4 2 10 4 5" xfId="11939"/>
    <cellStyle name="Normal 4 2 10 4 5 2" xfId="38893"/>
    <cellStyle name="Normal 4 2 10 4 6" xfId="14632"/>
    <cellStyle name="Normal 4 2 10 4 6 2" xfId="41586"/>
    <cellStyle name="Normal 4 2 10 4 7" xfId="17325"/>
    <cellStyle name="Normal 4 2 10 4 7 2" xfId="44280"/>
    <cellStyle name="Normal 4 2 10 4 8" xfId="20019"/>
    <cellStyle name="Normal 4 2 10 4 8 2" xfId="46974"/>
    <cellStyle name="Normal 4 2 10 4 9" xfId="22713"/>
    <cellStyle name="Normal 4 2 10 4 9 2" xfId="49668"/>
    <cellStyle name="Normal 4 2 10 5" xfId="2969"/>
    <cellStyle name="Normal 4 2 10 5 2" xfId="29923"/>
    <cellStyle name="Normal 4 2 10 6" xfId="5662"/>
    <cellStyle name="Normal 4 2 10 6 2" xfId="32616"/>
    <cellStyle name="Normal 4 2 10 7" xfId="8355"/>
    <cellStyle name="Normal 4 2 10 7 2" xfId="35309"/>
    <cellStyle name="Normal 4 2 10 8" xfId="11048"/>
    <cellStyle name="Normal 4 2 10 8 2" xfId="38002"/>
    <cellStyle name="Normal 4 2 10 9" xfId="13741"/>
    <cellStyle name="Normal 4 2 10 9 2" xfId="40695"/>
    <cellStyle name="Normal 4 2 11" xfId="277"/>
    <cellStyle name="Normal 4 2 11 10" xfId="19127"/>
    <cellStyle name="Normal 4 2 11 10 2" xfId="46082"/>
    <cellStyle name="Normal 4 2 11 11" xfId="21821"/>
    <cellStyle name="Normal 4 2 11 11 2" xfId="48776"/>
    <cellStyle name="Normal 4 2 11 12" xfId="27249"/>
    <cellStyle name="Normal 4 2 11 13" xfId="24535"/>
    <cellStyle name="Normal 4 2 11 2" xfId="1185"/>
    <cellStyle name="Normal 4 2 11 2 10" xfId="28140"/>
    <cellStyle name="Normal 4 2 11 2 11" xfId="26317"/>
    <cellStyle name="Normal 4 2 11 2 2" xfId="4750"/>
    <cellStyle name="Normal 4 2 11 2 2 2" xfId="31704"/>
    <cellStyle name="Normal 4 2 11 2 3" xfId="7443"/>
    <cellStyle name="Normal 4 2 11 2 3 2" xfId="34397"/>
    <cellStyle name="Normal 4 2 11 2 4" xfId="10136"/>
    <cellStyle name="Normal 4 2 11 2 4 2" xfId="37090"/>
    <cellStyle name="Normal 4 2 11 2 5" xfId="12829"/>
    <cellStyle name="Normal 4 2 11 2 5 2" xfId="39783"/>
    <cellStyle name="Normal 4 2 11 2 6" xfId="15522"/>
    <cellStyle name="Normal 4 2 11 2 6 2" xfId="42476"/>
    <cellStyle name="Normal 4 2 11 2 7" xfId="18215"/>
    <cellStyle name="Normal 4 2 11 2 7 2" xfId="45170"/>
    <cellStyle name="Normal 4 2 11 2 8" xfId="20909"/>
    <cellStyle name="Normal 4 2 11 2 8 2" xfId="47864"/>
    <cellStyle name="Normal 4 2 11 2 9" xfId="23603"/>
    <cellStyle name="Normal 4 2 11 2 9 2" xfId="50558"/>
    <cellStyle name="Normal 4 2 11 3" xfId="2076"/>
    <cellStyle name="Normal 4 2 11 3 10" xfId="29031"/>
    <cellStyle name="Normal 4 2 11 3 11" xfId="25426"/>
    <cellStyle name="Normal 4 2 11 3 2" xfId="3859"/>
    <cellStyle name="Normal 4 2 11 3 2 2" xfId="30813"/>
    <cellStyle name="Normal 4 2 11 3 3" xfId="6552"/>
    <cellStyle name="Normal 4 2 11 3 3 2" xfId="33506"/>
    <cellStyle name="Normal 4 2 11 3 4" xfId="9245"/>
    <cellStyle name="Normal 4 2 11 3 4 2" xfId="36199"/>
    <cellStyle name="Normal 4 2 11 3 5" xfId="11938"/>
    <cellStyle name="Normal 4 2 11 3 5 2" xfId="38892"/>
    <cellStyle name="Normal 4 2 11 3 6" xfId="14631"/>
    <cellStyle name="Normal 4 2 11 3 6 2" xfId="41585"/>
    <cellStyle name="Normal 4 2 11 3 7" xfId="17324"/>
    <cellStyle name="Normal 4 2 11 3 7 2" xfId="44279"/>
    <cellStyle name="Normal 4 2 11 3 8" xfId="20018"/>
    <cellStyle name="Normal 4 2 11 3 8 2" xfId="46973"/>
    <cellStyle name="Normal 4 2 11 3 9" xfId="22712"/>
    <cellStyle name="Normal 4 2 11 3 9 2" xfId="49667"/>
    <cellStyle name="Normal 4 2 11 4" xfId="2968"/>
    <cellStyle name="Normal 4 2 11 4 2" xfId="29922"/>
    <cellStyle name="Normal 4 2 11 5" xfId="5661"/>
    <cellStyle name="Normal 4 2 11 5 2" xfId="32615"/>
    <cellStyle name="Normal 4 2 11 6" xfId="8354"/>
    <cellStyle name="Normal 4 2 11 6 2" xfId="35308"/>
    <cellStyle name="Normal 4 2 11 7" xfId="11047"/>
    <cellStyle name="Normal 4 2 11 7 2" xfId="38001"/>
    <cellStyle name="Normal 4 2 11 8" xfId="13740"/>
    <cellStyle name="Normal 4 2 11 8 2" xfId="40694"/>
    <cellStyle name="Normal 4 2 11 9" xfId="16433"/>
    <cellStyle name="Normal 4 2 11 9 2" xfId="43388"/>
    <cellStyle name="Normal 4 2 12" xfId="507"/>
    <cellStyle name="Normal 4 2 12 10" xfId="19337"/>
    <cellStyle name="Normal 4 2 12 10 2" xfId="46292"/>
    <cellStyle name="Normal 4 2 12 11" xfId="22031"/>
    <cellStyle name="Normal 4 2 12 11 2" xfId="48986"/>
    <cellStyle name="Normal 4 2 12 12" xfId="27459"/>
    <cellStyle name="Normal 4 2 12 13" xfId="24745"/>
    <cellStyle name="Normal 4 2 12 2" xfId="1395"/>
    <cellStyle name="Normal 4 2 12 2 10" xfId="28350"/>
    <cellStyle name="Normal 4 2 12 2 11" xfId="26527"/>
    <cellStyle name="Normal 4 2 12 2 2" xfId="4960"/>
    <cellStyle name="Normal 4 2 12 2 2 2" xfId="31914"/>
    <cellStyle name="Normal 4 2 12 2 3" xfId="7653"/>
    <cellStyle name="Normal 4 2 12 2 3 2" xfId="34607"/>
    <cellStyle name="Normal 4 2 12 2 4" xfId="10346"/>
    <cellStyle name="Normal 4 2 12 2 4 2" xfId="37300"/>
    <cellStyle name="Normal 4 2 12 2 5" xfId="13039"/>
    <cellStyle name="Normal 4 2 12 2 5 2" xfId="39993"/>
    <cellStyle name="Normal 4 2 12 2 6" xfId="15732"/>
    <cellStyle name="Normal 4 2 12 2 6 2" xfId="42686"/>
    <cellStyle name="Normal 4 2 12 2 7" xfId="18425"/>
    <cellStyle name="Normal 4 2 12 2 7 2" xfId="45380"/>
    <cellStyle name="Normal 4 2 12 2 8" xfId="21119"/>
    <cellStyle name="Normal 4 2 12 2 8 2" xfId="48074"/>
    <cellStyle name="Normal 4 2 12 2 9" xfId="23813"/>
    <cellStyle name="Normal 4 2 12 2 9 2" xfId="50768"/>
    <cellStyle name="Normal 4 2 12 3" xfId="2286"/>
    <cellStyle name="Normal 4 2 12 3 10" xfId="29241"/>
    <cellStyle name="Normal 4 2 12 3 11" xfId="25636"/>
    <cellStyle name="Normal 4 2 12 3 2" xfId="4069"/>
    <cellStyle name="Normal 4 2 12 3 2 2" xfId="31023"/>
    <cellStyle name="Normal 4 2 12 3 3" xfId="6762"/>
    <cellStyle name="Normal 4 2 12 3 3 2" xfId="33716"/>
    <cellStyle name="Normal 4 2 12 3 4" xfId="9455"/>
    <cellStyle name="Normal 4 2 12 3 4 2" xfId="36409"/>
    <cellStyle name="Normal 4 2 12 3 5" xfId="12148"/>
    <cellStyle name="Normal 4 2 12 3 5 2" xfId="39102"/>
    <cellStyle name="Normal 4 2 12 3 6" xfId="14841"/>
    <cellStyle name="Normal 4 2 12 3 6 2" xfId="41795"/>
    <cellStyle name="Normal 4 2 12 3 7" xfId="17534"/>
    <cellStyle name="Normal 4 2 12 3 7 2" xfId="44489"/>
    <cellStyle name="Normal 4 2 12 3 8" xfId="20228"/>
    <cellStyle name="Normal 4 2 12 3 8 2" xfId="47183"/>
    <cellStyle name="Normal 4 2 12 3 9" xfId="22922"/>
    <cellStyle name="Normal 4 2 12 3 9 2" xfId="49877"/>
    <cellStyle name="Normal 4 2 12 4" xfId="3178"/>
    <cellStyle name="Normal 4 2 12 4 2" xfId="30132"/>
    <cellStyle name="Normal 4 2 12 5" xfId="5871"/>
    <cellStyle name="Normal 4 2 12 5 2" xfId="32825"/>
    <cellStyle name="Normal 4 2 12 6" xfId="8564"/>
    <cellStyle name="Normal 4 2 12 6 2" xfId="35518"/>
    <cellStyle name="Normal 4 2 12 7" xfId="11257"/>
    <cellStyle name="Normal 4 2 12 7 2" xfId="38211"/>
    <cellStyle name="Normal 4 2 12 8" xfId="13950"/>
    <cellStyle name="Normal 4 2 12 8 2" xfId="40904"/>
    <cellStyle name="Normal 4 2 12 9" xfId="16643"/>
    <cellStyle name="Normal 4 2 12 9 2" xfId="43598"/>
    <cellStyle name="Normal 4 2 13" xfId="757"/>
    <cellStyle name="Normal 4 2 13 10" xfId="19587"/>
    <cellStyle name="Normal 4 2 13 10 2" xfId="46542"/>
    <cellStyle name="Normal 4 2 13 11" xfId="22281"/>
    <cellStyle name="Normal 4 2 13 11 2" xfId="49236"/>
    <cellStyle name="Normal 4 2 13 12" xfId="27709"/>
    <cellStyle name="Normal 4 2 13 13" xfId="24995"/>
    <cellStyle name="Normal 4 2 13 2" xfId="1645"/>
    <cellStyle name="Normal 4 2 13 2 10" xfId="28600"/>
    <cellStyle name="Normal 4 2 13 2 11" xfId="26777"/>
    <cellStyle name="Normal 4 2 13 2 2" xfId="5210"/>
    <cellStyle name="Normal 4 2 13 2 2 2" xfId="32164"/>
    <cellStyle name="Normal 4 2 13 2 3" xfId="7903"/>
    <cellStyle name="Normal 4 2 13 2 3 2" xfId="34857"/>
    <cellStyle name="Normal 4 2 13 2 4" xfId="10596"/>
    <cellStyle name="Normal 4 2 13 2 4 2" xfId="37550"/>
    <cellStyle name="Normal 4 2 13 2 5" xfId="13289"/>
    <cellStyle name="Normal 4 2 13 2 5 2" xfId="40243"/>
    <cellStyle name="Normal 4 2 13 2 6" xfId="15982"/>
    <cellStyle name="Normal 4 2 13 2 6 2" xfId="42936"/>
    <cellStyle name="Normal 4 2 13 2 7" xfId="18675"/>
    <cellStyle name="Normal 4 2 13 2 7 2" xfId="45630"/>
    <cellStyle name="Normal 4 2 13 2 8" xfId="21369"/>
    <cellStyle name="Normal 4 2 13 2 8 2" xfId="48324"/>
    <cellStyle name="Normal 4 2 13 2 9" xfId="24063"/>
    <cellStyle name="Normal 4 2 13 2 9 2" xfId="51018"/>
    <cellStyle name="Normal 4 2 13 3" xfId="2537"/>
    <cellStyle name="Normal 4 2 13 3 10" xfId="29491"/>
    <cellStyle name="Normal 4 2 13 3 11" xfId="25886"/>
    <cellStyle name="Normal 4 2 13 3 2" xfId="4319"/>
    <cellStyle name="Normal 4 2 13 3 2 2" xfId="31273"/>
    <cellStyle name="Normal 4 2 13 3 3" xfId="7012"/>
    <cellStyle name="Normal 4 2 13 3 3 2" xfId="33966"/>
    <cellStyle name="Normal 4 2 13 3 4" xfId="9705"/>
    <cellStyle name="Normal 4 2 13 3 4 2" xfId="36659"/>
    <cellStyle name="Normal 4 2 13 3 5" xfId="12398"/>
    <cellStyle name="Normal 4 2 13 3 5 2" xfId="39352"/>
    <cellStyle name="Normal 4 2 13 3 6" xfId="15091"/>
    <cellStyle name="Normal 4 2 13 3 6 2" xfId="42045"/>
    <cellStyle name="Normal 4 2 13 3 7" xfId="17784"/>
    <cellStyle name="Normal 4 2 13 3 7 2" xfId="44739"/>
    <cellStyle name="Normal 4 2 13 3 8" xfId="20478"/>
    <cellStyle name="Normal 4 2 13 3 8 2" xfId="47433"/>
    <cellStyle name="Normal 4 2 13 3 9" xfId="23172"/>
    <cellStyle name="Normal 4 2 13 3 9 2" xfId="50127"/>
    <cellStyle name="Normal 4 2 13 4" xfId="3428"/>
    <cellStyle name="Normal 4 2 13 4 2" xfId="30382"/>
    <cellStyle name="Normal 4 2 13 5" xfId="6121"/>
    <cellStyle name="Normal 4 2 13 5 2" xfId="33075"/>
    <cellStyle name="Normal 4 2 13 6" xfId="8814"/>
    <cellStyle name="Normal 4 2 13 6 2" xfId="35768"/>
    <cellStyle name="Normal 4 2 13 7" xfId="11507"/>
    <cellStyle name="Normal 4 2 13 7 2" xfId="38461"/>
    <cellStyle name="Normal 4 2 13 8" xfId="14200"/>
    <cellStyle name="Normal 4 2 13 8 2" xfId="41154"/>
    <cellStyle name="Normal 4 2 13 9" xfId="16893"/>
    <cellStyle name="Normal 4 2 13 9 2" xfId="43848"/>
    <cellStyle name="Normal 4 2 14" xfId="775"/>
    <cellStyle name="Normal 4 2 14 10" xfId="19606"/>
    <cellStyle name="Normal 4 2 14 10 2" xfId="46561"/>
    <cellStyle name="Normal 4 2 14 11" xfId="22300"/>
    <cellStyle name="Normal 4 2 14 11 2" xfId="49255"/>
    <cellStyle name="Normal 4 2 14 12" xfId="27728"/>
    <cellStyle name="Normal 4 2 14 13" xfId="25014"/>
    <cellStyle name="Normal 4 2 14 2" xfId="1664"/>
    <cellStyle name="Normal 4 2 14 2 10" xfId="28619"/>
    <cellStyle name="Normal 4 2 14 2 11" xfId="26796"/>
    <cellStyle name="Normal 4 2 14 2 2" xfId="5229"/>
    <cellStyle name="Normal 4 2 14 2 2 2" xfId="32183"/>
    <cellStyle name="Normal 4 2 14 2 3" xfId="7922"/>
    <cellStyle name="Normal 4 2 14 2 3 2" xfId="34876"/>
    <cellStyle name="Normal 4 2 14 2 4" xfId="10615"/>
    <cellStyle name="Normal 4 2 14 2 4 2" xfId="37569"/>
    <cellStyle name="Normal 4 2 14 2 5" xfId="13308"/>
    <cellStyle name="Normal 4 2 14 2 5 2" xfId="40262"/>
    <cellStyle name="Normal 4 2 14 2 6" xfId="16001"/>
    <cellStyle name="Normal 4 2 14 2 6 2" xfId="42955"/>
    <cellStyle name="Normal 4 2 14 2 7" xfId="18694"/>
    <cellStyle name="Normal 4 2 14 2 7 2" xfId="45649"/>
    <cellStyle name="Normal 4 2 14 2 8" xfId="21388"/>
    <cellStyle name="Normal 4 2 14 2 8 2" xfId="48343"/>
    <cellStyle name="Normal 4 2 14 2 9" xfId="24082"/>
    <cellStyle name="Normal 4 2 14 2 9 2" xfId="51037"/>
    <cellStyle name="Normal 4 2 14 3" xfId="2556"/>
    <cellStyle name="Normal 4 2 14 3 10" xfId="29510"/>
    <cellStyle name="Normal 4 2 14 3 11" xfId="25905"/>
    <cellStyle name="Normal 4 2 14 3 2" xfId="4338"/>
    <cellStyle name="Normal 4 2 14 3 2 2" xfId="31292"/>
    <cellStyle name="Normal 4 2 14 3 3" xfId="7031"/>
    <cellStyle name="Normal 4 2 14 3 3 2" xfId="33985"/>
    <cellStyle name="Normal 4 2 14 3 4" xfId="9724"/>
    <cellStyle name="Normal 4 2 14 3 4 2" xfId="36678"/>
    <cellStyle name="Normal 4 2 14 3 5" xfId="12417"/>
    <cellStyle name="Normal 4 2 14 3 5 2" xfId="39371"/>
    <cellStyle name="Normal 4 2 14 3 6" xfId="15110"/>
    <cellStyle name="Normal 4 2 14 3 6 2" xfId="42064"/>
    <cellStyle name="Normal 4 2 14 3 7" xfId="17803"/>
    <cellStyle name="Normal 4 2 14 3 7 2" xfId="44758"/>
    <cellStyle name="Normal 4 2 14 3 8" xfId="20497"/>
    <cellStyle name="Normal 4 2 14 3 8 2" xfId="47452"/>
    <cellStyle name="Normal 4 2 14 3 9" xfId="23191"/>
    <cellStyle name="Normal 4 2 14 3 9 2" xfId="50146"/>
    <cellStyle name="Normal 4 2 14 4" xfId="3447"/>
    <cellStyle name="Normal 4 2 14 4 2" xfId="30401"/>
    <cellStyle name="Normal 4 2 14 5" xfId="6140"/>
    <cellStyle name="Normal 4 2 14 5 2" xfId="33094"/>
    <cellStyle name="Normal 4 2 14 6" xfId="8833"/>
    <cellStyle name="Normal 4 2 14 6 2" xfId="35787"/>
    <cellStyle name="Normal 4 2 14 7" xfId="11526"/>
    <cellStyle name="Normal 4 2 14 7 2" xfId="38480"/>
    <cellStyle name="Normal 4 2 14 8" xfId="14219"/>
    <cellStyle name="Normal 4 2 14 8 2" xfId="41173"/>
    <cellStyle name="Normal 4 2 14 9" xfId="16912"/>
    <cellStyle name="Normal 4 2 14 9 2" xfId="43867"/>
    <cellStyle name="Normal 4 2 15" xfId="808"/>
    <cellStyle name="Normal 4 2 15 10" xfId="19639"/>
    <cellStyle name="Normal 4 2 15 10 2" xfId="46594"/>
    <cellStyle name="Normal 4 2 15 11" xfId="22333"/>
    <cellStyle name="Normal 4 2 15 11 2" xfId="49288"/>
    <cellStyle name="Normal 4 2 15 12" xfId="27761"/>
    <cellStyle name="Normal 4 2 15 13" xfId="25047"/>
    <cellStyle name="Normal 4 2 15 2" xfId="1697"/>
    <cellStyle name="Normal 4 2 15 2 10" xfId="28652"/>
    <cellStyle name="Normal 4 2 15 2 11" xfId="26829"/>
    <cellStyle name="Normal 4 2 15 2 2" xfId="5262"/>
    <cellStyle name="Normal 4 2 15 2 2 2" xfId="32216"/>
    <cellStyle name="Normal 4 2 15 2 3" xfId="7955"/>
    <cellStyle name="Normal 4 2 15 2 3 2" xfId="34909"/>
    <cellStyle name="Normal 4 2 15 2 4" xfId="10648"/>
    <cellStyle name="Normal 4 2 15 2 4 2" xfId="37602"/>
    <cellStyle name="Normal 4 2 15 2 5" xfId="13341"/>
    <cellStyle name="Normal 4 2 15 2 5 2" xfId="40295"/>
    <cellStyle name="Normal 4 2 15 2 6" xfId="16034"/>
    <cellStyle name="Normal 4 2 15 2 6 2" xfId="42988"/>
    <cellStyle name="Normal 4 2 15 2 7" xfId="18727"/>
    <cellStyle name="Normal 4 2 15 2 7 2" xfId="45682"/>
    <cellStyle name="Normal 4 2 15 2 8" xfId="21421"/>
    <cellStyle name="Normal 4 2 15 2 8 2" xfId="48376"/>
    <cellStyle name="Normal 4 2 15 2 9" xfId="24115"/>
    <cellStyle name="Normal 4 2 15 2 9 2" xfId="51070"/>
    <cellStyle name="Normal 4 2 15 3" xfId="2589"/>
    <cellStyle name="Normal 4 2 15 3 10" xfId="29543"/>
    <cellStyle name="Normal 4 2 15 3 11" xfId="25938"/>
    <cellStyle name="Normal 4 2 15 3 2" xfId="4371"/>
    <cellStyle name="Normal 4 2 15 3 2 2" xfId="31325"/>
    <cellStyle name="Normal 4 2 15 3 3" xfId="7064"/>
    <cellStyle name="Normal 4 2 15 3 3 2" xfId="34018"/>
    <cellStyle name="Normal 4 2 15 3 4" xfId="9757"/>
    <cellStyle name="Normal 4 2 15 3 4 2" xfId="36711"/>
    <cellStyle name="Normal 4 2 15 3 5" xfId="12450"/>
    <cellStyle name="Normal 4 2 15 3 5 2" xfId="39404"/>
    <cellStyle name="Normal 4 2 15 3 6" xfId="15143"/>
    <cellStyle name="Normal 4 2 15 3 6 2" xfId="42097"/>
    <cellStyle name="Normal 4 2 15 3 7" xfId="17836"/>
    <cellStyle name="Normal 4 2 15 3 7 2" xfId="44791"/>
    <cellStyle name="Normal 4 2 15 3 8" xfId="20530"/>
    <cellStyle name="Normal 4 2 15 3 8 2" xfId="47485"/>
    <cellStyle name="Normal 4 2 15 3 9" xfId="23224"/>
    <cellStyle name="Normal 4 2 15 3 9 2" xfId="50179"/>
    <cellStyle name="Normal 4 2 15 4" xfId="3480"/>
    <cellStyle name="Normal 4 2 15 4 2" xfId="30434"/>
    <cellStyle name="Normal 4 2 15 5" xfId="6173"/>
    <cellStyle name="Normal 4 2 15 5 2" xfId="33127"/>
    <cellStyle name="Normal 4 2 15 6" xfId="8866"/>
    <cellStyle name="Normal 4 2 15 6 2" xfId="35820"/>
    <cellStyle name="Normal 4 2 15 7" xfId="11559"/>
    <cellStyle name="Normal 4 2 15 7 2" xfId="38513"/>
    <cellStyle name="Normal 4 2 15 8" xfId="14252"/>
    <cellStyle name="Normal 4 2 15 8 2" xfId="41206"/>
    <cellStyle name="Normal 4 2 15 9" xfId="16945"/>
    <cellStyle name="Normal 4 2 15 9 2" xfId="43900"/>
    <cellStyle name="Normal 4 2 16" xfId="842"/>
    <cellStyle name="Normal 4 2 16 10" xfId="19673"/>
    <cellStyle name="Normal 4 2 16 10 2" xfId="46628"/>
    <cellStyle name="Normal 4 2 16 11" xfId="22367"/>
    <cellStyle name="Normal 4 2 16 11 2" xfId="49322"/>
    <cellStyle name="Normal 4 2 16 12" xfId="27795"/>
    <cellStyle name="Normal 4 2 16 13" xfId="25081"/>
    <cellStyle name="Normal 4 2 16 2" xfId="1731"/>
    <cellStyle name="Normal 4 2 16 2 10" xfId="28686"/>
    <cellStyle name="Normal 4 2 16 2 11" xfId="26863"/>
    <cellStyle name="Normal 4 2 16 2 2" xfId="5296"/>
    <cellStyle name="Normal 4 2 16 2 2 2" xfId="32250"/>
    <cellStyle name="Normal 4 2 16 2 3" xfId="7989"/>
    <cellStyle name="Normal 4 2 16 2 3 2" xfId="34943"/>
    <cellStyle name="Normal 4 2 16 2 4" xfId="10682"/>
    <cellStyle name="Normal 4 2 16 2 4 2" xfId="37636"/>
    <cellStyle name="Normal 4 2 16 2 5" xfId="13375"/>
    <cellStyle name="Normal 4 2 16 2 5 2" xfId="40329"/>
    <cellStyle name="Normal 4 2 16 2 6" xfId="16068"/>
    <cellStyle name="Normal 4 2 16 2 6 2" xfId="43022"/>
    <cellStyle name="Normal 4 2 16 2 7" xfId="18761"/>
    <cellStyle name="Normal 4 2 16 2 7 2" xfId="45716"/>
    <cellStyle name="Normal 4 2 16 2 8" xfId="21455"/>
    <cellStyle name="Normal 4 2 16 2 8 2" xfId="48410"/>
    <cellStyle name="Normal 4 2 16 2 9" xfId="24149"/>
    <cellStyle name="Normal 4 2 16 2 9 2" xfId="51104"/>
    <cellStyle name="Normal 4 2 16 3" xfId="2623"/>
    <cellStyle name="Normal 4 2 16 3 10" xfId="29577"/>
    <cellStyle name="Normal 4 2 16 3 11" xfId="25972"/>
    <cellStyle name="Normal 4 2 16 3 2" xfId="4405"/>
    <cellStyle name="Normal 4 2 16 3 2 2" xfId="31359"/>
    <cellStyle name="Normal 4 2 16 3 3" xfId="7098"/>
    <cellStyle name="Normal 4 2 16 3 3 2" xfId="34052"/>
    <cellStyle name="Normal 4 2 16 3 4" xfId="9791"/>
    <cellStyle name="Normal 4 2 16 3 4 2" xfId="36745"/>
    <cellStyle name="Normal 4 2 16 3 5" xfId="12484"/>
    <cellStyle name="Normal 4 2 16 3 5 2" xfId="39438"/>
    <cellStyle name="Normal 4 2 16 3 6" xfId="15177"/>
    <cellStyle name="Normal 4 2 16 3 6 2" xfId="42131"/>
    <cellStyle name="Normal 4 2 16 3 7" xfId="17870"/>
    <cellStyle name="Normal 4 2 16 3 7 2" xfId="44825"/>
    <cellStyle name="Normal 4 2 16 3 8" xfId="20564"/>
    <cellStyle name="Normal 4 2 16 3 8 2" xfId="47519"/>
    <cellStyle name="Normal 4 2 16 3 9" xfId="23258"/>
    <cellStyle name="Normal 4 2 16 3 9 2" xfId="50213"/>
    <cellStyle name="Normal 4 2 16 4" xfId="3514"/>
    <cellStyle name="Normal 4 2 16 4 2" xfId="30468"/>
    <cellStyle name="Normal 4 2 16 5" xfId="6207"/>
    <cellStyle name="Normal 4 2 16 5 2" xfId="33161"/>
    <cellStyle name="Normal 4 2 16 6" xfId="8900"/>
    <cellStyle name="Normal 4 2 16 6 2" xfId="35854"/>
    <cellStyle name="Normal 4 2 16 7" xfId="11593"/>
    <cellStyle name="Normal 4 2 16 7 2" xfId="38547"/>
    <cellStyle name="Normal 4 2 16 8" xfId="14286"/>
    <cellStyle name="Normal 4 2 16 8 2" xfId="41240"/>
    <cellStyle name="Normal 4 2 16 9" xfId="16979"/>
    <cellStyle name="Normal 4 2 16 9 2" xfId="43934"/>
    <cellStyle name="Normal 4 2 17" xfId="861"/>
    <cellStyle name="Normal 4 2 17 10" xfId="19693"/>
    <cellStyle name="Normal 4 2 17 10 2" xfId="46648"/>
    <cellStyle name="Normal 4 2 17 11" xfId="22387"/>
    <cellStyle name="Normal 4 2 17 11 2" xfId="49342"/>
    <cellStyle name="Normal 4 2 17 12" xfId="27815"/>
    <cellStyle name="Normal 4 2 17 13" xfId="25101"/>
    <cellStyle name="Normal 4 2 17 2" xfId="1751"/>
    <cellStyle name="Normal 4 2 17 2 10" xfId="28706"/>
    <cellStyle name="Normal 4 2 17 2 11" xfId="26883"/>
    <cellStyle name="Normal 4 2 17 2 2" xfId="5316"/>
    <cellStyle name="Normal 4 2 17 2 2 2" xfId="32270"/>
    <cellStyle name="Normal 4 2 17 2 3" xfId="8009"/>
    <cellStyle name="Normal 4 2 17 2 3 2" xfId="34963"/>
    <cellStyle name="Normal 4 2 17 2 4" xfId="10702"/>
    <cellStyle name="Normal 4 2 17 2 4 2" xfId="37656"/>
    <cellStyle name="Normal 4 2 17 2 5" xfId="13395"/>
    <cellStyle name="Normal 4 2 17 2 5 2" xfId="40349"/>
    <cellStyle name="Normal 4 2 17 2 6" xfId="16088"/>
    <cellStyle name="Normal 4 2 17 2 6 2" xfId="43042"/>
    <cellStyle name="Normal 4 2 17 2 7" xfId="18781"/>
    <cellStyle name="Normal 4 2 17 2 7 2" xfId="45736"/>
    <cellStyle name="Normal 4 2 17 2 8" xfId="21475"/>
    <cellStyle name="Normal 4 2 17 2 8 2" xfId="48430"/>
    <cellStyle name="Normal 4 2 17 2 9" xfId="24169"/>
    <cellStyle name="Normal 4 2 17 2 9 2" xfId="51124"/>
    <cellStyle name="Normal 4 2 17 3" xfId="2643"/>
    <cellStyle name="Normal 4 2 17 3 10" xfId="29597"/>
    <cellStyle name="Normal 4 2 17 3 11" xfId="25992"/>
    <cellStyle name="Normal 4 2 17 3 2" xfId="4425"/>
    <cellStyle name="Normal 4 2 17 3 2 2" xfId="31379"/>
    <cellStyle name="Normal 4 2 17 3 3" xfId="7118"/>
    <cellStyle name="Normal 4 2 17 3 3 2" xfId="34072"/>
    <cellStyle name="Normal 4 2 17 3 4" xfId="9811"/>
    <cellStyle name="Normal 4 2 17 3 4 2" xfId="36765"/>
    <cellStyle name="Normal 4 2 17 3 5" xfId="12504"/>
    <cellStyle name="Normal 4 2 17 3 5 2" xfId="39458"/>
    <cellStyle name="Normal 4 2 17 3 6" xfId="15197"/>
    <cellStyle name="Normal 4 2 17 3 6 2" xfId="42151"/>
    <cellStyle name="Normal 4 2 17 3 7" xfId="17890"/>
    <cellStyle name="Normal 4 2 17 3 7 2" xfId="44845"/>
    <cellStyle name="Normal 4 2 17 3 8" xfId="20584"/>
    <cellStyle name="Normal 4 2 17 3 8 2" xfId="47539"/>
    <cellStyle name="Normal 4 2 17 3 9" xfId="23278"/>
    <cellStyle name="Normal 4 2 17 3 9 2" xfId="50233"/>
    <cellStyle name="Normal 4 2 17 4" xfId="3534"/>
    <cellStyle name="Normal 4 2 17 4 2" xfId="30488"/>
    <cellStyle name="Normal 4 2 17 5" xfId="6227"/>
    <cellStyle name="Normal 4 2 17 5 2" xfId="33181"/>
    <cellStyle name="Normal 4 2 17 6" xfId="8920"/>
    <cellStyle name="Normal 4 2 17 6 2" xfId="35874"/>
    <cellStyle name="Normal 4 2 17 7" xfId="11613"/>
    <cellStyle name="Normal 4 2 17 7 2" xfId="38567"/>
    <cellStyle name="Normal 4 2 17 8" xfId="14306"/>
    <cellStyle name="Normal 4 2 17 8 2" xfId="41260"/>
    <cellStyle name="Normal 4 2 17 9" xfId="16999"/>
    <cellStyle name="Normal 4 2 17 9 2" xfId="43954"/>
    <cellStyle name="Normal 4 2 18" xfId="903"/>
    <cellStyle name="Normal 4 2 18 10" xfId="19735"/>
    <cellStyle name="Normal 4 2 18 10 2" xfId="46690"/>
    <cellStyle name="Normal 4 2 18 11" xfId="22429"/>
    <cellStyle name="Normal 4 2 18 11 2" xfId="49384"/>
    <cellStyle name="Normal 4 2 18 12" xfId="27857"/>
    <cellStyle name="Normal 4 2 18 13" xfId="25143"/>
    <cellStyle name="Normal 4 2 18 2" xfId="1793"/>
    <cellStyle name="Normal 4 2 18 2 10" xfId="28748"/>
    <cellStyle name="Normal 4 2 18 2 11" xfId="26925"/>
    <cellStyle name="Normal 4 2 18 2 2" xfId="5358"/>
    <cellStyle name="Normal 4 2 18 2 2 2" xfId="32312"/>
    <cellStyle name="Normal 4 2 18 2 3" xfId="8051"/>
    <cellStyle name="Normal 4 2 18 2 3 2" xfId="35005"/>
    <cellStyle name="Normal 4 2 18 2 4" xfId="10744"/>
    <cellStyle name="Normal 4 2 18 2 4 2" xfId="37698"/>
    <cellStyle name="Normal 4 2 18 2 5" xfId="13437"/>
    <cellStyle name="Normal 4 2 18 2 5 2" xfId="40391"/>
    <cellStyle name="Normal 4 2 18 2 6" xfId="16130"/>
    <cellStyle name="Normal 4 2 18 2 6 2" xfId="43084"/>
    <cellStyle name="Normal 4 2 18 2 7" xfId="18823"/>
    <cellStyle name="Normal 4 2 18 2 7 2" xfId="45778"/>
    <cellStyle name="Normal 4 2 18 2 8" xfId="21517"/>
    <cellStyle name="Normal 4 2 18 2 8 2" xfId="48472"/>
    <cellStyle name="Normal 4 2 18 2 9" xfId="24211"/>
    <cellStyle name="Normal 4 2 18 2 9 2" xfId="51166"/>
    <cellStyle name="Normal 4 2 18 3" xfId="2685"/>
    <cellStyle name="Normal 4 2 18 3 10" xfId="29639"/>
    <cellStyle name="Normal 4 2 18 3 11" xfId="26034"/>
    <cellStyle name="Normal 4 2 18 3 2" xfId="4467"/>
    <cellStyle name="Normal 4 2 18 3 2 2" xfId="31421"/>
    <cellStyle name="Normal 4 2 18 3 3" xfId="7160"/>
    <cellStyle name="Normal 4 2 18 3 3 2" xfId="34114"/>
    <cellStyle name="Normal 4 2 18 3 4" xfId="9853"/>
    <cellStyle name="Normal 4 2 18 3 4 2" xfId="36807"/>
    <cellStyle name="Normal 4 2 18 3 5" xfId="12546"/>
    <cellStyle name="Normal 4 2 18 3 5 2" xfId="39500"/>
    <cellStyle name="Normal 4 2 18 3 6" xfId="15239"/>
    <cellStyle name="Normal 4 2 18 3 6 2" xfId="42193"/>
    <cellStyle name="Normal 4 2 18 3 7" xfId="17932"/>
    <cellStyle name="Normal 4 2 18 3 7 2" xfId="44887"/>
    <cellStyle name="Normal 4 2 18 3 8" xfId="20626"/>
    <cellStyle name="Normal 4 2 18 3 8 2" xfId="47581"/>
    <cellStyle name="Normal 4 2 18 3 9" xfId="23320"/>
    <cellStyle name="Normal 4 2 18 3 9 2" xfId="50275"/>
    <cellStyle name="Normal 4 2 18 4" xfId="3576"/>
    <cellStyle name="Normal 4 2 18 4 2" xfId="30530"/>
    <cellStyle name="Normal 4 2 18 5" xfId="6269"/>
    <cellStyle name="Normal 4 2 18 5 2" xfId="33223"/>
    <cellStyle name="Normal 4 2 18 6" xfId="8962"/>
    <cellStyle name="Normal 4 2 18 6 2" xfId="35916"/>
    <cellStyle name="Normal 4 2 18 7" xfId="11655"/>
    <cellStyle name="Normal 4 2 18 7 2" xfId="38609"/>
    <cellStyle name="Normal 4 2 18 8" xfId="14348"/>
    <cellStyle name="Normal 4 2 18 8 2" xfId="41302"/>
    <cellStyle name="Normal 4 2 18 9" xfId="17041"/>
    <cellStyle name="Normal 4 2 18 9 2" xfId="43996"/>
    <cellStyle name="Normal 4 2 19" xfId="942"/>
    <cellStyle name="Normal 4 2 19 10" xfId="19775"/>
    <cellStyle name="Normal 4 2 19 10 2" xfId="46730"/>
    <cellStyle name="Normal 4 2 19 11" xfId="22469"/>
    <cellStyle name="Normal 4 2 19 11 2" xfId="49424"/>
    <cellStyle name="Normal 4 2 19 12" xfId="27897"/>
    <cellStyle name="Normal 4 2 19 13" xfId="25183"/>
    <cellStyle name="Normal 4 2 19 2" xfId="1833"/>
    <cellStyle name="Normal 4 2 19 2 10" xfId="28788"/>
    <cellStyle name="Normal 4 2 19 2 11" xfId="26965"/>
    <cellStyle name="Normal 4 2 19 2 2" xfId="5398"/>
    <cellStyle name="Normal 4 2 19 2 2 2" xfId="32352"/>
    <cellStyle name="Normal 4 2 19 2 3" xfId="8091"/>
    <cellStyle name="Normal 4 2 19 2 3 2" xfId="35045"/>
    <cellStyle name="Normal 4 2 19 2 4" xfId="10784"/>
    <cellStyle name="Normal 4 2 19 2 4 2" xfId="37738"/>
    <cellStyle name="Normal 4 2 19 2 5" xfId="13477"/>
    <cellStyle name="Normal 4 2 19 2 5 2" xfId="40431"/>
    <cellStyle name="Normal 4 2 19 2 6" xfId="16170"/>
    <cellStyle name="Normal 4 2 19 2 6 2" xfId="43124"/>
    <cellStyle name="Normal 4 2 19 2 7" xfId="18863"/>
    <cellStyle name="Normal 4 2 19 2 7 2" xfId="45818"/>
    <cellStyle name="Normal 4 2 19 2 8" xfId="21557"/>
    <cellStyle name="Normal 4 2 19 2 8 2" xfId="48512"/>
    <cellStyle name="Normal 4 2 19 2 9" xfId="24251"/>
    <cellStyle name="Normal 4 2 19 2 9 2" xfId="51206"/>
    <cellStyle name="Normal 4 2 19 3" xfId="2725"/>
    <cellStyle name="Normal 4 2 19 3 10" xfId="29679"/>
    <cellStyle name="Normal 4 2 19 3 11" xfId="26074"/>
    <cellStyle name="Normal 4 2 19 3 2" xfId="4507"/>
    <cellStyle name="Normal 4 2 19 3 2 2" xfId="31461"/>
    <cellStyle name="Normal 4 2 19 3 3" xfId="7200"/>
    <cellStyle name="Normal 4 2 19 3 3 2" xfId="34154"/>
    <cellStyle name="Normal 4 2 19 3 4" xfId="9893"/>
    <cellStyle name="Normal 4 2 19 3 4 2" xfId="36847"/>
    <cellStyle name="Normal 4 2 19 3 5" xfId="12586"/>
    <cellStyle name="Normal 4 2 19 3 5 2" xfId="39540"/>
    <cellStyle name="Normal 4 2 19 3 6" xfId="15279"/>
    <cellStyle name="Normal 4 2 19 3 6 2" xfId="42233"/>
    <cellStyle name="Normal 4 2 19 3 7" xfId="17972"/>
    <cellStyle name="Normal 4 2 19 3 7 2" xfId="44927"/>
    <cellStyle name="Normal 4 2 19 3 8" xfId="20666"/>
    <cellStyle name="Normal 4 2 19 3 8 2" xfId="47621"/>
    <cellStyle name="Normal 4 2 19 3 9" xfId="23360"/>
    <cellStyle name="Normal 4 2 19 3 9 2" xfId="50315"/>
    <cellStyle name="Normal 4 2 19 4" xfId="3616"/>
    <cellStyle name="Normal 4 2 19 4 2" xfId="30570"/>
    <cellStyle name="Normal 4 2 19 5" xfId="6309"/>
    <cellStyle name="Normal 4 2 19 5 2" xfId="33263"/>
    <cellStyle name="Normal 4 2 19 6" xfId="9002"/>
    <cellStyle name="Normal 4 2 19 6 2" xfId="35956"/>
    <cellStyle name="Normal 4 2 19 7" xfId="11695"/>
    <cellStyle name="Normal 4 2 19 7 2" xfId="38649"/>
    <cellStyle name="Normal 4 2 19 8" xfId="14388"/>
    <cellStyle name="Normal 4 2 19 8 2" xfId="41342"/>
    <cellStyle name="Normal 4 2 19 9" xfId="17081"/>
    <cellStyle name="Normal 4 2 19 9 2" xfId="44036"/>
    <cellStyle name="Normal 4 2 2" xfId="80"/>
    <cellStyle name="Normal 4 2 2 10" xfId="762"/>
    <cellStyle name="Normal 4 2 2 10 10" xfId="19593"/>
    <cellStyle name="Normal 4 2 2 10 10 2" xfId="46548"/>
    <cellStyle name="Normal 4 2 2 10 11" xfId="22287"/>
    <cellStyle name="Normal 4 2 2 10 11 2" xfId="49242"/>
    <cellStyle name="Normal 4 2 2 10 12" xfId="27715"/>
    <cellStyle name="Normal 4 2 2 10 13" xfId="25001"/>
    <cellStyle name="Normal 4 2 2 10 2" xfId="1651"/>
    <cellStyle name="Normal 4 2 2 10 2 10" xfId="28606"/>
    <cellStyle name="Normal 4 2 2 10 2 11" xfId="26783"/>
    <cellStyle name="Normal 4 2 2 10 2 2" xfId="5216"/>
    <cellStyle name="Normal 4 2 2 10 2 2 2" xfId="32170"/>
    <cellStyle name="Normal 4 2 2 10 2 3" xfId="7909"/>
    <cellStyle name="Normal 4 2 2 10 2 3 2" xfId="34863"/>
    <cellStyle name="Normal 4 2 2 10 2 4" xfId="10602"/>
    <cellStyle name="Normal 4 2 2 10 2 4 2" xfId="37556"/>
    <cellStyle name="Normal 4 2 2 10 2 5" xfId="13295"/>
    <cellStyle name="Normal 4 2 2 10 2 5 2" xfId="40249"/>
    <cellStyle name="Normal 4 2 2 10 2 6" xfId="15988"/>
    <cellStyle name="Normal 4 2 2 10 2 6 2" xfId="42942"/>
    <cellStyle name="Normal 4 2 2 10 2 7" xfId="18681"/>
    <cellStyle name="Normal 4 2 2 10 2 7 2" xfId="45636"/>
    <cellStyle name="Normal 4 2 2 10 2 8" xfId="21375"/>
    <cellStyle name="Normal 4 2 2 10 2 8 2" xfId="48330"/>
    <cellStyle name="Normal 4 2 2 10 2 9" xfId="24069"/>
    <cellStyle name="Normal 4 2 2 10 2 9 2" xfId="51024"/>
    <cellStyle name="Normal 4 2 2 10 3" xfId="2543"/>
    <cellStyle name="Normal 4 2 2 10 3 10" xfId="29497"/>
    <cellStyle name="Normal 4 2 2 10 3 11" xfId="25892"/>
    <cellStyle name="Normal 4 2 2 10 3 2" xfId="4325"/>
    <cellStyle name="Normal 4 2 2 10 3 2 2" xfId="31279"/>
    <cellStyle name="Normal 4 2 2 10 3 3" xfId="7018"/>
    <cellStyle name="Normal 4 2 2 10 3 3 2" xfId="33972"/>
    <cellStyle name="Normal 4 2 2 10 3 4" xfId="9711"/>
    <cellStyle name="Normal 4 2 2 10 3 4 2" xfId="36665"/>
    <cellStyle name="Normal 4 2 2 10 3 5" xfId="12404"/>
    <cellStyle name="Normal 4 2 2 10 3 5 2" xfId="39358"/>
    <cellStyle name="Normal 4 2 2 10 3 6" xfId="15097"/>
    <cellStyle name="Normal 4 2 2 10 3 6 2" xfId="42051"/>
    <cellStyle name="Normal 4 2 2 10 3 7" xfId="17790"/>
    <cellStyle name="Normal 4 2 2 10 3 7 2" xfId="44745"/>
    <cellStyle name="Normal 4 2 2 10 3 8" xfId="20484"/>
    <cellStyle name="Normal 4 2 2 10 3 8 2" xfId="47439"/>
    <cellStyle name="Normal 4 2 2 10 3 9" xfId="23178"/>
    <cellStyle name="Normal 4 2 2 10 3 9 2" xfId="50133"/>
    <cellStyle name="Normal 4 2 2 10 4" xfId="3434"/>
    <cellStyle name="Normal 4 2 2 10 4 2" xfId="30388"/>
    <cellStyle name="Normal 4 2 2 10 5" xfId="6127"/>
    <cellStyle name="Normal 4 2 2 10 5 2" xfId="33081"/>
    <cellStyle name="Normal 4 2 2 10 6" xfId="8820"/>
    <cellStyle name="Normal 4 2 2 10 6 2" xfId="35774"/>
    <cellStyle name="Normal 4 2 2 10 7" xfId="11513"/>
    <cellStyle name="Normal 4 2 2 10 7 2" xfId="38467"/>
    <cellStyle name="Normal 4 2 2 10 8" xfId="14206"/>
    <cellStyle name="Normal 4 2 2 10 8 2" xfId="41160"/>
    <cellStyle name="Normal 4 2 2 10 9" xfId="16899"/>
    <cellStyle name="Normal 4 2 2 10 9 2" xfId="43854"/>
    <cellStyle name="Normal 4 2 2 11" xfId="784"/>
    <cellStyle name="Normal 4 2 2 11 10" xfId="19615"/>
    <cellStyle name="Normal 4 2 2 11 10 2" xfId="46570"/>
    <cellStyle name="Normal 4 2 2 11 11" xfId="22309"/>
    <cellStyle name="Normal 4 2 2 11 11 2" xfId="49264"/>
    <cellStyle name="Normal 4 2 2 11 12" xfId="27737"/>
    <cellStyle name="Normal 4 2 2 11 13" xfId="25023"/>
    <cellStyle name="Normal 4 2 2 11 2" xfId="1673"/>
    <cellStyle name="Normal 4 2 2 11 2 10" xfId="28628"/>
    <cellStyle name="Normal 4 2 2 11 2 11" xfId="26805"/>
    <cellStyle name="Normal 4 2 2 11 2 2" xfId="5238"/>
    <cellStyle name="Normal 4 2 2 11 2 2 2" xfId="32192"/>
    <cellStyle name="Normal 4 2 2 11 2 3" xfId="7931"/>
    <cellStyle name="Normal 4 2 2 11 2 3 2" xfId="34885"/>
    <cellStyle name="Normal 4 2 2 11 2 4" xfId="10624"/>
    <cellStyle name="Normal 4 2 2 11 2 4 2" xfId="37578"/>
    <cellStyle name="Normal 4 2 2 11 2 5" xfId="13317"/>
    <cellStyle name="Normal 4 2 2 11 2 5 2" xfId="40271"/>
    <cellStyle name="Normal 4 2 2 11 2 6" xfId="16010"/>
    <cellStyle name="Normal 4 2 2 11 2 6 2" xfId="42964"/>
    <cellStyle name="Normal 4 2 2 11 2 7" xfId="18703"/>
    <cellStyle name="Normal 4 2 2 11 2 7 2" xfId="45658"/>
    <cellStyle name="Normal 4 2 2 11 2 8" xfId="21397"/>
    <cellStyle name="Normal 4 2 2 11 2 8 2" xfId="48352"/>
    <cellStyle name="Normal 4 2 2 11 2 9" xfId="24091"/>
    <cellStyle name="Normal 4 2 2 11 2 9 2" xfId="51046"/>
    <cellStyle name="Normal 4 2 2 11 3" xfId="2565"/>
    <cellStyle name="Normal 4 2 2 11 3 10" xfId="29519"/>
    <cellStyle name="Normal 4 2 2 11 3 11" xfId="25914"/>
    <cellStyle name="Normal 4 2 2 11 3 2" xfId="4347"/>
    <cellStyle name="Normal 4 2 2 11 3 2 2" xfId="31301"/>
    <cellStyle name="Normal 4 2 2 11 3 3" xfId="7040"/>
    <cellStyle name="Normal 4 2 2 11 3 3 2" xfId="33994"/>
    <cellStyle name="Normal 4 2 2 11 3 4" xfId="9733"/>
    <cellStyle name="Normal 4 2 2 11 3 4 2" xfId="36687"/>
    <cellStyle name="Normal 4 2 2 11 3 5" xfId="12426"/>
    <cellStyle name="Normal 4 2 2 11 3 5 2" xfId="39380"/>
    <cellStyle name="Normal 4 2 2 11 3 6" xfId="15119"/>
    <cellStyle name="Normal 4 2 2 11 3 6 2" xfId="42073"/>
    <cellStyle name="Normal 4 2 2 11 3 7" xfId="17812"/>
    <cellStyle name="Normal 4 2 2 11 3 7 2" xfId="44767"/>
    <cellStyle name="Normal 4 2 2 11 3 8" xfId="20506"/>
    <cellStyle name="Normal 4 2 2 11 3 8 2" xfId="47461"/>
    <cellStyle name="Normal 4 2 2 11 3 9" xfId="23200"/>
    <cellStyle name="Normal 4 2 2 11 3 9 2" xfId="50155"/>
    <cellStyle name="Normal 4 2 2 11 4" xfId="3456"/>
    <cellStyle name="Normal 4 2 2 11 4 2" xfId="30410"/>
    <cellStyle name="Normal 4 2 2 11 5" xfId="6149"/>
    <cellStyle name="Normal 4 2 2 11 5 2" xfId="33103"/>
    <cellStyle name="Normal 4 2 2 11 6" xfId="8842"/>
    <cellStyle name="Normal 4 2 2 11 6 2" xfId="35796"/>
    <cellStyle name="Normal 4 2 2 11 7" xfId="11535"/>
    <cellStyle name="Normal 4 2 2 11 7 2" xfId="38489"/>
    <cellStyle name="Normal 4 2 2 11 8" xfId="14228"/>
    <cellStyle name="Normal 4 2 2 11 8 2" xfId="41182"/>
    <cellStyle name="Normal 4 2 2 11 9" xfId="16921"/>
    <cellStyle name="Normal 4 2 2 11 9 2" xfId="43876"/>
    <cellStyle name="Normal 4 2 2 12" xfId="817"/>
    <cellStyle name="Normal 4 2 2 12 10" xfId="19648"/>
    <cellStyle name="Normal 4 2 2 12 10 2" xfId="46603"/>
    <cellStyle name="Normal 4 2 2 12 11" xfId="22342"/>
    <cellStyle name="Normal 4 2 2 12 11 2" xfId="49297"/>
    <cellStyle name="Normal 4 2 2 12 12" xfId="27770"/>
    <cellStyle name="Normal 4 2 2 12 13" xfId="25056"/>
    <cellStyle name="Normal 4 2 2 12 2" xfId="1706"/>
    <cellStyle name="Normal 4 2 2 12 2 10" xfId="28661"/>
    <cellStyle name="Normal 4 2 2 12 2 11" xfId="26838"/>
    <cellStyle name="Normal 4 2 2 12 2 2" xfId="5271"/>
    <cellStyle name="Normal 4 2 2 12 2 2 2" xfId="32225"/>
    <cellStyle name="Normal 4 2 2 12 2 3" xfId="7964"/>
    <cellStyle name="Normal 4 2 2 12 2 3 2" xfId="34918"/>
    <cellStyle name="Normal 4 2 2 12 2 4" xfId="10657"/>
    <cellStyle name="Normal 4 2 2 12 2 4 2" xfId="37611"/>
    <cellStyle name="Normal 4 2 2 12 2 5" xfId="13350"/>
    <cellStyle name="Normal 4 2 2 12 2 5 2" xfId="40304"/>
    <cellStyle name="Normal 4 2 2 12 2 6" xfId="16043"/>
    <cellStyle name="Normal 4 2 2 12 2 6 2" xfId="42997"/>
    <cellStyle name="Normal 4 2 2 12 2 7" xfId="18736"/>
    <cellStyle name="Normal 4 2 2 12 2 7 2" xfId="45691"/>
    <cellStyle name="Normal 4 2 2 12 2 8" xfId="21430"/>
    <cellStyle name="Normal 4 2 2 12 2 8 2" xfId="48385"/>
    <cellStyle name="Normal 4 2 2 12 2 9" xfId="24124"/>
    <cellStyle name="Normal 4 2 2 12 2 9 2" xfId="51079"/>
    <cellStyle name="Normal 4 2 2 12 3" xfId="2598"/>
    <cellStyle name="Normal 4 2 2 12 3 10" xfId="29552"/>
    <cellStyle name="Normal 4 2 2 12 3 11" xfId="25947"/>
    <cellStyle name="Normal 4 2 2 12 3 2" xfId="4380"/>
    <cellStyle name="Normal 4 2 2 12 3 2 2" xfId="31334"/>
    <cellStyle name="Normal 4 2 2 12 3 3" xfId="7073"/>
    <cellStyle name="Normal 4 2 2 12 3 3 2" xfId="34027"/>
    <cellStyle name="Normal 4 2 2 12 3 4" xfId="9766"/>
    <cellStyle name="Normal 4 2 2 12 3 4 2" xfId="36720"/>
    <cellStyle name="Normal 4 2 2 12 3 5" xfId="12459"/>
    <cellStyle name="Normal 4 2 2 12 3 5 2" xfId="39413"/>
    <cellStyle name="Normal 4 2 2 12 3 6" xfId="15152"/>
    <cellStyle name="Normal 4 2 2 12 3 6 2" xfId="42106"/>
    <cellStyle name="Normal 4 2 2 12 3 7" xfId="17845"/>
    <cellStyle name="Normal 4 2 2 12 3 7 2" xfId="44800"/>
    <cellStyle name="Normal 4 2 2 12 3 8" xfId="20539"/>
    <cellStyle name="Normal 4 2 2 12 3 8 2" xfId="47494"/>
    <cellStyle name="Normal 4 2 2 12 3 9" xfId="23233"/>
    <cellStyle name="Normal 4 2 2 12 3 9 2" xfId="50188"/>
    <cellStyle name="Normal 4 2 2 12 4" xfId="3489"/>
    <cellStyle name="Normal 4 2 2 12 4 2" xfId="30443"/>
    <cellStyle name="Normal 4 2 2 12 5" xfId="6182"/>
    <cellStyle name="Normal 4 2 2 12 5 2" xfId="33136"/>
    <cellStyle name="Normal 4 2 2 12 6" xfId="8875"/>
    <cellStyle name="Normal 4 2 2 12 6 2" xfId="35829"/>
    <cellStyle name="Normal 4 2 2 12 7" xfId="11568"/>
    <cellStyle name="Normal 4 2 2 12 7 2" xfId="38522"/>
    <cellStyle name="Normal 4 2 2 12 8" xfId="14261"/>
    <cellStyle name="Normal 4 2 2 12 8 2" xfId="41215"/>
    <cellStyle name="Normal 4 2 2 12 9" xfId="16954"/>
    <cellStyle name="Normal 4 2 2 12 9 2" xfId="43909"/>
    <cellStyle name="Normal 4 2 2 13" xfId="847"/>
    <cellStyle name="Normal 4 2 2 13 10" xfId="19679"/>
    <cellStyle name="Normal 4 2 2 13 10 2" xfId="46634"/>
    <cellStyle name="Normal 4 2 2 13 11" xfId="22373"/>
    <cellStyle name="Normal 4 2 2 13 11 2" xfId="49328"/>
    <cellStyle name="Normal 4 2 2 13 12" xfId="27801"/>
    <cellStyle name="Normal 4 2 2 13 13" xfId="25087"/>
    <cellStyle name="Normal 4 2 2 13 2" xfId="1737"/>
    <cellStyle name="Normal 4 2 2 13 2 10" xfId="28692"/>
    <cellStyle name="Normal 4 2 2 13 2 11" xfId="26869"/>
    <cellStyle name="Normal 4 2 2 13 2 2" xfId="5302"/>
    <cellStyle name="Normal 4 2 2 13 2 2 2" xfId="32256"/>
    <cellStyle name="Normal 4 2 2 13 2 3" xfId="7995"/>
    <cellStyle name="Normal 4 2 2 13 2 3 2" xfId="34949"/>
    <cellStyle name="Normal 4 2 2 13 2 4" xfId="10688"/>
    <cellStyle name="Normal 4 2 2 13 2 4 2" xfId="37642"/>
    <cellStyle name="Normal 4 2 2 13 2 5" xfId="13381"/>
    <cellStyle name="Normal 4 2 2 13 2 5 2" xfId="40335"/>
    <cellStyle name="Normal 4 2 2 13 2 6" xfId="16074"/>
    <cellStyle name="Normal 4 2 2 13 2 6 2" xfId="43028"/>
    <cellStyle name="Normal 4 2 2 13 2 7" xfId="18767"/>
    <cellStyle name="Normal 4 2 2 13 2 7 2" xfId="45722"/>
    <cellStyle name="Normal 4 2 2 13 2 8" xfId="21461"/>
    <cellStyle name="Normal 4 2 2 13 2 8 2" xfId="48416"/>
    <cellStyle name="Normal 4 2 2 13 2 9" xfId="24155"/>
    <cellStyle name="Normal 4 2 2 13 2 9 2" xfId="51110"/>
    <cellStyle name="Normal 4 2 2 13 3" xfId="2629"/>
    <cellStyle name="Normal 4 2 2 13 3 10" xfId="29583"/>
    <cellStyle name="Normal 4 2 2 13 3 11" xfId="25978"/>
    <cellStyle name="Normal 4 2 2 13 3 2" xfId="4411"/>
    <cellStyle name="Normal 4 2 2 13 3 2 2" xfId="31365"/>
    <cellStyle name="Normal 4 2 2 13 3 3" xfId="7104"/>
    <cellStyle name="Normal 4 2 2 13 3 3 2" xfId="34058"/>
    <cellStyle name="Normal 4 2 2 13 3 4" xfId="9797"/>
    <cellStyle name="Normal 4 2 2 13 3 4 2" xfId="36751"/>
    <cellStyle name="Normal 4 2 2 13 3 5" xfId="12490"/>
    <cellStyle name="Normal 4 2 2 13 3 5 2" xfId="39444"/>
    <cellStyle name="Normal 4 2 2 13 3 6" xfId="15183"/>
    <cellStyle name="Normal 4 2 2 13 3 6 2" xfId="42137"/>
    <cellStyle name="Normal 4 2 2 13 3 7" xfId="17876"/>
    <cellStyle name="Normal 4 2 2 13 3 7 2" xfId="44831"/>
    <cellStyle name="Normal 4 2 2 13 3 8" xfId="20570"/>
    <cellStyle name="Normal 4 2 2 13 3 8 2" xfId="47525"/>
    <cellStyle name="Normal 4 2 2 13 3 9" xfId="23264"/>
    <cellStyle name="Normal 4 2 2 13 3 9 2" xfId="50219"/>
    <cellStyle name="Normal 4 2 2 13 4" xfId="3520"/>
    <cellStyle name="Normal 4 2 2 13 4 2" xfId="30474"/>
    <cellStyle name="Normal 4 2 2 13 5" xfId="6213"/>
    <cellStyle name="Normal 4 2 2 13 5 2" xfId="33167"/>
    <cellStyle name="Normal 4 2 2 13 6" xfId="8906"/>
    <cellStyle name="Normal 4 2 2 13 6 2" xfId="35860"/>
    <cellStyle name="Normal 4 2 2 13 7" xfId="11599"/>
    <cellStyle name="Normal 4 2 2 13 7 2" xfId="38553"/>
    <cellStyle name="Normal 4 2 2 13 8" xfId="14292"/>
    <cellStyle name="Normal 4 2 2 13 8 2" xfId="41246"/>
    <cellStyle name="Normal 4 2 2 13 9" xfId="16985"/>
    <cellStyle name="Normal 4 2 2 13 9 2" xfId="43940"/>
    <cellStyle name="Normal 4 2 2 14" xfId="870"/>
    <cellStyle name="Normal 4 2 2 14 10" xfId="19702"/>
    <cellStyle name="Normal 4 2 2 14 10 2" xfId="46657"/>
    <cellStyle name="Normal 4 2 2 14 11" xfId="22396"/>
    <cellStyle name="Normal 4 2 2 14 11 2" xfId="49351"/>
    <cellStyle name="Normal 4 2 2 14 12" xfId="27824"/>
    <cellStyle name="Normal 4 2 2 14 13" xfId="25110"/>
    <cellStyle name="Normal 4 2 2 14 2" xfId="1760"/>
    <cellStyle name="Normal 4 2 2 14 2 10" xfId="28715"/>
    <cellStyle name="Normal 4 2 2 14 2 11" xfId="26892"/>
    <cellStyle name="Normal 4 2 2 14 2 2" xfId="5325"/>
    <cellStyle name="Normal 4 2 2 14 2 2 2" xfId="32279"/>
    <cellStyle name="Normal 4 2 2 14 2 3" xfId="8018"/>
    <cellStyle name="Normal 4 2 2 14 2 3 2" xfId="34972"/>
    <cellStyle name="Normal 4 2 2 14 2 4" xfId="10711"/>
    <cellStyle name="Normal 4 2 2 14 2 4 2" xfId="37665"/>
    <cellStyle name="Normal 4 2 2 14 2 5" xfId="13404"/>
    <cellStyle name="Normal 4 2 2 14 2 5 2" xfId="40358"/>
    <cellStyle name="Normal 4 2 2 14 2 6" xfId="16097"/>
    <cellStyle name="Normal 4 2 2 14 2 6 2" xfId="43051"/>
    <cellStyle name="Normal 4 2 2 14 2 7" xfId="18790"/>
    <cellStyle name="Normal 4 2 2 14 2 7 2" xfId="45745"/>
    <cellStyle name="Normal 4 2 2 14 2 8" xfId="21484"/>
    <cellStyle name="Normal 4 2 2 14 2 8 2" xfId="48439"/>
    <cellStyle name="Normal 4 2 2 14 2 9" xfId="24178"/>
    <cellStyle name="Normal 4 2 2 14 2 9 2" xfId="51133"/>
    <cellStyle name="Normal 4 2 2 14 3" xfId="2652"/>
    <cellStyle name="Normal 4 2 2 14 3 10" xfId="29606"/>
    <cellStyle name="Normal 4 2 2 14 3 11" xfId="26001"/>
    <cellStyle name="Normal 4 2 2 14 3 2" xfId="4434"/>
    <cellStyle name="Normal 4 2 2 14 3 2 2" xfId="31388"/>
    <cellStyle name="Normal 4 2 2 14 3 3" xfId="7127"/>
    <cellStyle name="Normal 4 2 2 14 3 3 2" xfId="34081"/>
    <cellStyle name="Normal 4 2 2 14 3 4" xfId="9820"/>
    <cellStyle name="Normal 4 2 2 14 3 4 2" xfId="36774"/>
    <cellStyle name="Normal 4 2 2 14 3 5" xfId="12513"/>
    <cellStyle name="Normal 4 2 2 14 3 5 2" xfId="39467"/>
    <cellStyle name="Normal 4 2 2 14 3 6" xfId="15206"/>
    <cellStyle name="Normal 4 2 2 14 3 6 2" xfId="42160"/>
    <cellStyle name="Normal 4 2 2 14 3 7" xfId="17899"/>
    <cellStyle name="Normal 4 2 2 14 3 7 2" xfId="44854"/>
    <cellStyle name="Normal 4 2 2 14 3 8" xfId="20593"/>
    <cellStyle name="Normal 4 2 2 14 3 8 2" xfId="47548"/>
    <cellStyle name="Normal 4 2 2 14 3 9" xfId="23287"/>
    <cellStyle name="Normal 4 2 2 14 3 9 2" xfId="50242"/>
    <cellStyle name="Normal 4 2 2 14 4" xfId="3543"/>
    <cellStyle name="Normal 4 2 2 14 4 2" xfId="30497"/>
    <cellStyle name="Normal 4 2 2 14 5" xfId="6236"/>
    <cellStyle name="Normal 4 2 2 14 5 2" xfId="33190"/>
    <cellStyle name="Normal 4 2 2 14 6" xfId="8929"/>
    <cellStyle name="Normal 4 2 2 14 6 2" xfId="35883"/>
    <cellStyle name="Normal 4 2 2 14 7" xfId="11622"/>
    <cellStyle name="Normal 4 2 2 14 7 2" xfId="38576"/>
    <cellStyle name="Normal 4 2 2 14 8" xfId="14315"/>
    <cellStyle name="Normal 4 2 2 14 8 2" xfId="41269"/>
    <cellStyle name="Normal 4 2 2 14 9" xfId="17008"/>
    <cellStyle name="Normal 4 2 2 14 9 2" xfId="43963"/>
    <cellStyle name="Normal 4 2 2 15" xfId="909"/>
    <cellStyle name="Normal 4 2 2 15 10" xfId="19741"/>
    <cellStyle name="Normal 4 2 2 15 10 2" xfId="46696"/>
    <cellStyle name="Normal 4 2 2 15 11" xfId="22435"/>
    <cellStyle name="Normal 4 2 2 15 11 2" xfId="49390"/>
    <cellStyle name="Normal 4 2 2 15 12" xfId="27863"/>
    <cellStyle name="Normal 4 2 2 15 13" xfId="25149"/>
    <cellStyle name="Normal 4 2 2 15 2" xfId="1799"/>
    <cellStyle name="Normal 4 2 2 15 2 10" xfId="28754"/>
    <cellStyle name="Normal 4 2 2 15 2 11" xfId="26931"/>
    <cellStyle name="Normal 4 2 2 15 2 2" xfId="5364"/>
    <cellStyle name="Normal 4 2 2 15 2 2 2" xfId="32318"/>
    <cellStyle name="Normal 4 2 2 15 2 3" xfId="8057"/>
    <cellStyle name="Normal 4 2 2 15 2 3 2" xfId="35011"/>
    <cellStyle name="Normal 4 2 2 15 2 4" xfId="10750"/>
    <cellStyle name="Normal 4 2 2 15 2 4 2" xfId="37704"/>
    <cellStyle name="Normal 4 2 2 15 2 5" xfId="13443"/>
    <cellStyle name="Normal 4 2 2 15 2 5 2" xfId="40397"/>
    <cellStyle name="Normal 4 2 2 15 2 6" xfId="16136"/>
    <cellStyle name="Normal 4 2 2 15 2 6 2" xfId="43090"/>
    <cellStyle name="Normal 4 2 2 15 2 7" xfId="18829"/>
    <cellStyle name="Normal 4 2 2 15 2 7 2" xfId="45784"/>
    <cellStyle name="Normal 4 2 2 15 2 8" xfId="21523"/>
    <cellStyle name="Normal 4 2 2 15 2 8 2" xfId="48478"/>
    <cellStyle name="Normal 4 2 2 15 2 9" xfId="24217"/>
    <cellStyle name="Normal 4 2 2 15 2 9 2" xfId="51172"/>
    <cellStyle name="Normal 4 2 2 15 3" xfId="2691"/>
    <cellStyle name="Normal 4 2 2 15 3 10" xfId="29645"/>
    <cellStyle name="Normal 4 2 2 15 3 11" xfId="26040"/>
    <cellStyle name="Normal 4 2 2 15 3 2" xfId="4473"/>
    <cellStyle name="Normal 4 2 2 15 3 2 2" xfId="31427"/>
    <cellStyle name="Normal 4 2 2 15 3 3" xfId="7166"/>
    <cellStyle name="Normal 4 2 2 15 3 3 2" xfId="34120"/>
    <cellStyle name="Normal 4 2 2 15 3 4" xfId="9859"/>
    <cellStyle name="Normal 4 2 2 15 3 4 2" xfId="36813"/>
    <cellStyle name="Normal 4 2 2 15 3 5" xfId="12552"/>
    <cellStyle name="Normal 4 2 2 15 3 5 2" xfId="39506"/>
    <cellStyle name="Normal 4 2 2 15 3 6" xfId="15245"/>
    <cellStyle name="Normal 4 2 2 15 3 6 2" xfId="42199"/>
    <cellStyle name="Normal 4 2 2 15 3 7" xfId="17938"/>
    <cellStyle name="Normal 4 2 2 15 3 7 2" xfId="44893"/>
    <cellStyle name="Normal 4 2 2 15 3 8" xfId="20632"/>
    <cellStyle name="Normal 4 2 2 15 3 8 2" xfId="47587"/>
    <cellStyle name="Normal 4 2 2 15 3 9" xfId="23326"/>
    <cellStyle name="Normal 4 2 2 15 3 9 2" xfId="50281"/>
    <cellStyle name="Normal 4 2 2 15 4" xfId="3582"/>
    <cellStyle name="Normal 4 2 2 15 4 2" xfId="30536"/>
    <cellStyle name="Normal 4 2 2 15 5" xfId="6275"/>
    <cellStyle name="Normal 4 2 2 15 5 2" xfId="33229"/>
    <cellStyle name="Normal 4 2 2 15 6" xfId="8968"/>
    <cellStyle name="Normal 4 2 2 15 6 2" xfId="35922"/>
    <cellStyle name="Normal 4 2 2 15 7" xfId="11661"/>
    <cellStyle name="Normal 4 2 2 15 7 2" xfId="38615"/>
    <cellStyle name="Normal 4 2 2 15 8" xfId="14354"/>
    <cellStyle name="Normal 4 2 2 15 8 2" xfId="41308"/>
    <cellStyle name="Normal 4 2 2 15 9" xfId="17047"/>
    <cellStyle name="Normal 4 2 2 15 9 2" xfId="44002"/>
    <cellStyle name="Normal 4 2 2 16" xfId="948"/>
    <cellStyle name="Normal 4 2 2 16 10" xfId="19781"/>
    <cellStyle name="Normal 4 2 2 16 10 2" xfId="46736"/>
    <cellStyle name="Normal 4 2 2 16 11" xfId="22475"/>
    <cellStyle name="Normal 4 2 2 16 11 2" xfId="49430"/>
    <cellStyle name="Normal 4 2 2 16 12" xfId="27903"/>
    <cellStyle name="Normal 4 2 2 16 13" xfId="25189"/>
    <cellStyle name="Normal 4 2 2 16 2" xfId="1839"/>
    <cellStyle name="Normal 4 2 2 16 2 10" xfId="28794"/>
    <cellStyle name="Normal 4 2 2 16 2 11" xfId="26971"/>
    <cellStyle name="Normal 4 2 2 16 2 2" xfId="5404"/>
    <cellStyle name="Normal 4 2 2 16 2 2 2" xfId="32358"/>
    <cellStyle name="Normal 4 2 2 16 2 3" xfId="8097"/>
    <cellStyle name="Normal 4 2 2 16 2 3 2" xfId="35051"/>
    <cellStyle name="Normal 4 2 2 16 2 4" xfId="10790"/>
    <cellStyle name="Normal 4 2 2 16 2 4 2" xfId="37744"/>
    <cellStyle name="Normal 4 2 2 16 2 5" xfId="13483"/>
    <cellStyle name="Normal 4 2 2 16 2 5 2" xfId="40437"/>
    <cellStyle name="Normal 4 2 2 16 2 6" xfId="16176"/>
    <cellStyle name="Normal 4 2 2 16 2 6 2" xfId="43130"/>
    <cellStyle name="Normal 4 2 2 16 2 7" xfId="18869"/>
    <cellStyle name="Normal 4 2 2 16 2 7 2" xfId="45824"/>
    <cellStyle name="Normal 4 2 2 16 2 8" xfId="21563"/>
    <cellStyle name="Normal 4 2 2 16 2 8 2" xfId="48518"/>
    <cellStyle name="Normal 4 2 2 16 2 9" xfId="24257"/>
    <cellStyle name="Normal 4 2 2 16 2 9 2" xfId="51212"/>
    <cellStyle name="Normal 4 2 2 16 3" xfId="2731"/>
    <cellStyle name="Normal 4 2 2 16 3 10" xfId="29685"/>
    <cellStyle name="Normal 4 2 2 16 3 11" xfId="26080"/>
    <cellStyle name="Normal 4 2 2 16 3 2" xfId="4513"/>
    <cellStyle name="Normal 4 2 2 16 3 2 2" xfId="31467"/>
    <cellStyle name="Normal 4 2 2 16 3 3" xfId="7206"/>
    <cellStyle name="Normal 4 2 2 16 3 3 2" xfId="34160"/>
    <cellStyle name="Normal 4 2 2 16 3 4" xfId="9899"/>
    <cellStyle name="Normal 4 2 2 16 3 4 2" xfId="36853"/>
    <cellStyle name="Normal 4 2 2 16 3 5" xfId="12592"/>
    <cellStyle name="Normal 4 2 2 16 3 5 2" xfId="39546"/>
    <cellStyle name="Normal 4 2 2 16 3 6" xfId="15285"/>
    <cellStyle name="Normal 4 2 2 16 3 6 2" xfId="42239"/>
    <cellStyle name="Normal 4 2 2 16 3 7" xfId="17978"/>
    <cellStyle name="Normal 4 2 2 16 3 7 2" xfId="44933"/>
    <cellStyle name="Normal 4 2 2 16 3 8" xfId="20672"/>
    <cellStyle name="Normal 4 2 2 16 3 8 2" xfId="47627"/>
    <cellStyle name="Normal 4 2 2 16 3 9" xfId="23366"/>
    <cellStyle name="Normal 4 2 2 16 3 9 2" xfId="50321"/>
    <cellStyle name="Normal 4 2 2 16 4" xfId="3622"/>
    <cellStyle name="Normal 4 2 2 16 4 2" xfId="30576"/>
    <cellStyle name="Normal 4 2 2 16 5" xfId="6315"/>
    <cellStyle name="Normal 4 2 2 16 5 2" xfId="33269"/>
    <cellStyle name="Normal 4 2 2 16 6" xfId="9008"/>
    <cellStyle name="Normal 4 2 2 16 6 2" xfId="35962"/>
    <cellStyle name="Normal 4 2 2 16 7" xfId="11701"/>
    <cellStyle name="Normal 4 2 2 16 7 2" xfId="38655"/>
    <cellStyle name="Normal 4 2 2 16 8" xfId="14394"/>
    <cellStyle name="Normal 4 2 2 16 8 2" xfId="41348"/>
    <cellStyle name="Normal 4 2 2 16 9" xfId="17087"/>
    <cellStyle name="Normal 4 2 2 16 9 2" xfId="44042"/>
    <cellStyle name="Normal 4 2 2 17" xfId="970"/>
    <cellStyle name="Normal 4 2 2 17 10" xfId="19803"/>
    <cellStyle name="Normal 4 2 2 17 10 2" xfId="46758"/>
    <cellStyle name="Normal 4 2 2 17 11" xfId="22497"/>
    <cellStyle name="Normal 4 2 2 17 11 2" xfId="49452"/>
    <cellStyle name="Normal 4 2 2 17 12" xfId="27925"/>
    <cellStyle name="Normal 4 2 2 17 13" xfId="25211"/>
    <cellStyle name="Normal 4 2 2 17 2" xfId="1861"/>
    <cellStyle name="Normal 4 2 2 17 2 10" xfId="28816"/>
    <cellStyle name="Normal 4 2 2 17 2 11" xfId="26993"/>
    <cellStyle name="Normal 4 2 2 17 2 2" xfId="5426"/>
    <cellStyle name="Normal 4 2 2 17 2 2 2" xfId="32380"/>
    <cellStyle name="Normal 4 2 2 17 2 3" xfId="8119"/>
    <cellStyle name="Normal 4 2 2 17 2 3 2" xfId="35073"/>
    <cellStyle name="Normal 4 2 2 17 2 4" xfId="10812"/>
    <cellStyle name="Normal 4 2 2 17 2 4 2" xfId="37766"/>
    <cellStyle name="Normal 4 2 2 17 2 5" xfId="13505"/>
    <cellStyle name="Normal 4 2 2 17 2 5 2" xfId="40459"/>
    <cellStyle name="Normal 4 2 2 17 2 6" xfId="16198"/>
    <cellStyle name="Normal 4 2 2 17 2 6 2" xfId="43152"/>
    <cellStyle name="Normal 4 2 2 17 2 7" xfId="18891"/>
    <cellStyle name="Normal 4 2 2 17 2 7 2" xfId="45846"/>
    <cellStyle name="Normal 4 2 2 17 2 8" xfId="21585"/>
    <cellStyle name="Normal 4 2 2 17 2 8 2" xfId="48540"/>
    <cellStyle name="Normal 4 2 2 17 2 9" xfId="24279"/>
    <cellStyle name="Normal 4 2 2 17 2 9 2" xfId="51234"/>
    <cellStyle name="Normal 4 2 2 17 3" xfId="2753"/>
    <cellStyle name="Normal 4 2 2 17 3 10" xfId="29707"/>
    <cellStyle name="Normal 4 2 2 17 3 11" xfId="26102"/>
    <cellStyle name="Normal 4 2 2 17 3 2" xfId="4535"/>
    <cellStyle name="Normal 4 2 2 17 3 2 2" xfId="31489"/>
    <cellStyle name="Normal 4 2 2 17 3 3" xfId="7228"/>
    <cellStyle name="Normal 4 2 2 17 3 3 2" xfId="34182"/>
    <cellStyle name="Normal 4 2 2 17 3 4" xfId="9921"/>
    <cellStyle name="Normal 4 2 2 17 3 4 2" xfId="36875"/>
    <cellStyle name="Normal 4 2 2 17 3 5" xfId="12614"/>
    <cellStyle name="Normal 4 2 2 17 3 5 2" xfId="39568"/>
    <cellStyle name="Normal 4 2 2 17 3 6" xfId="15307"/>
    <cellStyle name="Normal 4 2 2 17 3 6 2" xfId="42261"/>
    <cellStyle name="Normal 4 2 2 17 3 7" xfId="18000"/>
    <cellStyle name="Normal 4 2 2 17 3 7 2" xfId="44955"/>
    <cellStyle name="Normal 4 2 2 17 3 8" xfId="20694"/>
    <cellStyle name="Normal 4 2 2 17 3 8 2" xfId="47649"/>
    <cellStyle name="Normal 4 2 2 17 3 9" xfId="23388"/>
    <cellStyle name="Normal 4 2 2 17 3 9 2" xfId="50343"/>
    <cellStyle name="Normal 4 2 2 17 4" xfId="3644"/>
    <cellStyle name="Normal 4 2 2 17 4 2" xfId="30598"/>
    <cellStyle name="Normal 4 2 2 17 5" xfId="6337"/>
    <cellStyle name="Normal 4 2 2 17 5 2" xfId="33291"/>
    <cellStyle name="Normal 4 2 2 17 6" xfId="9030"/>
    <cellStyle name="Normal 4 2 2 17 6 2" xfId="35984"/>
    <cellStyle name="Normal 4 2 2 17 7" xfId="11723"/>
    <cellStyle name="Normal 4 2 2 17 7 2" xfId="38677"/>
    <cellStyle name="Normal 4 2 2 17 8" xfId="14416"/>
    <cellStyle name="Normal 4 2 2 17 8 2" xfId="41370"/>
    <cellStyle name="Normal 4 2 2 17 9" xfId="17109"/>
    <cellStyle name="Normal 4 2 2 17 9 2" xfId="44064"/>
    <cellStyle name="Normal 4 2 2 18" xfId="1003"/>
    <cellStyle name="Normal 4 2 2 18 10" xfId="27958"/>
    <cellStyle name="Normal 4 2 2 18 11" xfId="26135"/>
    <cellStyle name="Normal 4 2 2 18 2" xfId="4568"/>
    <cellStyle name="Normal 4 2 2 18 2 2" xfId="31522"/>
    <cellStyle name="Normal 4 2 2 18 3" xfId="7261"/>
    <cellStyle name="Normal 4 2 2 18 3 2" xfId="34215"/>
    <cellStyle name="Normal 4 2 2 18 4" xfId="9954"/>
    <cellStyle name="Normal 4 2 2 18 4 2" xfId="36908"/>
    <cellStyle name="Normal 4 2 2 18 5" xfId="12647"/>
    <cellStyle name="Normal 4 2 2 18 5 2" xfId="39601"/>
    <cellStyle name="Normal 4 2 2 18 6" xfId="15340"/>
    <cellStyle name="Normal 4 2 2 18 6 2" xfId="42294"/>
    <cellStyle name="Normal 4 2 2 18 7" xfId="18033"/>
    <cellStyle name="Normal 4 2 2 18 7 2" xfId="44988"/>
    <cellStyle name="Normal 4 2 2 18 8" xfId="20727"/>
    <cellStyle name="Normal 4 2 2 18 8 2" xfId="47682"/>
    <cellStyle name="Normal 4 2 2 18 9" xfId="23421"/>
    <cellStyle name="Normal 4 2 2 18 9 2" xfId="50376"/>
    <cellStyle name="Normal 4 2 2 19" xfId="1894"/>
    <cellStyle name="Normal 4 2 2 19 10" xfId="28849"/>
    <cellStyle name="Normal 4 2 2 19 11" xfId="25244"/>
    <cellStyle name="Normal 4 2 2 19 2" xfId="3677"/>
    <cellStyle name="Normal 4 2 2 19 2 2" xfId="30631"/>
    <cellStyle name="Normal 4 2 2 19 3" xfId="6370"/>
    <cellStyle name="Normal 4 2 2 19 3 2" xfId="33324"/>
    <cellStyle name="Normal 4 2 2 19 4" xfId="9063"/>
    <cellStyle name="Normal 4 2 2 19 4 2" xfId="36017"/>
    <cellStyle name="Normal 4 2 2 19 5" xfId="11756"/>
    <cellStyle name="Normal 4 2 2 19 5 2" xfId="38710"/>
    <cellStyle name="Normal 4 2 2 19 6" xfId="14449"/>
    <cellStyle name="Normal 4 2 2 19 6 2" xfId="41403"/>
    <cellStyle name="Normal 4 2 2 19 7" xfId="17142"/>
    <cellStyle name="Normal 4 2 2 19 7 2" xfId="44097"/>
    <cellStyle name="Normal 4 2 2 19 8" xfId="19836"/>
    <cellStyle name="Normal 4 2 2 19 8 2" xfId="46791"/>
    <cellStyle name="Normal 4 2 2 19 9" xfId="22530"/>
    <cellStyle name="Normal 4 2 2 19 9 2" xfId="49485"/>
    <cellStyle name="Normal 4 2 2 2" xfId="107"/>
    <cellStyle name="Normal 4 2 2 2 10" xfId="857"/>
    <cellStyle name="Normal 4 2 2 2 10 10" xfId="19689"/>
    <cellStyle name="Normal 4 2 2 2 10 10 2" xfId="46644"/>
    <cellStyle name="Normal 4 2 2 2 10 11" xfId="22383"/>
    <cellStyle name="Normal 4 2 2 2 10 11 2" xfId="49338"/>
    <cellStyle name="Normal 4 2 2 2 10 12" xfId="27811"/>
    <cellStyle name="Normal 4 2 2 2 10 13" xfId="25097"/>
    <cellStyle name="Normal 4 2 2 2 10 2" xfId="1747"/>
    <cellStyle name="Normal 4 2 2 2 10 2 10" xfId="28702"/>
    <cellStyle name="Normal 4 2 2 2 10 2 11" xfId="26879"/>
    <cellStyle name="Normal 4 2 2 2 10 2 2" xfId="5312"/>
    <cellStyle name="Normal 4 2 2 2 10 2 2 2" xfId="32266"/>
    <cellStyle name="Normal 4 2 2 2 10 2 3" xfId="8005"/>
    <cellStyle name="Normal 4 2 2 2 10 2 3 2" xfId="34959"/>
    <cellStyle name="Normal 4 2 2 2 10 2 4" xfId="10698"/>
    <cellStyle name="Normal 4 2 2 2 10 2 4 2" xfId="37652"/>
    <cellStyle name="Normal 4 2 2 2 10 2 5" xfId="13391"/>
    <cellStyle name="Normal 4 2 2 2 10 2 5 2" xfId="40345"/>
    <cellStyle name="Normal 4 2 2 2 10 2 6" xfId="16084"/>
    <cellStyle name="Normal 4 2 2 2 10 2 6 2" xfId="43038"/>
    <cellStyle name="Normal 4 2 2 2 10 2 7" xfId="18777"/>
    <cellStyle name="Normal 4 2 2 2 10 2 7 2" xfId="45732"/>
    <cellStyle name="Normal 4 2 2 2 10 2 8" xfId="21471"/>
    <cellStyle name="Normal 4 2 2 2 10 2 8 2" xfId="48426"/>
    <cellStyle name="Normal 4 2 2 2 10 2 9" xfId="24165"/>
    <cellStyle name="Normal 4 2 2 2 10 2 9 2" xfId="51120"/>
    <cellStyle name="Normal 4 2 2 2 10 3" xfId="2639"/>
    <cellStyle name="Normal 4 2 2 2 10 3 10" xfId="29593"/>
    <cellStyle name="Normal 4 2 2 2 10 3 11" xfId="25988"/>
    <cellStyle name="Normal 4 2 2 2 10 3 2" xfId="4421"/>
    <cellStyle name="Normal 4 2 2 2 10 3 2 2" xfId="31375"/>
    <cellStyle name="Normal 4 2 2 2 10 3 3" xfId="7114"/>
    <cellStyle name="Normal 4 2 2 2 10 3 3 2" xfId="34068"/>
    <cellStyle name="Normal 4 2 2 2 10 3 4" xfId="9807"/>
    <cellStyle name="Normal 4 2 2 2 10 3 4 2" xfId="36761"/>
    <cellStyle name="Normal 4 2 2 2 10 3 5" xfId="12500"/>
    <cellStyle name="Normal 4 2 2 2 10 3 5 2" xfId="39454"/>
    <cellStyle name="Normal 4 2 2 2 10 3 6" xfId="15193"/>
    <cellStyle name="Normal 4 2 2 2 10 3 6 2" xfId="42147"/>
    <cellStyle name="Normal 4 2 2 2 10 3 7" xfId="17886"/>
    <cellStyle name="Normal 4 2 2 2 10 3 7 2" xfId="44841"/>
    <cellStyle name="Normal 4 2 2 2 10 3 8" xfId="20580"/>
    <cellStyle name="Normal 4 2 2 2 10 3 8 2" xfId="47535"/>
    <cellStyle name="Normal 4 2 2 2 10 3 9" xfId="23274"/>
    <cellStyle name="Normal 4 2 2 2 10 3 9 2" xfId="50229"/>
    <cellStyle name="Normal 4 2 2 2 10 4" xfId="3530"/>
    <cellStyle name="Normal 4 2 2 2 10 4 2" xfId="30484"/>
    <cellStyle name="Normal 4 2 2 2 10 5" xfId="6223"/>
    <cellStyle name="Normal 4 2 2 2 10 5 2" xfId="33177"/>
    <cellStyle name="Normal 4 2 2 2 10 6" xfId="8916"/>
    <cellStyle name="Normal 4 2 2 2 10 6 2" xfId="35870"/>
    <cellStyle name="Normal 4 2 2 2 10 7" xfId="11609"/>
    <cellStyle name="Normal 4 2 2 2 10 7 2" xfId="38563"/>
    <cellStyle name="Normal 4 2 2 2 10 8" xfId="14302"/>
    <cellStyle name="Normal 4 2 2 2 10 8 2" xfId="41256"/>
    <cellStyle name="Normal 4 2 2 2 10 9" xfId="16995"/>
    <cellStyle name="Normal 4 2 2 2 10 9 2" xfId="43950"/>
    <cellStyle name="Normal 4 2 2 2 11" xfId="883"/>
    <cellStyle name="Normal 4 2 2 2 11 10" xfId="19715"/>
    <cellStyle name="Normal 4 2 2 2 11 10 2" xfId="46670"/>
    <cellStyle name="Normal 4 2 2 2 11 11" xfId="22409"/>
    <cellStyle name="Normal 4 2 2 2 11 11 2" xfId="49364"/>
    <cellStyle name="Normal 4 2 2 2 11 12" xfId="27837"/>
    <cellStyle name="Normal 4 2 2 2 11 13" xfId="25123"/>
    <cellStyle name="Normal 4 2 2 2 11 2" xfId="1773"/>
    <cellStyle name="Normal 4 2 2 2 11 2 10" xfId="28728"/>
    <cellStyle name="Normal 4 2 2 2 11 2 11" xfId="26905"/>
    <cellStyle name="Normal 4 2 2 2 11 2 2" xfId="5338"/>
    <cellStyle name="Normal 4 2 2 2 11 2 2 2" xfId="32292"/>
    <cellStyle name="Normal 4 2 2 2 11 2 3" xfId="8031"/>
    <cellStyle name="Normal 4 2 2 2 11 2 3 2" xfId="34985"/>
    <cellStyle name="Normal 4 2 2 2 11 2 4" xfId="10724"/>
    <cellStyle name="Normal 4 2 2 2 11 2 4 2" xfId="37678"/>
    <cellStyle name="Normal 4 2 2 2 11 2 5" xfId="13417"/>
    <cellStyle name="Normal 4 2 2 2 11 2 5 2" xfId="40371"/>
    <cellStyle name="Normal 4 2 2 2 11 2 6" xfId="16110"/>
    <cellStyle name="Normal 4 2 2 2 11 2 6 2" xfId="43064"/>
    <cellStyle name="Normal 4 2 2 2 11 2 7" xfId="18803"/>
    <cellStyle name="Normal 4 2 2 2 11 2 7 2" xfId="45758"/>
    <cellStyle name="Normal 4 2 2 2 11 2 8" xfId="21497"/>
    <cellStyle name="Normal 4 2 2 2 11 2 8 2" xfId="48452"/>
    <cellStyle name="Normal 4 2 2 2 11 2 9" xfId="24191"/>
    <cellStyle name="Normal 4 2 2 2 11 2 9 2" xfId="51146"/>
    <cellStyle name="Normal 4 2 2 2 11 3" xfId="2665"/>
    <cellStyle name="Normal 4 2 2 2 11 3 10" xfId="29619"/>
    <cellStyle name="Normal 4 2 2 2 11 3 11" xfId="26014"/>
    <cellStyle name="Normal 4 2 2 2 11 3 2" xfId="4447"/>
    <cellStyle name="Normal 4 2 2 2 11 3 2 2" xfId="31401"/>
    <cellStyle name="Normal 4 2 2 2 11 3 3" xfId="7140"/>
    <cellStyle name="Normal 4 2 2 2 11 3 3 2" xfId="34094"/>
    <cellStyle name="Normal 4 2 2 2 11 3 4" xfId="9833"/>
    <cellStyle name="Normal 4 2 2 2 11 3 4 2" xfId="36787"/>
    <cellStyle name="Normal 4 2 2 2 11 3 5" xfId="12526"/>
    <cellStyle name="Normal 4 2 2 2 11 3 5 2" xfId="39480"/>
    <cellStyle name="Normal 4 2 2 2 11 3 6" xfId="15219"/>
    <cellStyle name="Normal 4 2 2 2 11 3 6 2" xfId="42173"/>
    <cellStyle name="Normal 4 2 2 2 11 3 7" xfId="17912"/>
    <cellStyle name="Normal 4 2 2 2 11 3 7 2" xfId="44867"/>
    <cellStyle name="Normal 4 2 2 2 11 3 8" xfId="20606"/>
    <cellStyle name="Normal 4 2 2 2 11 3 8 2" xfId="47561"/>
    <cellStyle name="Normal 4 2 2 2 11 3 9" xfId="23300"/>
    <cellStyle name="Normal 4 2 2 2 11 3 9 2" xfId="50255"/>
    <cellStyle name="Normal 4 2 2 2 11 4" xfId="3556"/>
    <cellStyle name="Normal 4 2 2 2 11 4 2" xfId="30510"/>
    <cellStyle name="Normal 4 2 2 2 11 5" xfId="6249"/>
    <cellStyle name="Normal 4 2 2 2 11 5 2" xfId="33203"/>
    <cellStyle name="Normal 4 2 2 2 11 6" xfId="8942"/>
    <cellStyle name="Normal 4 2 2 2 11 6 2" xfId="35896"/>
    <cellStyle name="Normal 4 2 2 2 11 7" xfId="11635"/>
    <cellStyle name="Normal 4 2 2 2 11 7 2" xfId="38589"/>
    <cellStyle name="Normal 4 2 2 2 11 8" xfId="14328"/>
    <cellStyle name="Normal 4 2 2 2 11 8 2" xfId="41282"/>
    <cellStyle name="Normal 4 2 2 2 11 9" xfId="17021"/>
    <cellStyle name="Normal 4 2 2 2 11 9 2" xfId="43976"/>
    <cellStyle name="Normal 4 2 2 2 12" xfId="919"/>
    <cellStyle name="Normal 4 2 2 2 12 10" xfId="19751"/>
    <cellStyle name="Normal 4 2 2 2 12 10 2" xfId="46706"/>
    <cellStyle name="Normal 4 2 2 2 12 11" xfId="22445"/>
    <cellStyle name="Normal 4 2 2 2 12 11 2" xfId="49400"/>
    <cellStyle name="Normal 4 2 2 2 12 12" xfId="27873"/>
    <cellStyle name="Normal 4 2 2 2 12 13" xfId="25159"/>
    <cellStyle name="Normal 4 2 2 2 12 2" xfId="1809"/>
    <cellStyle name="Normal 4 2 2 2 12 2 10" xfId="28764"/>
    <cellStyle name="Normal 4 2 2 2 12 2 11" xfId="26941"/>
    <cellStyle name="Normal 4 2 2 2 12 2 2" xfId="5374"/>
    <cellStyle name="Normal 4 2 2 2 12 2 2 2" xfId="32328"/>
    <cellStyle name="Normal 4 2 2 2 12 2 3" xfId="8067"/>
    <cellStyle name="Normal 4 2 2 2 12 2 3 2" xfId="35021"/>
    <cellStyle name="Normal 4 2 2 2 12 2 4" xfId="10760"/>
    <cellStyle name="Normal 4 2 2 2 12 2 4 2" xfId="37714"/>
    <cellStyle name="Normal 4 2 2 2 12 2 5" xfId="13453"/>
    <cellStyle name="Normal 4 2 2 2 12 2 5 2" xfId="40407"/>
    <cellStyle name="Normal 4 2 2 2 12 2 6" xfId="16146"/>
    <cellStyle name="Normal 4 2 2 2 12 2 6 2" xfId="43100"/>
    <cellStyle name="Normal 4 2 2 2 12 2 7" xfId="18839"/>
    <cellStyle name="Normal 4 2 2 2 12 2 7 2" xfId="45794"/>
    <cellStyle name="Normal 4 2 2 2 12 2 8" xfId="21533"/>
    <cellStyle name="Normal 4 2 2 2 12 2 8 2" xfId="48488"/>
    <cellStyle name="Normal 4 2 2 2 12 2 9" xfId="24227"/>
    <cellStyle name="Normal 4 2 2 2 12 2 9 2" xfId="51182"/>
    <cellStyle name="Normal 4 2 2 2 12 3" xfId="2701"/>
    <cellStyle name="Normal 4 2 2 2 12 3 10" xfId="29655"/>
    <cellStyle name="Normal 4 2 2 2 12 3 11" xfId="26050"/>
    <cellStyle name="Normal 4 2 2 2 12 3 2" xfId="4483"/>
    <cellStyle name="Normal 4 2 2 2 12 3 2 2" xfId="31437"/>
    <cellStyle name="Normal 4 2 2 2 12 3 3" xfId="7176"/>
    <cellStyle name="Normal 4 2 2 2 12 3 3 2" xfId="34130"/>
    <cellStyle name="Normal 4 2 2 2 12 3 4" xfId="9869"/>
    <cellStyle name="Normal 4 2 2 2 12 3 4 2" xfId="36823"/>
    <cellStyle name="Normal 4 2 2 2 12 3 5" xfId="12562"/>
    <cellStyle name="Normal 4 2 2 2 12 3 5 2" xfId="39516"/>
    <cellStyle name="Normal 4 2 2 2 12 3 6" xfId="15255"/>
    <cellStyle name="Normal 4 2 2 2 12 3 6 2" xfId="42209"/>
    <cellStyle name="Normal 4 2 2 2 12 3 7" xfId="17948"/>
    <cellStyle name="Normal 4 2 2 2 12 3 7 2" xfId="44903"/>
    <cellStyle name="Normal 4 2 2 2 12 3 8" xfId="20642"/>
    <cellStyle name="Normal 4 2 2 2 12 3 8 2" xfId="47597"/>
    <cellStyle name="Normal 4 2 2 2 12 3 9" xfId="23336"/>
    <cellStyle name="Normal 4 2 2 2 12 3 9 2" xfId="50291"/>
    <cellStyle name="Normal 4 2 2 2 12 4" xfId="3592"/>
    <cellStyle name="Normal 4 2 2 2 12 4 2" xfId="30546"/>
    <cellStyle name="Normal 4 2 2 2 12 5" xfId="6285"/>
    <cellStyle name="Normal 4 2 2 2 12 5 2" xfId="33239"/>
    <cellStyle name="Normal 4 2 2 2 12 6" xfId="8978"/>
    <cellStyle name="Normal 4 2 2 2 12 6 2" xfId="35932"/>
    <cellStyle name="Normal 4 2 2 2 12 7" xfId="11671"/>
    <cellStyle name="Normal 4 2 2 2 12 7 2" xfId="38625"/>
    <cellStyle name="Normal 4 2 2 2 12 8" xfId="14364"/>
    <cellStyle name="Normal 4 2 2 2 12 8 2" xfId="41318"/>
    <cellStyle name="Normal 4 2 2 2 12 9" xfId="17057"/>
    <cellStyle name="Normal 4 2 2 2 12 9 2" xfId="44012"/>
    <cellStyle name="Normal 4 2 2 2 13" xfId="958"/>
    <cellStyle name="Normal 4 2 2 2 13 10" xfId="19791"/>
    <cellStyle name="Normal 4 2 2 2 13 10 2" xfId="46746"/>
    <cellStyle name="Normal 4 2 2 2 13 11" xfId="22485"/>
    <cellStyle name="Normal 4 2 2 2 13 11 2" xfId="49440"/>
    <cellStyle name="Normal 4 2 2 2 13 12" xfId="27913"/>
    <cellStyle name="Normal 4 2 2 2 13 13" xfId="25199"/>
    <cellStyle name="Normal 4 2 2 2 13 2" xfId="1849"/>
    <cellStyle name="Normal 4 2 2 2 13 2 10" xfId="28804"/>
    <cellStyle name="Normal 4 2 2 2 13 2 11" xfId="26981"/>
    <cellStyle name="Normal 4 2 2 2 13 2 2" xfId="5414"/>
    <cellStyle name="Normal 4 2 2 2 13 2 2 2" xfId="32368"/>
    <cellStyle name="Normal 4 2 2 2 13 2 3" xfId="8107"/>
    <cellStyle name="Normal 4 2 2 2 13 2 3 2" xfId="35061"/>
    <cellStyle name="Normal 4 2 2 2 13 2 4" xfId="10800"/>
    <cellStyle name="Normal 4 2 2 2 13 2 4 2" xfId="37754"/>
    <cellStyle name="Normal 4 2 2 2 13 2 5" xfId="13493"/>
    <cellStyle name="Normal 4 2 2 2 13 2 5 2" xfId="40447"/>
    <cellStyle name="Normal 4 2 2 2 13 2 6" xfId="16186"/>
    <cellStyle name="Normal 4 2 2 2 13 2 6 2" xfId="43140"/>
    <cellStyle name="Normal 4 2 2 2 13 2 7" xfId="18879"/>
    <cellStyle name="Normal 4 2 2 2 13 2 7 2" xfId="45834"/>
    <cellStyle name="Normal 4 2 2 2 13 2 8" xfId="21573"/>
    <cellStyle name="Normal 4 2 2 2 13 2 8 2" xfId="48528"/>
    <cellStyle name="Normal 4 2 2 2 13 2 9" xfId="24267"/>
    <cellStyle name="Normal 4 2 2 2 13 2 9 2" xfId="51222"/>
    <cellStyle name="Normal 4 2 2 2 13 3" xfId="2741"/>
    <cellStyle name="Normal 4 2 2 2 13 3 10" xfId="29695"/>
    <cellStyle name="Normal 4 2 2 2 13 3 11" xfId="26090"/>
    <cellStyle name="Normal 4 2 2 2 13 3 2" xfId="4523"/>
    <cellStyle name="Normal 4 2 2 2 13 3 2 2" xfId="31477"/>
    <cellStyle name="Normal 4 2 2 2 13 3 3" xfId="7216"/>
    <cellStyle name="Normal 4 2 2 2 13 3 3 2" xfId="34170"/>
    <cellStyle name="Normal 4 2 2 2 13 3 4" xfId="9909"/>
    <cellStyle name="Normal 4 2 2 2 13 3 4 2" xfId="36863"/>
    <cellStyle name="Normal 4 2 2 2 13 3 5" xfId="12602"/>
    <cellStyle name="Normal 4 2 2 2 13 3 5 2" xfId="39556"/>
    <cellStyle name="Normal 4 2 2 2 13 3 6" xfId="15295"/>
    <cellStyle name="Normal 4 2 2 2 13 3 6 2" xfId="42249"/>
    <cellStyle name="Normal 4 2 2 2 13 3 7" xfId="17988"/>
    <cellStyle name="Normal 4 2 2 2 13 3 7 2" xfId="44943"/>
    <cellStyle name="Normal 4 2 2 2 13 3 8" xfId="20682"/>
    <cellStyle name="Normal 4 2 2 2 13 3 8 2" xfId="47637"/>
    <cellStyle name="Normal 4 2 2 2 13 3 9" xfId="23376"/>
    <cellStyle name="Normal 4 2 2 2 13 3 9 2" xfId="50331"/>
    <cellStyle name="Normal 4 2 2 2 13 4" xfId="3632"/>
    <cellStyle name="Normal 4 2 2 2 13 4 2" xfId="30586"/>
    <cellStyle name="Normal 4 2 2 2 13 5" xfId="6325"/>
    <cellStyle name="Normal 4 2 2 2 13 5 2" xfId="33279"/>
    <cellStyle name="Normal 4 2 2 2 13 6" xfId="9018"/>
    <cellStyle name="Normal 4 2 2 2 13 6 2" xfId="35972"/>
    <cellStyle name="Normal 4 2 2 2 13 7" xfId="11711"/>
    <cellStyle name="Normal 4 2 2 2 13 7 2" xfId="38665"/>
    <cellStyle name="Normal 4 2 2 2 13 8" xfId="14404"/>
    <cellStyle name="Normal 4 2 2 2 13 8 2" xfId="41358"/>
    <cellStyle name="Normal 4 2 2 2 13 9" xfId="17097"/>
    <cellStyle name="Normal 4 2 2 2 13 9 2" xfId="44052"/>
    <cellStyle name="Normal 4 2 2 2 14" xfId="983"/>
    <cellStyle name="Normal 4 2 2 2 14 10" xfId="19816"/>
    <cellStyle name="Normal 4 2 2 2 14 10 2" xfId="46771"/>
    <cellStyle name="Normal 4 2 2 2 14 11" xfId="22510"/>
    <cellStyle name="Normal 4 2 2 2 14 11 2" xfId="49465"/>
    <cellStyle name="Normal 4 2 2 2 14 12" xfId="27938"/>
    <cellStyle name="Normal 4 2 2 2 14 13" xfId="25224"/>
    <cellStyle name="Normal 4 2 2 2 14 2" xfId="1874"/>
    <cellStyle name="Normal 4 2 2 2 14 2 10" xfId="28829"/>
    <cellStyle name="Normal 4 2 2 2 14 2 11" xfId="27006"/>
    <cellStyle name="Normal 4 2 2 2 14 2 2" xfId="5439"/>
    <cellStyle name="Normal 4 2 2 2 14 2 2 2" xfId="32393"/>
    <cellStyle name="Normal 4 2 2 2 14 2 3" xfId="8132"/>
    <cellStyle name="Normal 4 2 2 2 14 2 3 2" xfId="35086"/>
    <cellStyle name="Normal 4 2 2 2 14 2 4" xfId="10825"/>
    <cellStyle name="Normal 4 2 2 2 14 2 4 2" xfId="37779"/>
    <cellStyle name="Normal 4 2 2 2 14 2 5" xfId="13518"/>
    <cellStyle name="Normal 4 2 2 2 14 2 5 2" xfId="40472"/>
    <cellStyle name="Normal 4 2 2 2 14 2 6" xfId="16211"/>
    <cellStyle name="Normal 4 2 2 2 14 2 6 2" xfId="43165"/>
    <cellStyle name="Normal 4 2 2 2 14 2 7" xfId="18904"/>
    <cellStyle name="Normal 4 2 2 2 14 2 7 2" xfId="45859"/>
    <cellStyle name="Normal 4 2 2 2 14 2 8" xfId="21598"/>
    <cellStyle name="Normal 4 2 2 2 14 2 8 2" xfId="48553"/>
    <cellStyle name="Normal 4 2 2 2 14 2 9" xfId="24292"/>
    <cellStyle name="Normal 4 2 2 2 14 2 9 2" xfId="51247"/>
    <cellStyle name="Normal 4 2 2 2 14 3" xfId="2766"/>
    <cellStyle name="Normal 4 2 2 2 14 3 10" xfId="29720"/>
    <cellStyle name="Normal 4 2 2 2 14 3 11" xfId="26115"/>
    <cellStyle name="Normal 4 2 2 2 14 3 2" xfId="4548"/>
    <cellStyle name="Normal 4 2 2 2 14 3 2 2" xfId="31502"/>
    <cellStyle name="Normal 4 2 2 2 14 3 3" xfId="7241"/>
    <cellStyle name="Normal 4 2 2 2 14 3 3 2" xfId="34195"/>
    <cellStyle name="Normal 4 2 2 2 14 3 4" xfId="9934"/>
    <cellStyle name="Normal 4 2 2 2 14 3 4 2" xfId="36888"/>
    <cellStyle name="Normal 4 2 2 2 14 3 5" xfId="12627"/>
    <cellStyle name="Normal 4 2 2 2 14 3 5 2" xfId="39581"/>
    <cellStyle name="Normal 4 2 2 2 14 3 6" xfId="15320"/>
    <cellStyle name="Normal 4 2 2 2 14 3 6 2" xfId="42274"/>
    <cellStyle name="Normal 4 2 2 2 14 3 7" xfId="18013"/>
    <cellStyle name="Normal 4 2 2 2 14 3 7 2" xfId="44968"/>
    <cellStyle name="Normal 4 2 2 2 14 3 8" xfId="20707"/>
    <cellStyle name="Normal 4 2 2 2 14 3 8 2" xfId="47662"/>
    <cellStyle name="Normal 4 2 2 2 14 3 9" xfId="23401"/>
    <cellStyle name="Normal 4 2 2 2 14 3 9 2" xfId="50356"/>
    <cellStyle name="Normal 4 2 2 2 14 4" xfId="3657"/>
    <cellStyle name="Normal 4 2 2 2 14 4 2" xfId="30611"/>
    <cellStyle name="Normal 4 2 2 2 14 5" xfId="6350"/>
    <cellStyle name="Normal 4 2 2 2 14 5 2" xfId="33304"/>
    <cellStyle name="Normal 4 2 2 2 14 6" xfId="9043"/>
    <cellStyle name="Normal 4 2 2 2 14 6 2" xfId="35997"/>
    <cellStyle name="Normal 4 2 2 2 14 7" xfId="11736"/>
    <cellStyle name="Normal 4 2 2 2 14 7 2" xfId="38690"/>
    <cellStyle name="Normal 4 2 2 2 14 8" xfId="14429"/>
    <cellStyle name="Normal 4 2 2 2 14 8 2" xfId="41383"/>
    <cellStyle name="Normal 4 2 2 2 14 9" xfId="17122"/>
    <cellStyle name="Normal 4 2 2 2 14 9 2" xfId="44077"/>
    <cellStyle name="Normal 4 2 2 2 15" xfId="1029"/>
    <cellStyle name="Normal 4 2 2 2 15 10" xfId="27984"/>
    <cellStyle name="Normal 4 2 2 2 15 11" xfId="26161"/>
    <cellStyle name="Normal 4 2 2 2 15 2" xfId="4594"/>
    <cellStyle name="Normal 4 2 2 2 15 2 2" xfId="31548"/>
    <cellStyle name="Normal 4 2 2 2 15 3" xfId="7287"/>
    <cellStyle name="Normal 4 2 2 2 15 3 2" xfId="34241"/>
    <cellStyle name="Normal 4 2 2 2 15 4" xfId="9980"/>
    <cellStyle name="Normal 4 2 2 2 15 4 2" xfId="36934"/>
    <cellStyle name="Normal 4 2 2 2 15 5" xfId="12673"/>
    <cellStyle name="Normal 4 2 2 2 15 5 2" xfId="39627"/>
    <cellStyle name="Normal 4 2 2 2 15 6" xfId="15366"/>
    <cellStyle name="Normal 4 2 2 2 15 6 2" xfId="42320"/>
    <cellStyle name="Normal 4 2 2 2 15 7" xfId="18059"/>
    <cellStyle name="Normal 4 2 2 2 15 7 2" xfId="45014"/>
    <cellStyle name="Normal 4 2 2 2 15 8" xfId="20753"/>
    <cellStyle name="Normal 4 2 2 2 15 8 2" xfId="47708"/>
    <cellStyle name="Normal 4 2 2 2 15 9" xfId="23447"/>
    <cellStyle name="Normal 4 2 2 2 15 9 2" xfId="50402"/>
    <cellStyle name="Normal 4 2 2 2 16" xfId="1920"/>
    <cellStyle name="Normal 4 2 2 2 16 10" xfId="28875"/>
    <cellStyle name="Normal 4 2 2 2 16 11" xfId="25270"/>
    <cellStyle name="Normal 4 2 2 2 16 2" xfId="3703"/>
    <cellStyle name="Normal 4 2 2 2 16 2 2" xfId="30657"/>
    <cellStyle name="Normal 4 2 2 2 16 3" xfId="6396"/>
    <cellStyle name="Normal 4 2 2 2 16 3 2" xfId="33350"/>
    <cellStyle name="Normal 4 2 2 2 16 4" xfId="9089"/>
    <cellStyle name="Normal 4 2 2 2 16 4 2" xfId="36043"/>
    <cellStyle name="Normal 4 2 2 2 16 5" xfId="11782"/>
    <cellStyle name="Normal 4 2 2 2 16 5 2" xfId="38736"/>
    <cellStyle name="Normal 4 2 2 2 16 6" xfId="14475"/>
    <cellStyle name="Normal 4 2 2 2 16 6 2" xfId="41429"/>
    <cellStyle name="Normal 4 2 2 2 16 7" xfId="17168"/>
    <cellStyle name="Normal 4 2 2 2 16 7 2" xfId="44123"/>
    <cellStyle name="Normal 4 2 2 2 16 8" xfId="19862"/>
    <cellStyle name="Normal 4 2 2 2 16 8 2" xfId="46817"/>
    <cellStyle name="Normal 4 2 2 2 16 9" xfId="22556"/>
    <cellStyle name="Normal 4 2 2 2 16 9 2" xfId="49511"/>
    <cellStyle name="Normal 4 2 2 2 17" xfId="5467"/>
    <cellStyle name="Normal 4 2 2 2 17 10" xfId="27034"/>
    <cellStyle name="Normal 4 2 2 2 17 2" xfId="8160"/>
    <cellStyle name="Normal 4 2 2 2 17 2 2" xfId="35114"/>
    <cellStyle name="Normal 4 2 2 2 17 3" xfId="10853"/>
    <cellStyle name="Normal 4 2 2 2 17 3 2" xfId="37807"/>
    <cellStyle name="Normal 4 2 2 2 17 4" xfId="13546"/>
    <cellStyle name="Normal 4 2 2 2 17 4 2" xfId="40500"/>
    <cellStyle name="Normal 4 2 2 2 17 5" xfId="16239"/>
    <cellStyle name="Normal 4 2 2 2 17 5 2" xfId="43193"/>
    <cellStyle name="Normal 4 2 2 2 17 6" xfId="18932"/>
    <cellStyle name="Normal 4 2 2 2 17 6 2" xfId="45887"/>
    <cellStyle name="Normal 4 2 2 2 17 7" xfId="21626"/>
    <cellStyle name="Normal 4 2 2 2 17 7 2" xfId="48581"/>
    <cellStyle name="Normal 4 2 2 2 17 8" xfId="24320"/>
    <cellStyle name="Normal 4 2 2 2 17 8 2" xfId="51275"/>
    <cellStyle name="Normal 4 2 2 2 17 9" xfId="32421"/>
    <cellStyle name="Normal 4 2 2 2 18" xfId="2812"/>
    <cellStyle name="Normal 4 2 2 2 18 2" xfId="24341"/>
    <cellStyle name="Normal 4 2 2 2 18 2 2" xfId="51296"/>
    <cellStyle name="Normal 4 2 2 2 18 3" xfId="29766"/>
    <cellStyle name="Normal 4 2 2 2 18 4" xfId="27055"/>
    <cellStyle name="Normal 4 2 2 2 19" xfId="5505"/>
    <cellStyle name="Normal 4 2 2 2 19 2" xfId="32459"/>
    <cellStyle name="Normal 4 2 2 2 2" xfId="140"/>
    <cellStyle name="Normal 4 2 2 2 2 10" xfId="13617"/>
    <cellStyle name="Normal 4 2 2 2 2 10 2" xfId="40571"/>
    <cellStyle name="Normal 4 2 2 2 2 11" xfId="16310"/>
    <cellStyle name="Normal 4 2 2 2 2 11 2" xfId="43265"/>
    <cellStyle name="Normal 4 2 2 2 2 12" xfId="19004"/>
    <cellStyle name="Normal 4 2 2 2 2 12 2" xfId="45959"/>
    <cellStyle name="Normal 4 2 2 2 2 13" xfId="21698"/>
    <cellStyle name="Normal 4 2 2 2 2 13 2" xfId="48653"/>
    <cellStyle name="Normal 4 2 2 2 2 14" xfId="27126"/>
    <cellStyle name="Normal 4 2 2 2 2 15" xfId="24412"/>
    <cellStyle name="Normal 4 2 2 2 2 2" xfId="281"/>
    <cellStyle name="Normal 4 2 2 2 2 2 10" xfId="19131"/>
    <cellStyle name="Normal 4 2 2 2 2 2 10 2" xfId="46086"/>
    <cellStyle name="Normal 4 2 2 2 2 2 11" xfId="21825"/>
    <cellStyle name="Normal 4 2 2 2 2 2 11 2" xfId="48780"/>
    <cellStyle name="Normal 4 2 2 2 2 2 12" xfId="27253"/>
    <cellStyle name="Normal 4 2 2 2 2 2 13" xfId="24539"/>
    <cellStyle name="Normal 4 2 2 2 2 2 2" xfId="1189"/>
    <cellStyle name="Normal 4 2 2 2 2 2 2 10" xfId="28144"/>
    <cellStyle name="Normal 4 2 2 2 2 2 2 11" xfId="26321"/>
    <cellStyle name="Normal 4 2 2 2 2 2 2 2" xfId="4754"/>
    <cellStyle name="Normal 4 2 2 2 2 2 2 2 2" xfId="31708"/>
    <cellStyle name="Normal 4 2 2 2 2 2 2 3" xfId="7447"/>
    <cellStyle name="Normal 4 2 2 2 2 2 2 3 2" xfId="34401"/>
    <cellStyle name="Normal 4 2 2 2 2 2 2 4" xfId="10140"/>
    <cellStyle name="Normal 4 2 2 2 2 2 2 4 2" xfId="37094"/>
    <cellStyle name="Normal 4 2 2 2 2 2 2 5" xfId="12833"/>
    <cellStyle name="Normal 4 2 2 2 2 2 2 5 2" xfId="39787"/>
    <cellStyle name="Normal 4 2 2 2 2 2 2 6" xfId="15526"/>
    <cellStyle name="Normal 4 2 2 2 2 2 2 6 2" xfId="42480"/>
    <cellStyle name="Normal 4 2 2 2 2 2 2 7" xfId="18219"/>
    <cellStyle name="Normal 4 2 2 2 2 2 2 7 2" xfId="45174"/>
    <cellStyle name="Normal 4 2 2 2 2 2 2 8" xfId="20913"/>
    <cellStyle name="Normal 4 2 2 2 2 2 2 8 2" xfId="47868"/>
    <cellStyle name="Normal 4 2 2 2 2 2 2 9" xfId="23607"/>
    <cellStyle name="Normal 4 2 2 2 2 2 2 9 2" xfId="50562"/>
    <cellStyle name="Normal 4 2 2 2 2 2 3" xfId="2080"/>
    <cellStyle name="Normal 4 2 2 2 2 2 3 10" xfId="29035"/>
    <cellStyle name="Normal 4 2 2 2 2 2 3 11" xfId="25430"/>
    <cellStyle name="Normal 4 2 2 2 2 2 3 2" xfId="3863"/>
    <cellStyle name="Normal 4 2 2 2 2 2 3 2 2" xfId="30817"/>
    <cellStyle name="Normal 4 2 2 2 2 2 3 3" xfId="6556"/>
    <cellStyle name="Normal 4 2 2 2 2 2 3 3 2" xfId="33510"/>
    <cellStyle name="Normal 4 2 2 2 2 2 3 4" xfId="9249"/>
    <cellStyle name="Normal 4 2 2 2 2 2 3 4 2" xfId="36203"/>
    <cellStyle name="Normal 4 2 2 2 2 2 3 5" xfId="11942"/>
    <cellStyle name="Normal 4 2 2 2 2 2 3 5 2" xfId="38896"/>
    <cellStyle name="Normal 4 2 2 2 2 2 3 6" xfId="14635"/>
    <cellStyle name="Normal 4 2 2 2 2 2 3 6 2" xfId="41589"/>
    <cellStyle name="Normal 4 2 2 2 2 2 3 7" xfId="17328"/>
    <cellStyle name="Normal 4 2 2 2 2 2 3 7 2" xfId="44283"/>
    <cellStyle name="Normal 4 2 2 2 2 2 3 8" xfId="20022"/>
    <cellStyle name="Normal 4 2 2 2 2 2 3 8 2" xfId="46977"/>
    <cellStyle name="Normal 4 2 2 2 2 2 3 9" xfId="22716"/>
    <cellStyle name="Normal 4 2 2 2 2 2 3 9 2" xfId="49671"/>
    <cellStyle name="Normal 4 2 2 2 2 2 4" xfId="2972"/>
    <cellStyle name="Normal 4 2 2 2 2 2 4 2" xfId="29926"/>
    <cellStyle name="Normal 4 2 2 2 2 2 5" xfId="5665"/>
    <cellStyle name="Normal 4 2 2 2 2 2 5 2" xfId="32619"/>
    <cellStyle name="Normal 4 2 2 2 2 2 6" xfId="8358"/>
    <cellStyle name="Normal 4 2 2 2 2 2 6 2" xfId="35312"/>
    <cellStyle name="Normal 4 2 2 2 2 2 7" xfId="11051"/>
    <cellStyle name="Normal 4 2 2 2 2 2 7 2" xfId="38005"/>
    <cellStyle name="Normal 4 2 2 2 2 2 8" xfId="13744"/>
    <cellStyle name="Normal 4 2 2 2 2 2 8 2" xfId="40698"/>
    <cellStyle name="Normal 4 2 2 2 2 2 9" xfId="16437"/>
    <cellStyle name="Normal 4 2 2 2 2 2 9 2" xfId="43392"/>
    <cellStyle name="Normal 4 2 2 2 2 3" xfId="576"/>
    <cellStyle name="Normal 4 2 2 2 2 3 10" xfId="19407"/>
    <cellStyle name="Normal 4 2 2 2 2 3 10 2" xfId="46362"/>
    <cellStyle name="Normal 4 2 2 2 2 3 11" xfId="22101"/>
    <cellStyle name="Normal 4 2 2 2 2 3 11 2" xfId="49056"/>
    <cellStyle name="Normal 4 2 2 2 2 3 12" xfId="27529"/>
    <cellStyle name="Normal 4 2 2 2 2 3 13" xfId="24815"/>
    <cellStyle name="Normal 4 2 2 2 2 3 2" xfId="1465"/>
    <cellStyle name="Normal 4 2 2 2 2 3 2 10" xfId="28420"/>
    <cellStyle name="Normal 4 2 2 2 2 3 2 11" xfId="26597"/>
    <cellStyle name="Normal 4 2 2 2 2 3 2 2" xfId="5030"/>
    <cellStyle name="Normal 4 2 2 2 2 3 2 2 2" xfId="31984"/>
    <cellStyle name="Normal 4 2 2 2 2 3 2 3" xfId="7723"/>
    <cellStyle name="Normal 4 2 2 2 2 3 2 3 2" xfId="34677"/>
    <cellStyle name="Normal 4 2 2 2 2 3 2 4" xfId="10416"/>
    <cellStyle name="Normal 4 2 2 2 2 3 2 4 2" xfId="37370"/>
    <cellStyle name="Normal 4 2 2 2 2 3 2 5" xfId="13109"/>
    <cellStyle name="Normal 4 2 2 2 2 3 2 5 2" xfId="40063"/>
    <cellStyle name="Normal 4 2 2 2 2 3 2 6" xfId="15802"/>
    <cellStyle name="Normal 4 2 2 2 2 3 2 6 2" xfId="42756"/>
    <cellStyle name="Normal 4 2 2 2 2 3 2 7" xfId="18495"/>
    <cellStyle name="Normal 4 2 2 2 2 3 2 7 2" xfId="45450"/>
    <cellStyle name="Normal 4 2 2 2 2 3 2 8" xfId="21189"/>
    <cellStyle name="Normal 4 2 2 2 2 3 2 8 2" xfId="48144"/>
    <cellStyle name="Normal 4 2 2 2 2 3 2 9" xfId="23883"/>
    <cellStyle name="Normal 4 2 2 2 2 3 2 9 2" xfId="50838"/>
    <cellStyle name="Normal 4 2 2 2 2 3 3" xfId="2356"/>
    <cellStyle name="Normal 4 2 2 2 2 3 3 10" xfId="29311"/>
    <cellStyle name="Normal 4 2 2 2 2 3 3 11" xfId="25706"/>
    <cellStyle name="Normal 4 2 2 2 2 3 3 2" xfId="4139"/>
    <cellStyle name="Normal 4 2 2 2 2 3 3 2 2" xfId="31093"/>
    <cellStyle name="Normal 4 2 2 2 2 3 3 3" xfId="6832"/>
    <cellStyle name="Normal 4 2 2 2 2 3 3 3 2" xfId="33786"/>
    <cellStyle name="Normal 4 2 2 2 2 3 3 4" xfId="9525"/>
    <cellStyle name="Normal 4 2 2 2 2 3 3 4 2" xfId="36479"/>
    <cellStyle name="Normal 4 2 2 2 2 3 3 5" xfId="12218"/>
    <cellStyle name="Normal 4 2 2 2 2 3 3 5 2" xfId="39172"/>
    <cellStyle name="Normal 4 2 2 2 2 3 3 6" xfId="14911"/>
    <cellStyle name="Normal 4 2 2 2 2 3 3 6 2" xfId="41865"/>
    <cellStyle name="Normal 4 2 2 2 2 3 3 7" xfId="17604"/>
    <cellStyle name="Normal 4 2 2 2 2 3 3 7 2" xfId="44559"/>
    <cellStyle name="Normal 4 2 2 2 2 3 3 8" xfId="20298"/>
    <cellStyle name="Normal 4 2 2 2 2 3 3 8 2" xfId="47253"/>
    <cellStyle name="Normal 4 2 2 2 2 3 3 9" xfId="22992"/>
    <cellStyle name="Normal 4 2 2 2 2 3 3 9 2" xfId="49947"/>
    <cellStyle name="Normal 4 2 2 2 2 3 4" xfId="3248"/>
    <cellStyle name="Normal 4 2 2 2 2 3 4 2" xfId="30202"/>
    <cellStyle name="Normal 4 2 2 2 2 3 5" xfId="5941"/>
    <cellStyle name="Normal 4 2 2 2 2 3 5 2" xfId="32895"/>
    <cellStyle name="Normal 4 2 2 2 2 3 6" xfId="8634"/>
    <cellStyle name="Normal 4 2 2 2 2 3 6 2" xfId="35588"/>
    <cellStyle name="Normal 4 2 2 2 2 3 7" xfId="11327"/>
    <cellStyle name="Normal 4 2 2 2 2 3 7 2" xfId="38281"/>
    <cellStyle name="Normal 4 2 2 2 2 3 8" xfId="14020"/>
    <cellStyle name="Normal 4 2 2 2 2 3 8 2" xfId="40974"/>
    <cellStyle name="Normal 4 2 2 2 2 3 9" xfId="16713"/>
    <cellStyle name="Normal 4 2 2 2 2 3 9 2" xfId="43668"/>
    <cellStyle name="Normal 4 2 2 2 2 4" xfId="1062"/>
    <cellStyle name="Normal 4 2 2 2 2 4 10" xfId="28017"/>
    <cellStyle name="Normal 4 2 2 2 2 4 11" xfId="26194"/>
    <cellStyle name="Normal 4 2 2 2 2 4 2" xfId="4627"/>
    <cellStyle name="Normal 4 2 2 2 2 4 2 2" xfId="31581"/>
    <cellStyle name="Normal 4 2 2 2 2 4 3" xfId="7320"/>
    <cellStyle name="Normal 4 2 2 2 2 4 3 2" xfId="34274"/>
    <cellStyle name="Normal 4 2 2 2 2 4 4" xfId="10013"/>
    <cellStyle name="Normal 4 2 2 2 2 4 4 2" xfId="36967"/>
    <cellStyle name="Normal 4 2 2 2 2 4 5" xfId="12706"/>
    <cellStyle name="Normal 4 2 2 2 2 4 5 2" xfId="39660"/>
    <cellStyle name="Normal 4 2 2 2 2 4 6" xfId="15399"/>
    <cellStyle name="Normal 4 2 2 2 2 4 6 2" xfId="42353"/>
    <cellStyle name="Normal 4 2 2 2 2 4 7" xfId="18092"/>
    <cellStyle name="Normal 4 2 2 2 2 4 7 2" xfId="45047"/>
    <cellStyle name="Normal 4 2 2 2 2 4 8" xfId="20786"/>
    <cellStyle name="Normal 4 2 2 2 2 4 8 2" xfId="47741"/>
    <cellStyle name="Normal 4 2 2 2 2 4 9" xfId="23480"/>
    <cellStyle name="Normal 4 2 2 2 2 4 9 2" xfId="50435"/>
    <cellStyle name="Normal 4 2 2 2 2 5" xfId="1953"/>
    <cellStyle name="Normal 4 2 2 2 2 5 10" xfId="28908"/>
    <cellStyle name="Normal 4 2 2 2 2 5 11" xfId="25303"/>
    <cellStyle name="Normal 4 2 2 2 2 5 2" xfId="3736"/>
    <cellStyle name="Normal 4 2 2 2 2 5 2 2" xfId="30690"/>
    <cellStyle name="Normal 4 2 2 2 2 5 3" xfId="6429"/>
    <cellStyle name="Normal 4 2 2 2 2 5 3 2" xfId="33383"/>
    <cellStyle name="Normal 4 2 2 2 2 5 4" xfId="9122"/>
    <cellStyle name="Normal 4 2 2 2 2 5 4 2" xfId="36076"/>
    <cellStyle name="Normal 4 2 2 2 2 5 5" xfId="11815"/>
    <cellStyle name="Normal 4 2 2 2 2 5 5 2" xfId="38769"/>
    <cellStyle name="Normal 4 2 2 2 2 5 6" xfId="14508"/>
    <cellStyle name="Normal 4 2 2 2 2 5 6 2" xfId="41462"/>
    <cellStyle name="Normal 4 2 2 2 2 5 7" xfId="17201"/>
    <cellStyle name="Normal 4 2 2 2 2 5 7 2" xfId="44156"/>
    <cellStyle name="Normal 4 2 2 2 2 5 8" xfId="19895"/>
    <cellStyle name="Normal 4 2 2 2 2 5 8 2" xfId="46850"/>
    <cellStyle name="Normal 4 2 2 2 2 5 9" xfId="22589"/>
    <cellStyle name="Normal 4 2 2 2 2 5 9 2" xfId="49544"/>
    <cellStyle name="Normal 4 2 2 2 2 6" xfId="2845"/>
    <cellStyle name="Normal 4 2 2 2 2 6 2" xfId="29799"/>
    <cellStyle name="Normal 4 2 2 2 2 7" xfId="5538"/>
    <cellStyle name="Normal 4 2 2 2 2 7 2" xfId="32492"/>
    <cellStyle name="Normal 4 2 2 2 2 8" xfId="8231"/>
    <cellStyle name="Normal 4 2 2 2 2 8 2" xfId="35185"/>
    <cellStyle name="Normal 4 2 2 2 2 9" xfId="10924"/>
    <cellStyle name="Normal 4 2 2 2 2 9 2" xfId="37878"/>
    <cellStyle name="Normal 4 2 2 2 20" xfId="8198"/>
    <cellStyle name="Normal 4 2 2 2 20 2" xfId="35152"/>
    <cellStyle name="Normal 4 2 2 2 21" xfId="10891"/>
    <cellStyle name="Normal 4 2 2 2 21 2" xfId="37845"/>
    <cellStyle name="Normal 4 2 2 2 22" xfId="13584"/>
    <cellStyle name="Normal 4 2 2 2 22 2" xfId="40538"/>
    <cellStyle name="Normal 4 2 2 2 23" xfId="16277"/>
    <cellStyle name="Normal 4 2 2 2 23 2" xfId="43232"/>
    <cellStyle name="Normal 4 2 2 2 24" xfId="18971"/>
    <cellStyle name="Normal 4 2 2 2 24 2" xfId="45926"/>
    <cellStyle name="Normal 4 2 2 2 25" xfId="21665"/>
    <cellStyle name="Normal 4 2 2 2 25 2" xfId="48620"/>
    <cellStyle name="Normal 4 2 2 2 26" xfId="27093"/>
    <cellStyle name="Normal 4 2 2 2 27" xfId="24379"/>
    <cellStyle name="Normal 4 2 2 2 3" xfId="173"/>
    <cellStyle name="Normal 4 2 2 2 3 10" xfId="13650"/>
    <cellStyle name="Normal 4 2 2 2 3 10 2" xfId="40604"/>
    <cellStyle name="Normal 4 2 2 2 3 11" xfId="16343"/>
    <cellStyle name="Normal 4 2 2 2 3 11 2" xfId="43298"/>
    <cellStyle name="Normal 4 2 2 2 3 12" xfId="19037"/>
    <cellStyle name="Normal 4 2 2 2 3 12 2" xfId="45992"/>
    <cellStyle name="Normal 4 2 2 2 3 13" xfId="21731"/>
    <cellStyle name="Normal 4 2 2 2 3 13 2" xfId="48686"/>
    <cellStyle name="Normal 4 2 2 2 3 14" xfId="27159"/>
    <cellStyle name="Normal 4 2 2 2 3 15" xfId="24445"/>
    <cellStyle name="Normal 4 2 2 2 3 2" xfId="282"/>
    <cellStyle name="Normal 4 2 2 2 3 2 10" xfId="19132"/>
    <cellStyle name="Normal 4 2 2 2 3 2 10 2" xfId="46087"/>
    <cellStyle name="Normal 4 2 2 2 3 2 11" xfId="21826"/>
    <cellStyle name="Normal 4 2 2 2 3 2 11 2" xfId="48781"/>
    <cellStyle name="Normal 4 2 2 2 3 2 12" xfId="27254"/>
    <cellStyle name="Normal 4 2 2 2 3 2 13" xfId="24540"/>
    <cellStyle name="Normal 4 2 2 2 3 2 2" xfId="1190"/>
    <cellStyle name="Normal 4 2 2 2 3 2 2 10" xfId="28145"/>
    <cellStyle name="Normal 4 2 2 2 3 2 2 11" xfId="26322"/>
    <cellStyle name="Normal 4 2 2 2 3 2 2 2" xfId="4755"/>
    <cellStyle name="Normal 4 2 2 2 3 2 2 2 2" xfId="31709"/>
    <cellStyle name="Normal 4 2 2 2 3 2 2 3" xfId="7448"/>
    <cellStyle name="Normal 4 2 2 2 3 2 2 3 2" xfId="34402"/>
    <cellStyle name="Normal 4 2 2 2 3 2 2 4" xfId="10141"/>
    <cellStyle name="Normal 4 2 2 2 3 2 2 4 2" xfId="37095"/>
    <cellStyle name="Normal 4 2 2 2 3 2 2 5" xfId="12834"/>
    <cellStyle name="Normal 4 2 2 2 3 2 2 5 2" xfId="39788"/>
    <cellStyle name="Normal 4 2 2 2 3 2 2 6" xfId="15527"/>
    <cellStyle name="Normal 4 2 2 2 3 2 2 6 2" xfId="42481"/>
    <cellStyle name="Normal 4 2 2 2 3 2 2 7" xfId="18220"/>
    <cellStyle name="Normal 4 2 2 2 3 2 2 7 2" xfId="45175"/>
    <cellStyle name="Normal 4 2 2 2 3 2 2 8" xfId="20914"/>
    <cellStyle name="Normal 4 2 2 2 3 2 2 8 2" xfId="47869"/>
    <cellStyle name="Normal 4 2 2 2 3 2 2 9" xfId="23608"/>
    <cellStyle name="Normal 4 2 2 2 3 2 2 9 2" xfId="50563"/>
    <cellStyle name="Normal 4 2 2 2 3 2 3" xfId="2081"/>
    <cellStyle name="Normal 4 2 2 2 3 2 3 10" xfId="29036"/>
    <cellStyle name="Normal 4 2 2 2 3 2 3 11" xfId="25431"/>
    <cellStyle name="Normal 4 2 2 2 3 2 3 2" xfId="3864"/>
    <cellStyle name="Normal 4 2 2 2 3 2 3 2 2" xfId="30818"/>
    <cellStyle name="Normal 4 2 2 2 3 2 3 3" xfId="6557"/>
    <cellStyle name="Normal 4 2 2 2 3 2 3 3 2" xfId="33511"/>
    <cellStyle name="Normal 4 2 2 2 3 2 3 4" xfId="9250"/>
    <cellStyle name="Normal 4 2 2 2 3 2 3 4 2" xfId="36204"/>
    <cellStyle name="Normal 4 2 2 2 3 2 3 5" xfId="11943"/>
    <cellStyle name="Normal 4 2 2 2 3 2 3 5 2" xfId="38897"/>
    <cellStyle name="Normal 4 2 2 2 3 2 3 6" xfId="14636"/>
    <cellStyle name="Normal 4 2 2 2 3 2 3 6 2" xfId="41590"/>
    <cellStyle name="Normal 4 2 2 2 3 2 3 7" xfId="17329"/>
    <cellStyle name="Normal 4 2 2 2 3 2 3 7 2" xfId="44284"/>
    <cellStyle name="Normal 4 2 2 2 3 2 3 8" xfId="20023"/>
    <cellStyle name="Normal 4 2 2 2 3 2 3 8 2" xfId="46978"/>
    <cellStyle name="Normal 4 2 2 2 3 2 3 9" xfId="22717"/>
    <cellStyle name="Normal 4 2 2 2 3 2 3 9 2" xfId="49672"/>
    <cellStyle name="Normal 4 2 2 2 3 2 4" xfId="2973"/>
    <cellStyle name="Normal 4 2 2 2 3 2 4 2" xfId="29927"/>
    <cellStyle name="Normal 4 2 2 2 3 2 5" xfId="5666"/>
    <cellStyle name="Normal 4 2 2 2 3 2 5 2" xfId="32620"/>
    <cellStyle name="Normal 4 2 2 2 3 2 6" xfId="8359"/>
    <cellStyle name="Normal 4 2 2 2 3 2 6 2" xfId="35313"/>
    <cellStyle name="Normal 4 2 2 2 3 2 7" xfId="11052"/>
    <cellStyle name="Normal 4 2 2 2 3 2 7 2" xfId="38006"/>
    <cellStyle name="Normal 4 2 2 2 3 2 8" xfId="13745"/>
    <cellStyle name="Normal 4 2 2 2 3 2 8 2" xfId="40699"/>
    <cellStyle name="Normal 4 2 2 2 3 2 9" xfId="16438"/>
    <cellStyle name="Normal 4 2 2 2 3 2 9 2" xfId="43393"/>
    <cellStyle name="Normal 4 2 2 2 3 3" xfId="577"/>
    <cellStyle name="Normal 4 2 2 2 3 3 10" xfId="19408"/>
    <cellStyle name="Normal 4 2 2 2 3 3 10 2" xfId="46363"/>
    <cellStyle name="Normal 4 2 2 2 3 3 11" xfId="22102"/>
    <cellStyle name="Normal 4 2 2 2 3 3 11 2" xfId="49057"/>
    <cellStyle name="Normal 4 2 2 2 3 3 12" xfId="27530"/>
    <cellStyle name="Normal 4 2 2 2 3 3 13" xfId="24816"/>
    <cellStyle name="Normal 4 2 2 2 3 3 2" xfId="1466"/>
    <cellStyle name="Normal 4 2 2 2 3 3 2 10" xfId="28421"/>
    <cellStyle name="Normal 4 2 2 2 3 3 2 11" xfId="26598"/>
    <cellStyle name="Normal 4 2 2 2 3 3 2 2" xfId="5031"/>
    <cellStyle name="Normal 4 2 2 2 3 3 2 2 2" xfId="31985"/>
    <cellStyle name="Normal 4 2 2 2 3 3 2 3" xfId="7724"/>
    <cellStyle name="Normal 4 2 2 2 3 3 2 3 2" xfId="34678"/>
    <cellStyle name="Normal 4 2 2 2 3 3 2 4" xfId="10417"/>
    <cellStyle name="Normal 4 2 2 2 3 3 2 4 2" xfId="37371"/>
    <cellStyle name="Normal 4 2 2 2 3 3 2 5" xfId="13110"/>
    <cellStyle name="Normal 4 2 2 2 3 3 2 5 2" xfId="40064"/>
    <cellStyle name="Normal 4 2 2 2 3 3 2 6" xfId="15803"/>
    <cellStyle name="Normal 4 2 2 2 3 3 2 6 2" xfId="42757"/>
    <cellStyle name="Normal 4 2 2 2 3 3 2 7" xfId="18496"/>
    <cellStyle name="Normal 4 2 2 2 3 3 2 7 2" xfId="45451"/>
    <cellStyle name="Normal 4 2 2 2 3 3 2 8" xfId="21190"/>
    <cellStyle name="Normal 4 2 2 2 3 3 2 8 2" xfId="48145"/>
    <cellStyle name="Normal 4 2 2 2 3 3 2 9" xfId="23884"/>
    <cellStyle name="Normal 4 2 2 2 3 3 2 9 2" xfId="50839"/>
    <cellStyle name="Normal 4 2 2 2 3 3 3" xfId="2357"/>
    <cellStyle name="Normal 4 2 2 2 3 3 3 10" xfId="29312"/>
    <cellStyle name="Normal 4 2 2 2 3 3 3 11" xfId="25707"/>
    <cellStyle name="Normal 4 2 2 2 3 3 3 2" xfId="4140"/>
    <cellStyle name="Normal 4 2 2 2 3 3 3 2 2" xfId="31094"/>
    <cellStyle name="Normal 4 2 2 2 3 3 3 3" xfId="6833"/>
    <cellStyle name="Normal 4 2 2 2 3 3 3 3 2" xfId="33787"/>
    <cellStyle name="Normal 4 2 2 2 3 3 3 4" xfId="9526"/>
    <cellStyle name="Normal 4 2 2 2 3 3 3 4 2" xfId="36480"/>
    <cellStyle name="Normal 4 2 2 2 3 3 3 5" xfId="12219"/>
    <cellStyle name="Normal 4 2 2 2 3 3 3 5 2" xfId="39173"/>
    <cellStyle name="Normal 4 2 2 2 3 3 3 6" xfId="14912"/>
    <cellStyle name="Normal 4 2 2 2 3 3 3 6 2" xfId="41866"/>
    <cellStyle name="Normal 4 2 2 2 3 3 3 7" xfId="17605"/>
    <cellStyle name="Normal 4 2 2 2 3 3 3 7 2" xfId="44560"/>
    <cellStyle name="Normal 4 2 2 2 3 3 3 8" xfId="20299"/>
    <cellStyle name="Normal 4 2 2 2 3 3 3 8 2" xfId="47254"/>
    <cellStyle name="Normal 4 2 2 2 3 3 3 9" xfId="22993"/>
    <cellStyle name="Normal 4 2 2 2 3 3 3 9 2" xfId="49948"/>
    <cellStyle name="Normal 4 2 2 2 3 3 4" xfId="3249"/>
    <cellStyle name="Normal 4 2 2 2 3 3 4 2" xfId="30203"/>
    <cellStyle name="Normal 4 2 2 2 3 3 5" xfId="5942"/>
    <cellStyle name="Normal 4 2 2 2 3 3 5 2" xfId="32896"/>
    <cellStyle name="Normal 4 2 2 2 3 3 6" xfId="8635"/>
    <cellStyle name="Normal 4 2 2 2 3 3 6 2" xfId="35589"/>
    <cellStyle name="Normal 4 2 2 2 3 3 7" xfId="11328"/>
    <cellStyle name="Normal 4 2 2 2 3 3 7 2" xfId="38282"/>
    <cellStyle name="Normal 4 2 2 2 3 3 8" xfId="14021"/>
    <cellStyle name="Normal 4 2 2 2 3 3 8 2" xfId="40975"/>
    <cellStyle name="Normal 4 2 2 2 3 3 9" xfId="16714"/>
    <cellStyle name="Normal 4 2 2 2 3 3 9 2" xfId="43669"/>
    <cellStyle name="Normal 4 2 2 2 3 4" xfId="1095"/>
    <cellStyle name="Normal 4 2 2 2 3 4 10" xfId="28050"/>
    <cellStyle name="Normal 4 2 2 2 3 4 11" xfId="26227"/>
    <cellStyle name="Normal 4 2 2 2 3 4 2" xfId="4660"/>
    <cellStyle name="Normal 4 2 2 2 3 4 2 2" xfId="31614"/>
    <cellStyle name="Normal 4 2 2 2 3 4 3" xfId="7353"/>
    <cellStyle name="Normal 4 2 2 2 3 4 3 2" xfId="34307"/>
    <cellStyle name="Normal 4 2 2 2 3 4 4" xfId="10046"/>
    <cellStyle name="Normal 4 2 2 2 3 4 4 2" xfId="37000"/>
    <cellStyle name="Normal 4 2 2 2 3 4 5" xfId="12739"/>
    <cellStyle name="Normal 4 2 2 2 3 4 5 2" xfId="39693"/>
    <cellStyle name="Normal 4 2 2 2 3 4 6" xfId="15432"/>
    <cellStyle name="Normal 4 2 2 2 3 4 6 2" xfId="42386"/>
    <cellStyle name="Normal 4 2 2 2 3 4 7" xfId="18125"/>
    <cellStyle name="Normal 4 2 2 2 3 4 7 2" xfId="45080"/>
    <cellStyle name="Normal 4 2 2 2 3 4 8" xfId="20819"/>
    <cellStyle name="Normal 4 2 2 2 3 4 8 2" xfId="47774"/>
    <cellStyle name="Normal 4 2 2 2 3 4 9" xfId="23513"/>
    <cellStyle name="Normal 4 2 2 2 3 4 9 2" xfId="50468"/>
    <cellStyle name="Normal 4 2 2 2 3 5" xfId="1986"/>
    <cellStyle name="Normal 4 2 2 2 3 5 10" xfId="28941"/>
    <cellStyle name="Normal 4 2 2 2 3 5 11" xfId="25336"/>
    <cellStyle name="Normal 4 2 2 2 3 5 2" xfId="3769"/>
    <cellStyle name="Normal 4 2 2 2 3 5 2 2" xfId="30723"/>
    <cellStyle name="Normal 4 2 2 2 3 5 3" xfId="6462"/>
    <cellStyle name="Normal 4 2 2 2 3 5 3 2" xfId="33416"/>
    <cellStyle name="Normal 4 2 2 2 3 5 4" xfId="9155"/>
    <cellStyle name="Normal 4 2 2 2 3 5 4 2" xfId="36109"/>
    <cellStyle name="Normal 4 2 2 2 3 5 5" xfId="11848"/>
    <cellStyle name="Normal 4 2 2 2 3 5 5 2" xfId="38802"/>
    <cellStyle name="Normal 4 2 2 2 3 5 6" xfId="14541"/>
    <cellStyle name="Normal 4 2 2 2 3 5 6 2" xfId="41495"/>
    <cellStyle name="Normal 4 2 2 2 3 5 7" xfId="17234"/>
    <cellStyle name="Normal 4 2 2 2 3 5 7 2" xfId="44189"/>
    <cellStyle name="Normal 4 2 2 2 3 5 8" xfId="19928"/>
    <cellStyle name="Normal 4 2 2 2 3 5 8 2" xfId="46883"/>
    <cellStyle name="Normal 4 2 2 2 3 5 9" xfId="22622"/>
    <cellStyle name="Normal 4 2 2 2 3 5 9 2" xfId="49577"/>
    <cellStyle name="Normal 4 2 2 2 3 6" xfId="2878"/>
    <cellStyle name="Normal 4 2 2 2 3 6 2" xfId="29832"/>
    <cellStyle name="Normal 4 2 2 2 3 7" xfId="5571"/>
    <cellStyle name="Normal 4 2 2 2 3 7 2" xfId="32525"/>
    <cellStyle name="Normal 4 2 2 2 3 8" xfId="8264"/>
    <cellStyle name="Normal 4 2 2 2 3 8 2" xfId="35218"/>
    <cellStyle name="Normal 4 2 2 2 3 9" xfId="10957"/>
    <cellStyle name="Normal 4 2 2 2 3 9 2" xfId="37911"/>
    <cellStyle name="Normal 4 2 2 2 4" xfId="206"/>
    <cellStyle name="Normal 4 2 2 2 4 10" xfId="13683"/>
    <cellStyle name="Normal 4 2 2 2 4 10 2" xfId="40637"/>
    <cellStyle name="Normal 4 2 2 2 4 11" xfId="16376"/>
    <cellStyle name="Normal 4 2 2 2 4 11 2" xfId="43331"/>
    <cellStyle name="Normal 4 2 2 2 4 12" xfId="19070"/>
    <cellStyle name="Normal 4 2 2 2 4 12 2" xfId="46025"/>
    <cellStyle name="Normal 4 2 2 2 4 13" xfId="21764"/>
    <cellStyle name="Normal 4 2 2 2 4 13 2" xfId="48719"/>
    <cellStyle name="Normal 4 2 2 2 4 14" xfId="27192"/>
    <cellStyle name="Normal 4 2 2 2 4 15" xfId="24478"/>
    <cellStyle name="Normal 4 2 2 2 4 2" xfId="494"/>
    <cellStyle name="Normal 4 2 2 2 4 2 10" xfId="19324"/>
    <cellStyle name="Normal 4 2 2 2 4 2 10 2" xfId="46279"/>
    <cellStyle name="Normal 4 2 2 2 4 2 11" xfId="22018"/>
    <cellStyle name="Normal 4 2 2 2 4 2 11 2" xfId="48973"/>
    <cellStyle name="Normal 4 2 2 2 4 2 12" xfId="27446"/>
    <cellStyle name="Normal 4 2 2 2 4 2 13" xfId="24732"/>
    <cellStyle name="Normal 4 2 2 2 4 2 2" xfId="1382"/>
    <cellStyle name="Normal 4 2 2 2 4 2 2 10" xfId="28337"/>
    <cellStyle name="Normal 4 2 2 2 4 2 2 11" xfId="26514"/>
    <cellStyle name="Normal 4 2 2 2 4 2 2 2" xfId="4947"/>
    <cellStyle name="Normal 4 2 2 2 4 2 2 2 2" xfId="31901"/>
    <cellStyle name="Normal 4 2 2 2 4 2 2 3" xfId="7640"/>
    <cellStyle name="Normal 4 2 2 2 4 2 2 3 2" xfId="34594"/>
    <cellStyle name="Normal 4 2 2 2 4 2 2 4" xfId="10333"/>
    <cellStyle name="Normal 4 2 2 2 4 2 2 4 2" xfId="37287"/>
    <cellStyle name="Normal 4 2 2 2 4 2 2 5" xfId="13026"/>
    <cellStyle name="Normal 4 2 2 2 4 2 2 5 2" xfId="39980"/>
    <cellStyle name="Normal 4 2 2 2 4 2 2 6" xfId="15719"/>
    <cellStyle name="Normal 4 2 2 2 4 2 2 6 2" xfId="42673"/>
    <cellStyle name="Normal 4 2 2 2 4 2 2 7" xfId="18412"/>
    <cellStyle name="Normal 4 2 2 2 4 2 2 7 2" xfId="45367"/>
    <cellStyle name="Normal 4 2 2 2 4 2 2 8" xfId="21106"/>
    <cellStyle name="Normal 4 2 2 2 4 2 2 8 2" xfId="48061"/>
    <cellStyle name="Normal 4 2 2 2 4 2 2 9" xfId="23800"/>
    <cellStyle name="Normal 4 2 2 2 4 2 2 9 2" xfId="50755"/>
    <cellStyle name="Normal 4 2 2 2 4 2 3" xfId="2273"/>
    <cellStyle name="Normal 4 2 2 2 4 2 3 10" xfId="29228"/>
    <cellStyle name="Normal 4 2 2 2 4 2 3 11" xfId="25623"/>
    <cellStyle name="Normal 4 2 2 2 4 2 3 2" xfId="4056"/>
    <cellStyle name="Normal 4 2 2 2 4 2 3 2 2" xfId="31010"/>
    <cellStyle name="Normal 4 2 2 2 4 2 3 3" xfId="6749"/>
    <cellStyle name="Normal 4 2 2 2 4 2 3 3 2" xfId="33703"/>
    <cellStyle name="Normal 4 2 2 2 4 2 3 4" xfId="9442"/>
    <cellStyle name="Normal 4 2 2 2 4 2 3 4 2" xfId="36396"/>
    <cellStyle name="Normal 4 2 2 2 4 2 3 5" xfId="12135"/>
    <cellStyle name="Normal 4 2 2 2 4 2 3 5 2" xfId="39089"/>
    <cellStyle name="Normal 4 2 2 2 4 2 3 6" xfId="14828"/>
    <cellStyle name="Normal 4 2 2 2 4 2 3 6 2" xfId="41782"/>
    <cellStyle name="Normal 4 2 2 2 4 2 3 7" xfId="17521"/>
    <cellStyle name="Normal 4 2 2 2 4 2 3 7 2" xfId="44476"/>
    <cellStyle name="Normal 4 2 2 2 4 2 3 8" xfId="20215"/>
    <cellStyle name="Normal 4 2 2 2 4 2 3 8 2" xfId="47170"/>
    <cellStyle name="Normal 4 2 2 2 4 2 3 9" xfId="22909"/>
    <cellStyle name="Normal 4 2 2 2 4 2 3 9 2" xfId="49864"/>
    <cellStyle name="Normal 4 2 2 2 4 2 4" xfId="3165"/>
    <cellStyle name="Normal 4 2 2 2 4 2 4 2" xfId="30119"/>
    <cellStyle name="Normal 4 2 2 2 4 2 5" xfId="5858"/>
    <cellStyle name="Normal 4 2 2 2 4 2 5 2" xfId="32812"/>
    <cellStyle name="Normal 4 2 2 2 4 2 6" xfId="8551"/>
    <cellStyle name="Normal 4 2 2 2 4 2 6 2" xfId="35505"/>
    <cellStyle name="Normal 4 2 2 2 4 2 7" xfId="11244"/>
    <cellStyle name="Normal 4 2 2 2 4 2 7 2" xfId="38198"/>
    <cellStyle name="Normal 4 2 2 2 4 2 8" xfId="13937"/>
    <cellStyle name="Normal 4 2 2 2 4 2 8 2" xfId="40891"/>
    <cellStyle name="Normal 4 2 2 2 4 2 9" xfId="16630"/>
    <cellStyle name="Normal 4 2 2 2 4 2 9 2" xfId="43585"/>
    <cellStyle name="Normal 4 2 2 2 4 3" xfId="748"/>
    <cellStyle name="Normal 4 2 2 2 4 3 10" xfId="19578"/>
    <cellStyle name="Normal 4 2 2 2 4 3 10 2" xfId="46533"/>
    <cellStyle name="Normal 4 2 2 2 4 3 11" xfId="22272"/>
    <cellStyle name="Normal 4 2 2 2 4 3 11 2" xfId="49227"/>
    <cellStyle name="Normal 4 2 2 2 4 3 12" xfId="27700"/>
    <cellStyle name="Normal 4 2 2 2 4 3 13" xfId="24986"/>
    <cellStyle name="Normal 4 2 2 2 4 3 2" xfId="1636"/>
    <cellStyle name="Normal 4 2 2 2 4 3 2 10" xfId="28591"/>
    <cellStyle name="Normal 4 2 2 2 4 3 2 11" xfId="26768"/>
    <cellStyle name="Normal 4 2 2 2 4 3 2 2" xfId="5201"/>
    <cellStyle name="Normal 4 2 2 2 4 3 2 2 2" xfId="32155"/>
    <cellStyle name="Normal 4 2 2 2 4 3 2 3" xfId="7894"/>
    <cellStyle name="Normal 4 2 2 2 4 3 2 3 2" xfId="34848"/>
    <cellStyle name="Normal 4 2 2 2 4 3 2 4" xfId="10587"/>
    <cellStyle name="Normal 4 2 2 2 4 3 2 4 2" xfId="37541"/>
    <cellStyle name="Normal 4 2 2 2 4 3 2 5" xfId="13280"/>
    <cellStyle name="Normal 4 2 2 2 4 3 2 5 2" xfId="40234"/>
    <cellStyle name="Normal 4 2 2 2 4 3 2 6" xfId="15973"/>
    <cellStyle name="Normal 4 2 2 2 4 3 2 6 2" xfId="42927"/>
    <cellStyle name="Normal 4 2 2 2 4 3 2 7" xfId="18666"/>
    <cellStyle name="Normal 4 2 2 2 4 3 2 7 2" xfId="45621"/>
    <cellStyle name="Normal 4 2 2 2 4 3 2 8" xfId="21360"/>
    <cellStyle name="Normal 4 2 2 2 4 3 2 8 2" xfId="48315"/>
    <cellStyle name="Normal 4 2 2 2 4 3 2 9" xfId="24054"/>
    <cellStyle name="Normal 4 2 2 2 4 3 2 9 2" xfId="51009"/>
    <cellStyle name="Normal 4 2 2 2 4 3 3" xfId="2528"/>
    <cellStyle name="Normal 4 2 2 2 4 3 3 10" xfId="29482"/>
    <cellStyle name="Normal 4 2 2 2 4 3 3 11" xfId="25877"/>
    <cellStyle name="Normal 4 2 2 2 4 3 3 2" xfId="4310"/>
    <cellStyle name="Normal 4 2 2 2 4 3 3 2 2" xfId="31264"/>
    <cellStyle name="Normal 4 2 2 2 4 3 3 3" xfId="7003"/>
    <cellStyle name="Normal 4 2 2 2 4 3 3 3 2" xfId="33957"/>
    <cellStyle name="Normal 4 2 2 2 4 3 3 4" xfId="9696"/>
    <cellStyle name="Normal 4 2 2 2 4 3 3 4 2" xfId="36650"/>
    <cellStyle name="Normal 4 2 2 2 4 3 3 5" xfId="12389"/>
    <cellStyle name="Normal 4 2 2 2 4 3 3 5 2" xfId="39343"/>
    <cellStyle name="Normal 4 2 2 2 4 3 3 6" xfId="15082"/>
    <cellStyle name="Normal 4 2 2 2 4 3 3 6 2" xfId="42036"/>
    <cellStyle name="Normal 4 2 2 2 4 3 3 7" xfId="17775"/>
    <cellStyle name="Normal 4 2 2 2 4 3 3 7 2" xfId="44730"/>
    <cellStyle name="Normal 4 2 2 2 4 3 3 8" xfId="20469"/>
    <cellStyle name="Normal 4 2 2 2 4 3 3 8 2" xfId="47424"/>
    <cellStyle name="Normal 4 2 2 2 4 3 3 9" xfId="23163"/>
    <cellStyle name="Normal 4 2 2 2 4 3 3 9 2" xfId="50118"/>
    <cellStyle name="Normal 4 2 2 2 4 3 4" xfId="3419"/>
    <cellStyle name="Normal 4 2 2 2 4 3 4 2" xfId="30373"/>
    <cellStyle name="Normal 4 2 2 2 4 3 5" xfId="6112"/>
    <cellStyle name="Normal 4 2 2 2 4 3 5 2" xfId="33066"/>
    <cellStyle name="Normal 4 2 2 2 4 3 6" xfId="8805"/>
    <cellStyle name="Normal 4 2 2 2 4 3 6 2" xfId="35759"/>
    <cellStyle name="Normal 4 2 2 2 4 3 7" xfId="11498"/>
    <cellStyle name="Normal 4 2 2 2 4 3 7 2" xfId="38452"/>
    <cellStyle name="Normal 4 2 2 2 4 3 8" xfId="14191"/>
    <cellStyle name="Normal 4 2 2 2 4 3 8 2" xfId="41145"/>
    <cellStyle name="Normal 4 2 2 2 4 3 9" xfId="16884"/>
    <cellStyle name="Normal 4 2 2 2 4 3 9 2" xfId="43839"/>
    <cellStyle name="Normal 4 2 2 2 4 4" xfId="1128"/>
    <cellStyle name="Normal 4 2 2 2 4 4 10" xfId="28083"/>
    <cellStyle name="Normal 4 2 2 2 4 4 11" xfId="26260"/>
    <cellStyle name="Normal 4 2 2 2 4 4 2" xfId="4693"/>
    <cellStyle name="Normal 4 2 2 2 4 4 2 2" xfId="31647"/>
    <cellStyle name="Normal 4 2 2 2 4 4 3" xfId="7386"/>
    <cellStyle name="Normal 4 2 2 2 4 4 3 2" xfId="34340"/>
    <cellStyle name="Normal 4 2 2 2 4 4 4" xfId="10079"/>
    <cellStyle name="Normal 4 2 2 2 4 4 4 2" xfId="37033"/>
    <cellStyle name="Normal 4 2 2 2 4 4 5" xfId="12772"/>
    <cellStyle name="Normal 4 2 2 2 4 4 5 2" xfId="39726"/>
    <cellStyle name="Normal 4 2 2 2 4 4 6" xfId="15465"/>
    <cellStyle name="Normal 4 2 2 2 4 4 6 2" xfId="42419"/>
    <cellStyle name="Normal 4 2 2 2 4 4 7" xfId="18158"/>
    <cellStyle name="Normal 4 2 2 2 4 4 7 2" xfId="45113"/>
    <cellStyle name="Normal 4 2 2 2 4 4 8" xfId="20852"/>
    <cellStyle name="Normal 4 2 2 2 4 4 8 2" xfId="47807"/>
    <cellStyle name="Normal 4 2 2 2 4 4 9" xfId="23546"/>
    <cellStyle name="Normal 4 2 2 2 4 4 9 2" xfId="50501"/>
    <cellStyle name="Normal 4 2 2 2 4 5" xfId="2019"/>
    <cellStyle name="Normal 4 2 2 2 4 5 10" xfId="28974"/>
    <cellStyle name="Normal 4 2 2 2 4 5 11" xfId="25369"/>
    <cellStyle name="Normal 4 2 2 2 4 5 2" xfId="3802"/>
    <cellStyle name="Normal 4 2 2 2 4 5 2 2" xfId="30756"/>
    <cellStyle name="Normal 4 2 2 2 4 5 3" xfId="6495"/>
    <cellStyle name="Normal 4 2 2 2 4 5 3 2" xfId="33449"/>
    <cellStyle name="Normal 4 2 2 2 4 5 4" xfId="9188"/>
    <cellStyle name="Normal 4 2 2 2 4 5 4 2" xfId="36142"/>
    <cellStyle name="Normal 4 2 2 2 4 5 5" xfId="11881"/>
    <cellStyle name="Normal 4 2 2 2 4 5 5 2" xfId="38835"/>
    <cellStyle name="Normal 4 2 2 2 4 5 6" xfId="14574"/>
    <cellStyle name="Normal 4 2 2 2 4 5 6 2" xfId="41528"/>
    <cellStyle name="Normal 4 2 2 2 4 5 7" xfId="17267"/>
    <cellStyle name="Normal 4 2 2 2 4 5 7 2" xfId="44222"/>
    <cellStyle name="Normal 4 2 2 2 4 5 8" xfId="19961"/>
    <cellStyle name="Normal 4 2 2 2 4 5 8 2" xfId="46916"/>
    <cellStyle name="Normal 4 2 2 2 4 5 9" xfId="22655"/>
    <cellStyle name="Normal 4 2 2 2 4 5 9 2" xfId="49610"/>
    <cellStyle name="Normal 4 2 2 2 4 6" xfId="2911"/>
    <cellStyle name="Normal 4 2 2 2 4 6 2" xfId="29865"/>
    <cellStyle name="Normal 4 2 2 2 4 7" xfId="5604"/>
    <cellStyle name="Normal 4 2 2 2 4 7 2" xfId="32558"/>
    <cellStyle name="Normal 4 2 2 2 4 8" xfId="8297"/>
    <cellStyle name="Normal 4 2 2 2 4 8 2" xfId="35251"/>
    <cellStyle name="Normal 4 2 2 2 4 9" xfId="10990"/>
    <cellStyle name="Normal 4 2 2 2 4 9 2" xfId="37944"/>
    <cellStyle name="Normal 4 2 2 2 5" xfId="280"/>
    <cellStyle name="Normal 4 2 2 2 5 10" xfId="19130"/>
    <cellStyle name="Normal 4 2 2 2 5 10 2" xfId="46085"/>
    <cellStyle name="Normal 4 2 2 2 5 11" xfId="21824"/>
    <cellStyle name="Normal 4 2 2 2 5 11 2" xfId="48779"/>
    <cellStyle name="Normal 4 2 2 2 5 12" xfId="27252"/>
    <cellStyle name="Normal 4 2 2 2 5 13" xfId="24538"/>
    <cellStyle name="Normal 4 2 2 2 5 2" xfId="1188"/>
    <cellStyle name="Normal 4 2 2 2 5 2 10" xfId="28143"/>
    <cellStyle name="Normal 4 2 2 2 5 2 11" xfId="26320"/>
    <cellStyle name="Normal 4 2 2 2 5 2 2" xfId="4753"/>
    <cellStyle name="Normal 4 2 2 2 5 2 2 2" xfId="31707"/>
    <cellStyle name="Normal 4 2 2 2 5 2 3" xfId="7446"/>
    <cellStyle name="Normal 4 2 2 2 5 2 3 2" xfId="34400"/>
    <cellStyle name="Normal 4 2 2 2 5 2 4" xfId="10139"/>
    <cellStyle name="Normal 4 2 2 2 5 2 4 2" xfId="37093"/>
    <cellStyle name="Normal 4 2 2 2 5 2 5" xfId="12832"/>
    <cellStyle name="Normal 4 2 2 2 5 2 5 2" xfId="39786"/>
    <cellStyle name="Normal 4 2 2 2 5 2 6" xfId="15525"/>
    <cellStyle name="Normal 4 2 2 2 5 2 6 2" xfId="42479"/>
    <cellStyle name="Normal 4 2 2 2 5 2 7" xfId="18218"/>
    <cellStyle name="Normal 4 2 2 2 5 2 7 2" xfId="45173"/>
    <cellStyle name="Normal 4 2 2 2 5 2 8" xfId="20912"/>
    <cellStyle name="Normal 4 2 2 2 5 2 8 2" xfId="47867"/>
    <cellStyle name="Normal 4 2 2 2 5 2 9" xfId="23606"/>
    <cellStyle name="Normal 4 2 2 2 5 2 9 2" xfId="50561"/>
    <cellStyle name="Normal 4 2 2 2 5 3" xfId="2079"/>
    <cellStyle name="Normal 4 2 2 2 5 3 10" xfId="29034"/>
    <cellStyle name="Normal 4 2 2 2 5 3 11" xfId="25429"/>
    <cellStyle name="Normal 4 2 2 2 5 3 2" xfId="3862"/>
    <cellStyle name="Normal 4 2 2 2 5 3 2 2" xfId="30816"/>
    <cellStyle name="Normal 4 2 2 2 5 3 3" xfId="6555"/>
    <cellStyle name="Normal 4 2 2 2 5 3 3 2" xfId="33509"/>
    <cellStyle name="Normal 4 2 2 2 5 3 4" xfId="9248"/>
    <cellStyle name="Normal 4 2 2 2 5 3 4 2" xfId="36202"/>
    <cellStyle name="Normal 4 2 2 2 5 3 5" xfId="11941"/>
    <cellStyle name="Normal 4 2 2 2 5 3 5 2" xfId="38895"/>
    <cellStyle name="Normal 4 2 2 2 5 3 6" xfId="14634"/>
    <cellStyle name="Normal 4 2 2 2 5 3 6 2" xfId="41588"/>
    <cellStyle name="Normal 4 2 2 2 5 3 7" xfId="17327"/>
    <cellStyle name="Normal 4 2 2 2 5 3 7 2" xfId="44282"/>
    <cellStyle name="Normal 4 2 2 2 5 3 8" xfId="20021"/>
    <cellStyle name="Normal 4 2 2 2 5 3 8 2" xfId="46976"/>
    <cellStyle name="Normal 4 2 2 2 5 3 9" xfId="22715"/>
    <cellStyle name="Normal 4 2 2 2 5 3 9 2" xfId="49670"/>
    <cellStyle name="Normal 4 2 2 2 5 4" xfId="2971"/>
    <cellStyle name="Normal 4 2 2 2 5 4 2" xfId="29925"/>
    <cellStyle name="Normal 4 2 2 2 5 5" xfId="5664"/>
    <cellStyle name="Normal 4 2 2 2 5 5 2" xfId="32618"/>
    <cellStyle name="Normal 4 2 2 2 5 6" xfId="8357"/>
    <cellStyle name="Normal 4 2 2 2 5 6 2" xfId="35311"/>
    <cellStyle name="Normal 4 2 2 2 5 7" xfId="11050"/>
    <cellStyle name="Normal 4 2 2 2 5 7 2" xfId="38004"/>
    <cellStyle name="Normal 4 2 2 2 5 8" xfId="13743"/>
    <cellStyle name="Normal 4 2 2 2 5 8 2" xfId="40697"/>
    <cellStyle name="Normal 4 2 2 2 5 9" xfId="16436"/>
    <cellStyle name="Normal 4 2 2 2 5 9 2" xfId="43391"/>
    <cellStyle name="Normal 4 2 2 2 6" xfId="532"/>
    <cellStyle name="Normal 4 2 2 2 6 10" xfId="19362"/>
    <cellStyle name="Normal 4 2 2 2 6 10 2" xfId="46317"/>
    <cellStyle name="Normal 4 2 2 2 6 11" xfId="22056"/>
    <cellStyle name="Normal 4 2 2 2 6 11 2" xfId="49011"/>
    <cellStyle name="Normal 4 2 2 2 6 12" xfId="27484"/>
    <cellStyle name="Normal 4 2 2 2 6 13" xfId="24770"/>
    <cellStyle name="Normal 4 2 2 2 6 2" xfId="1420"/>
    <cellStyle name="Normal 4 2 2 2 6 2 10" xfId="28375"/>
    <cellStyle name="Normal 4 2 2 2 6 2 11" xfId="26552"/>
    <cellStyle name="Normal 4 2 2 2 6 2 2" xfId="4985"/>
    <cellStyle name="Normal 4 2 2 2 6 2 2 2" xfId="31939"/>
    <cellStyle name="Normal 4 2 2 2 6 2 3" xfId="7678"/>
    <cellStyle name="Normal 4 2 2 2 6 2 3 2" xfId="34632"/>
    <cellStyle name="Normal 4 2 2 2 6 2 4" xfId="10371"/>
    <cellStyle name="Normal 4 2 2 2 6 2 4 2" xfId="37325"/>
    <cellStyle name="Normal 4 2 2 2 6 2 5" xfId="13064"/>
    <cellStyle name="Normal 4 2 2 2 6 2 5 2" xfId="40018"/>
    <cellStyle name="Normal 4 2 2 2 6 2 6" xfId="15757"/>
    <cellStyle name="Normal 4 2 2 2 6 2 6 2" xfId="42711"/>
    <cellStyle name="Normal 4 2 2 2 6 2 7" xfId="18450"/>
    <cellStyle name="Normal 4 2 2 2 6 2 7 2" xfId="45405"/>
    <cellStyle name="Normal 4 2 2 2 6 2 8" xfId="21144"/>
    <cellStyle name="Normal 4 2 2 2 6 2 8 2" xfId="48099"/>
    <cellStyle name="Normal 4 2 2 2 6 2 9" xfId="23838"/>
    <cellStyle name="Normal 4 2 2 2 6 2 9 2" xfId="50793"/>
    <cellStyle name="Normal 4 2 2 2 6 3" xfId="2311"/>
    <cellStyle name="Normal 4 2 2 2 6 3 10" xfId="29266"/>
    <cellStyle name="Normal 4 2 2 2 6 3 11" xfId="25661"/>
    <cellStyle name="Normal 4 2 2 2 6 3 2" xfId="4094"/>
    <cellStyle name="Normal 4 2 2 2 6 3 2 2" xfId="31048"/>
    <cellStyle name="Normal 4 2 2 2 6 3 3" xfId="6787"/>
    <cellStyle name="Normal 4 2 2 2 6 3 3 2" xfId="33741"/>
    <cellStyle name="Normal 4 2 2 2 6 3 4" xfId="9480"/>
    <cellStyle name="Normal 4 2 2 2 6 3 4 2" xfId="36434"/>
    <cellStyle name="Normal 4 2 2 2 6 3 5" xfId="12173"/>
    <cellStyle name="Normal 4 2 2 2 6 3 5 2" xfId="39127"/>
    <cellStyle name="Normal 4 2 2 2 6 3 6" xfId="14866"/>
    <cellStyle name="Normal 4 2 2 2 6 3 6 2" xfId="41820"/>
    <cellStyle name="Normal 4 2 2 2 6 3 7" xfId="17559"/>
    <cellStyle name="Normal 4 2 2 2 6 3 7 2" xfId="44514"/>
    <cellStyle name="Normal 4 2 2 2 6 3 8" xfId="20253"/>
    <cellStyle name="Normal 4 2 2 2 6 3 8 2" xfId="47208"/>
    <cellStyle name="Normal 4 2 2 2 6 3 9" xfId="22947"/>
    <cellStyle name="Normal 4 2 2 2 6 3 9 2" xfId="49902"/>
    <cellStyle name="Normal 4 2 2 2 6 4" xfId="3203"/>
    <cellStyle name="Normal 4 2 2 2 6 4 2" xfId="30157"/>
    <cellStyle name="Normal 4 2 2 2 6 5" xfId="5896"/>
    <cellStyle name="Normal 4 2 2 2 6 5 2" xfId="32850"/>
    <cellStyle name="Normal 4 2 2 2 6 6" xfId="8589"/>
    <cellStyle name="Normal 4 2 2 2 6 6 2" xfId="35543"/>
    <cellStyle name="Normal 4 2 2 2 6 7" xfId="11282"/>
    <cellStyle name="Normal 4 2 2 2 6 7 2" xfId="38236"/>
    <cellStyle name="Normal 4 2 2 2 6 8" xfId="13975"/>
    <cellStyle name="Normal 4 2 2 2 6 8 2" xfId="40929"/>
    <cellStyle name="Normal 4 2 2 2 6 9" xfId="16668"/>
    <cellStyle name="Normal 4 2 2 2 6 9 2" xfId="43623"/>
    <cellStyle name="Normal 4 2 2 2 7" xfId="772"/>
    <cellStyle name="Normal 4 2 2 2 7 10" xfId="19603"/>
    <cellStyle name="Normal 4 2 2 2 7 10 2" xfId="46558"/>
    <cellStyle name="Normal 4 2 2 2 7 11" xfId="22297"/>
    <cellStyle name="Normal 4 2 2 2 7 11 2" xfId="49252"/>
    <cellStyle name="Normal 4 2 2 2 7 12" xfId="27725"/>
    <cellStyle name="Normal 4 2 2 2 7 13" xfId="25011"/>
    <cellStyle name="Normal 4 2 2 2 7 2" xfId="1661"/>
    <cellStyle name="Normal 4 2 2 2 7 2 10" xfId="28616"/>
    <cellStyle name="Normal 4 2 2 2 7 2 11" xfId="26793"/>
    <cellStyle name="Normal 4 2 2 2 7 2 2" xfId="5226"/>
    <cellStyle name="Normal 4 2 2 2 7 2 2 2" xfId="32180"/>
    <cellStyle name="Normal 4 2 2 2 7 2 3" xfId="7919"/>
    <cellStyle name="Normal 4 2 2 2 7 2 3 2" xfId="34873"/>
    <cellStyle name="Normal 4 2 2 2 7 2 4" xfId="10612"/>
    <cellStyle name="Normal 4 2 2 2 7 2 4 2" xfId="37566"/>
    <cellStyle name="Normal 4 2 2 2 7 2 5" xfId="13305"/>
    <cellStyle name="Normal 4 2 2 2 7 2 5 2" xfId="40259"/>
    <cellStyle name="Normal 4 2 2 2 7 2 6" xfId="15998"/>
    <cellStyle name="Normal 4 2 2 2 7 2 6 2" xfId="42952"/>
    <cellStyle name="Normal 4 2 2 2 7 2 7" xfId="18691"/>
    <cellStyle name="Normal 4 2 2 2 7 2 7 2" xfId="45646"/>
    <cellStyle name="Normal 4 2 2 2 7 2 8" xfId="21385"/>
    <cellStyle name="Normal 4 2 2 2 7 2 8 2" xfId="48340"/>
    <cellStyle name="Normal 4 2 2 2 7 2 9" xfId="24079"/>
    <cellStyle name="Normal 4 2 2 2 7 2 9 2" xfId="51034"/>
    <cellStyle name="Normal 4 2 2 2 7 3" xfId="2553"/>
    <cellStyle name="Normal 4 2 2 2 7 3 10" xfId="29507"/>
    <cellStyle name="Normal 4 2 2 2 7 3 11" xfId="25902"/>
    <cellStyle name="Normal 4 2 2 2 7 3 2" xfId="4335"/>
    <cellStyle name="Normal 4 2 2 2 7 3 2 2" xfId="31289"/>
    <cellStyle name="Normal 4 2 2 2 7 3 3" xfId="7028"/>
    <cellStyle name="Normal 4 2 2 2 7 3 3 2" xfId="33982"/>
    <cellStyle name="Normal 4 2 2 2 7 3 4" xfId="9721"/>
    <cellStyle name="Normal 4 2 2 2 7 3 4 2" xfId="36675"/>
    <cellStyle name="Normal 4 2 2 2 7 3 5" xfId="12414"/>
    <cellStyle name="Normal 4 2 2 2 7 3 5 2" xfId="39368"/>
    <cellStyle name="Normal 4 2 2 2 7 3 6" xfId="15107"/>
    <cellStyle name="Normal 4 2 2 2 7 3 6 2" xfId="42061"/>
    <cellStyle name="Normal 4 2 2 2 7 3 7" xfId="17800"/>
    <cellStyle name="Normal 4 2 2 2 7 3 7 2" xfId="44755"/>
    <cellStyle name="Normal 4 2 2 2 7 3 8" xfId="20494"/>
    <cellStyle name="Normal 4 2 2 2 7 3 8 2" xfId="47449"/>
    <cellStyle name="Normal 4 2 2 2 7 3 9" xfId="23188"/>
    <cellStyle name="Normal 4 2 2 2 7 3 9 2" xfId="50143"/>
    <cellStyle name="Normal 4 2 2 2 7 4" xfId="3444"/>
    <cellStyle name="Normal 4 2 2 2 7 4 2" xfId="30398"/>
    <cellStyle name="Normal 4 2 2 2 7 5" xfId="6137"/>
    <cellStyle name="Normal 4 2 2 2 7 5 2" xfId="33091"/>
    <cellStyle name="Normal 4 2 2 2 7 6" xfId="8830"/>
    <cellStyle name="Normal 4 2 2 2 7 6 2" xfId="35784"/>
    <cellStyle name="Normal 4 2 2 2 7 7" xfId="11523"/>
    <cellStyle name="Normal 4 2 2 2 7 7 2" xfId="38477"/>
    <cellStyle name="Normal 4 2 2 2 7 8" xfId="14216"/>
    <cellStyle name="Normal 4 2 2 2 7 8 2" xfId="41170"/>
    <cellStyle name="Normal 4 2 2 2 7 9" xfId="16909"/>
    <cellStyle name="Normal 4 2 2 2 7 9 2" xfId="43864"/>
    <cellStyle name="Normal 4 2 2 2 8" xfId="797"/>
    <cellStyle name="Normal 4 2 2 2 8 10" xfId="19628"/>
    <cellStyle name="Normal 4 2 2 2 8 10 2" xfId="46583"/>
    <cellStyle name="Normal 4 2 2 2 8 11" xfId="22322"/>
    <cellStyle name="Normal 4 2 2 2 8 11 2" xfId="49277"/>
    <cellStyle name="Normal 4 2 2 2 8 12" xfId="27750"/>
    <cellStyle name="Normal 4 2 2 2 8 13" xfId="25036"/>
    <cellStyle name="Normal 4 2 2 2 8 2" xfId="1686"/>
    <cellStyle name="Normal 4 2 2 2 8 2 10" xfId="28641"/>
    <cellStyle name="Normal 4 2 2 2 8 2 11" xfId="26818"/>
    <cellStyle name="Normal 4 2 2 2 8 2 2" xfId="5251"/>
    <cellStyle name="Normal 4 2 2 2 8 2 2 2" xfId="32205"/>
    <cellStyle name="Normal 4 2 2 2 8 2 3" xfId="7944"/>
    <cellStyle name="Normal 4 2 2 2 8 2 3 2" xfId="34898"/>
    <cellStyle name="Normal 4 2 2 2 8 2 4" xfId="10637"/>
    <cellStyle name="Normal 4 2 2 2 8 2 4 2" xfId="37591"/>
    <cellStyle name="Normal 4 2 2 2 8 2 5" xfId="13330"/>
    <cellStyle name="Normal 4 2 2 2 8 2 5 2" xfId="40284"/>
    <cellStyle name="Normal 4 2 2 2 8 2 6" xfId="16023"/>
    <cellStyle name="Normal 4 2 2 2 8 2 6 2" xfId="42977"/>
    <cellStyle name="Normal 4 2 2 2 8 2 7" xfId="18716"/>
    <cellStyle name="Normal 4 2 2 2 8 2 7 2" xfId="45671"/>
    <cellStyle name="Normal 4 2 2 2 8 2 8" xfId="21410"/>
    <cellStyle name="Normal 4 2 2 2 8 2 8 2" xfId="48365"/>
    <cellStyle name="Normal 4 2 2 2 8 2 9" xfId="24104"/>
    <cellStyle name="Normal 4 2 2 2 8 2 9 2" xfId="51059"/>
    <cellStyle name="Normal 4 2 2 2 8 3" xfId="2578"/>
    <cellStyle name="Normal 4 2 2 2 8 3 10" xfId="29532"/>
    <cellStyle name="Normal 4 2 2 2 8 3 11" xfId="25927"/>
    <cellStyle name="Normal 4 2 2 2 8 3 2" xfId="4360"/>
    <cellStyle name="Normal 4 2 2 2 8 3 2 2" xfId="31314"/>
    <cellStyle name="Normal 4 2 2 2 8 3 3" xfId="7053"/>
    <cellStyle name="Normal 4 2 2 2 8 3 3 2" xfId="34007"/>
    <cellStyle name="Normal 4 2 2 2 8 3 4" xfId="9746"/>
    <cellStyle name="Normal 4 2 2 2 8 3 4 2" xfId="36700"/>
    <cellStyle name="Normal 4 2 2 2 8 3 5" xfId="12439"/>
    <cellStyle name="Normal 4 2 2 2 8 3 5 2" xfId="39393"/>
    <cellStyle name="Normal 4 2 2 2 8 3 6" xfId="15132"/>
    <cellStyle name="Normal 4 2 2 2 8 3 6 2" xfId="42086"/>
    <cellStyle name="Normal 4 2 2 2 8 3 7" xfId="17825"/>
    <cellStyle name="Normal 4 2 2 2 8 3 7 2" xfId="44780"/>
    <cellStyle name="Normal 4 2 2 2 8 3 8" xfId="20519"/>
    <cellStyle name="Normal 4 2 2 2 8 3 8 2" xfId="47474"/>
    <cellStyle name="Normal 4 2 2 2 8 3 9" xfId="23213"/>
    <cellStyle name="Normal 4 2 2 2 8 3 9 2" xfId="50168"/>
    <cellStyle name="Normal 4 2 2 2 8 4" xfId="3469"/>
    <cellStyle name="Normal 4 2 2 2 8 4 2" xfId="30423"/>
    <cellStyle name="Normal 4 2 2 2 8 5" xfId="6162"/>
    <cellStyle name="Normal 4 2 2 2 8 5 2" xfId="33116"/>
    <cellStyle name="Normal 4 2 2 2 8 6" xfId="8855"/>
    <cellStyle name="Normal 4 2 2 2 8 6 2" xfId="35809"/>
    <cellStyle name="Normal 4 2 2 2 8 7" xfId="11548"/>
    <cellStyle name="Normal 4 2 2 2 8 7 2" xfId="38502"/>
    <cellStyle name="Normal 4 2 2 2 8 8" xfId="14241"/>
    <cellStyle name="Normal 4 2 2 2 8 8 2" xfId="41195"/>
    <cellStyle name="Normal 4 2 2 2 8 9" xfId="16934"/>
    <cellStyle name="Normal 4 2 2 2 8 9 2" xfId="43889"/>
    <cellStyle name="Normal 4 2 2 2 9" xfId="830"/>
    <cellStyle name="Normal 4 2 2 2 9 10" xfId="19661"/>
    <cellStyle name="Normal 4 2 2 2 9 10 2" xfId="46616"/>
    <cellStyle name="Normal 4 2 2 2 9 11" xfId="22355"/>
    <cellStyle name="Normal 4 2 2 2 9 11 2" xfId="49310"/>
    <cellStyle name="Normal 4 2 2 2 9 12" xfId="27783"/>
    <cellStyle name="Normal 4 2 2 2 9 13" xfId="25069"/>
    <cellStyle name="Normal 4 2 2 2 9 2" xfId="1719"/>
    <cellStyle name="Normal 4 2 2 2 9 2 10" xfId="28674"/>
    <cellStyle name="Normal 4 2 2 2 9 2 11" xfId="26851"/>
    <cellStyle name="Normal 4 2 2 2 9 2 2" xfId="5284"/>
    <cellStyle name="Normal 4 2 2 2 9 2 2 2" xfId="32238"/>
    <cellStyle name="Normal 4 2 2 2 9 2 3" xfId="7977"/>
    <cellStyle name="Normal 4 2 2 2 9 2 3 2" xfId="34931"/>
    <cellStyle name="Normal 4 2 2 2 9 2 4" xfId="10670"/>
    <cellStyle name="Normal 4 2 2 2 9 2 4 2" xfId="37624"/>
    <cellStyle name="Normal 4 2 2 2 9 2 5" xfId="13363"/>
    <cellStyle name="Normal 4 2 2 2 9 2 5 2" xfId="40317"/>
    <cellStyle name="Normal 4 2 2 2 9 2 6" xfId="16056"/>
    <cellStyle name="Normal 4 2 2 2 9 2 6 2" xfId="43010"/>
    <cellStyle name="Normal 4 2 2 2 9 2 7" xfId="18749"/>
    <cellStyle name="Normal 4 2 2 2 9 2 7 2" xfId="45704"/>
    <cellStyle name="Normal 4 2 2 2 9 2 8" xfId="21443"/>
    <cellStyle name="Normal 4 2 2 2 9 2 8 2" xfId="48398"/>
    <cellStyle name="Normal 4 2 2 2 9 2 9" xfId="24137"/>
    <cellStyle name="Normal 4 2 2 2 9 2 9 2" xfId="51092"/>
    <cellStyle name="Normal 4 2 2 2 9 3" xfId="2611"/>
    <cellStyle name="Normal 4 2 2 2 9 3 10" xfId="29565"/>
    <cellStyle name="Normal 4 2 2 2 9 3 11" xfId="25960"/>
    <cellStyle name="Normal 4 2 2 2 9 3 2" xfId="4393"/>
    <cellStyle name="Normal 4 2 2 2 9 3 2 2" xfId="31347"/>
    <cellStyle name="Normal 4 2 2 2 9 3 3" xfId="7086"/>
    <cellStyle name="Normal 4 2 2 2 9 3 3 2" xfId="34040"/>
    <cellStyle name="Normal 4 2 2 2 9 3 4" xfId="9779"/>
    <cellStyle name="Normal 4 2 2 2 9 3 4 2" xfId="36733"/>
    <cellStyle name="Normal 4 2 2 2 9 3 5" xfId="12472"/>
    <cellStyle name="Normal 4 2 2 2 9 3 5 2" xfId="39426"/>
    <cellStyle name="Normal 4 2 2 2 9 3 6" xfId="15165"/>
    <cellStyle name="Normal 4 2 2 2 9 3 6 2" xfId="42119"/>
    <cellStyle name="Normal 4 2 2 2 9 3 7" xfId="17858"/>
    <cellStyle name="Normal 4 2 2 2 9 3 7 2" xfId="44813"/>
    <cellStyle name="Normal 4 2 2 2 9 3 8" xfId="20552"/>
    <cellStyle name="Normal 4 2 2 2 9 3 8 2" xfId="47507"/>
    <cellStyle name="Normal 4 2 2 2 9 3 9" xfId="23246"/>
    <cellStyle name="Normal 4 2 2 2 9 3 9 2" xfId="50201"/>
    <cellStyle name="Normal 4 2 2 2 9 4" xfId="3502"/>
    <cellStyle name="Normal 4 2 2 2 9 4 2" xfId="30456"/>
    <cellStyle name="Normal 4 2 2 2 9 5" xfId="6195"/>
    <cellStyle name="Normal 4 2 2 2 9 5 2" xfId="33149"/>
    <cellStyle name="Normal 4 2 2 2 9 6" xfId="8888"/>
    <cellStyle name="Normal 4 2 2 2 9 6 2" xfId="35842"/>
    <cellStyle name="Normal 4 2 2 2 9 7" xfId="11581"/>
    <cellStyle name="Normal 4 2 2 2 9 7 2" xfId="38535"/>
    <cellStyle name="Normal 4 2 2 2 9 8" xfId="14274"/>
    <cellStyle name="Normal 4 2 2 2 9 8 2" xfId="41228"/>
    <cellStyle name="Normal 4 2 2 2 9 9" xfId="16967"/>
    <cellStyle name="Normal 4 2 2 2 9 9 2" xfId="43922"/>
    <cellStyle name="Normal 4 2 2 20" xfId="5457"/>
    <cellStyle name="Normal 4 2 2 20 10" xfId="27024"/>
    <cellStyle name="Normal 4 2 2 20 2" xfId="8150"/>
    <cellStyle name="Normal 4 2 2 20 2 2" xfId="35104"/>
    <cellStyle name="Normal 4 2 2 20 3" xfId="10843"/>
    <cellStyle name="Normal 4 2 2 20 3 2" xfId="37797"/>
    <cellStyle name="Normal 4 2 2 20 4" xfId="13536"/>
    <cellStyle name="Normal 4 2 2 20 4 2" xfId="40490"/>
    <cellStyle name="Normal 4 2 2 20 5" xfId="16229"/>
    <cellStyle name="Normal 4 2 2 20 5 2" xfId="43183"/>
    <cellStyle name="Normal 4 2 2 20 6" xfId="18922"/>
    <cellStyle name="Normal 4 2 2 20 6 2" xfId="45877"/>
    <cellStyle name="Normal 4 2 2 20 7" xfId="21616"/>
    <cellStyle name="Normal 4 2 2 20 7 2" xfId="48571"/>
    <cellStyle name="Normal 4 2 2 20 8" xfId="24310"/>
    <cellStyle name="Normal 4 2 2 20 8 2" xfId="51265"/>
    <cellStyle name="Normal 4 2 2 20 9" xfId="32411"/>
    <cellStyle name="Normal 4 2 2 21" xfId="2786"/>
    <cellStyle name="Normal 4 2 2 21 2" xfId="24331"/>
    <cellStyle name="Normal 4 2 2 21 2 2" xfId="51286"/>
    <cellStyle name="Normal 4 2 2 21 3" xfId="29740"/>
    <cellStyle name="Normal 4 2 2 21 4" xfId="27045"/>
    <cellStyle name="Normal 4 2 2 22" xfId="5479"/>
    <cellStyle name="Normal 4 2 2 22 2" xfId="32433"/>
    <cellStyle name="Normal 4 2 2 23" xfId="8172"/>
    <cellStyle name="Normal 4 2 2 23 2" xfId="35126"/>
    <cellStyle name="Normal 4 2 2 24" xfId="10865"/>
    <cellStyle name="Normal 4 2 2 24 2" xfId="37819"/>
    <cellStyle name="Normal 4 2 2 25" xfId="13558"/>
    <cellStyle name="Normal 4 2 2 25 2" xfId="40512"/>
    <cellStyle name="Normal 4 2 2 26" xfId="16251"/>
    <cellStyle name="Normal 4 2 2 26 2" xfId="43206"/>
    <cellStyle name="Normal 4 2 2 27" xfId="18945"/>
    <cellStyle name="Normal 4 2 2 27 2" xfId="45900"/>
    <cellStyle name="Normal 4 2 2 28" xfId="21639"/>
    <cellStyle name="Normal 4 2 2 28 2" xfId="48594"/>
    <cellStyle name="Normal 4 2 2 29" xfId="27067"/>
    <cellStyle name="Normal 4 2 2 3" xfId="94"/>
    <cellStyle name="Normal 4 2 2 3 10" xfId="10878"/>
    <cellStyle name="Normal 4 2 2 3 10 2" xfId="37832"/>
    <cellStyle name="Normal 4 2 2 3 11" xfId="13571"/>
    <cellStyle name="Normal 4 2 2 3 11 2" xfId="40525"/>
    <cellStyle name="Normal 4 2 2 3 12" xfId="16264"/>
    <cellStyle name="Normal 4 2 2 3 12 2" xfId="43219"/>
    <cellStyle name="Normal 4 2 2 3 13" xfId="18958"/>
    <cellStyle name="Normal 4 2 2 3 13 2" xfId="45913"/>
    <cellStyle name="Normal 4 2 2 3 14" xfId="21652"/>
    <cellStyle name="Normal 4 2 2 3 14 2" xfId="48607"/>
    <cellStyle name="Normal 4 2 2 3 15" xfId="27080"/>
    <cellStyle name="Normal 4 2 2 3 16" xfId="24366"/>
    <cellStyle name="Normal 4 2 2 3 2" xfId="284"/>
    <cellStyle name="Normal 4 2 2 3 2 10" xfId="16440"/>
    <cellStyle name="Normal 4 2 2 3 2 10 2" xfId="43395"/>
    <cellStyle name="Normal 4 2 2 3 2 11" xfId="19134"/>
    <cellStyle name="Normal 4 2 2 3 2 11 2" xfId="46089"/>
    <cellStyle name="Normal 4 2 2 3 2 12" xfId="21828"/>
    <cellStyle name="Normal 4 2 2 3 2 12 2" xfId="48783"/>
    <cellStyle name="Normal 4 2 2 3 2 13" xfId="27256"/>
    <cellStyle name="Normal 4 2 2 3 2 14" xfId="24542"/>
    <cellStyle name="Normal 4 2 2 3 2 2" xfId="579"/>
    <cellStyle name="Normal 4 2 2 3 2 2 10" xfId="19410"/>
    <cellStyle name="Normal 4 2 2 3 2 2 10 2" xfId="46365"/>
    <cellStyle name="Normal 4 2 2 3 2 2 11" xfId="22104"/>
    <cellStyle name="Normal 4 2 2 3 2 2 11 2" xfId="49059"/>
    <cellStyle name="Normal 4 2 2 3 2 2 12" xfId="27532"/>
    <cellStyle name="Normal 4 2 2 3 2 2 13" xfId="24818"/>
    <cellStyle name="Normal 4 2 2 3 2 2 2" xfId="1468"/>
    <cellStyle name="Normal 4 2 2 3 2 2 2 10" xfId="28423"/>
    <cellStyle name="Normal 4 2 2 3 2 2 2 11" xfId="26600"/>
    <cellStyle name="Normal 4 2 2 3 2 2 2 2" xfId="5033"/>
    <cellStyle name="Normal 4 2 2 3 2 2 2 2 2" xfId="31987"/>
    <cellStyle name="Normal 4 2 2 3 2 2 2 3" xfId="7726"/>
    <cellStyle name="Normal 4 2 2 3 2 2 2 3 2" xfId="34680"/>
    <cellStyle name="Normal 4 2 2 3 2 2 2 4" xfId="10419"/>
    <cellStyle name="Normal 4 2 2 3 2 2 2 4 2" xfId="37373"/>
    <cellStyle name="Normal 4 2 2 3 2 2 2 5" xfId="13112"/>
    <cellStyle name="Normal 4 2 2 3 2 2 2 5 2" xfId="40066"/>
    <cellStyle name="Normal 4 2 2 3 2 2 2 6" xfId="15805"/>
    <cellStyle name="Normal 4 2 2 3 2 2 2 6 2" xfId="42759"/>
    <cellStyle name="Normal 4 2 2 3 2 2 2 7" xfId="18498"/>
    <cellStyle name="Normal 4 2 2 3 2 2 2 7 2" xfId="45453"/>
    <cellStyle name="Normal 4 2 2 3 2 2 2 8" xfId="21192"/>
    <cellStyle name="Normal 4 2 2 3 2 2 2 8 2" xfId="48147"/>
    <cellStyle name="Normal 4 2 2 3 2 2 2 9" xfId="23886"/>
    <cellStyle name="Normal 4 2 2 3 2 2 2 9 2" xfId="50841"/>
    <cellStyle name="Normal 4 2 2 3 2 2 3" xfId="2359"/>
    <cellStyle name="Normal 4 2 2 3 2 2 3 10" xfId="29314"/>
    <cellStyle name="Normal 4 2 2 3 2 2 3 11" xfId="25709"/>
    <cellStyle name="Normal 4 2 2 3 2 2 3 2" xfId="4142"/>
    <cellStyle name="Normal 4 2 2 3 2 2 3 2 2" xfId="31096"/>
    <cellStyle name="Normal 4 2 2 3 2 2 3 3" xfId="6835"/>
    <cellStyle name="Normal 4 2 2 3 2 2 3 3 2" xfId="33789"/>
    <cellStyle name="Normal 4 2 2 3 2 2 3 4" xfId="9528"/>
    <cellStyle name="Normal 4 2 2 3 2 2 3 4 2" xfId="36482"/>
    <cellStyle name="Normal 4 2 2 3 2 2 3 5" xfId="12221"/>
    <cellStyle name="Normal 4 2 2 3 2 2 3 5 2" xfId="39175"/>
    <cellStyle name="Normal 4 2 2 3 2 2 3 6" xfId="14914"/>
    <cellStyle name="Normal 4 2 2 3 2 2 3 6 2" xfId="41868"/>
    <cellStyle name="Normal 4 2 2 3 2 2 3 7" xfId="17607"/>
    <cellStyle name="Normal 4 2 2 3 2 2 3 7 2" xfId="44562"/>
    <cellStyle name="Normal 4 2 2 3 2 2 3 8" xfId="20301"/>
    <cellStyle name="Normal 4 2 2 3 2 2 3 8 2" xfId="47256"/>
    <cellStyle name="Normal 4 2 2 3 2 2 3 9" xfId="22995"/>
    <cellStyle name="Normal 4 2 2 3 2 2 3 9 2" xfId="49950"/>
    <cellStyle name="Normal 4 2 2 3 2 2 4" xfId="3251"/>
    <cellStyle name="Normal 4 2 2 3 2 2 4 2" xfId="30205"/>
    <cellStyle name="Normal 4 2 2 3 2 2 5" xfId="5944"/>
    <cellStyle name="Normal 4 2 2 3 2 2 5 2" xfId="32898"/>
    <cellStyle name="Normal 4 2 2 3 2 2 6" xfId="8637"/>
    <cellStyle name="Normal 4 2 2 3 2 2 6 2" xfId="35591"/>
    <cellStyle name="Normal 4 2 2 3 2 2 7" xfId="11330"/>
    <cellStyle name="Normal 4 2 2 3 2 2 7 2" xfId="38284"/>
    <cellStyle name="Normal 4 2 2 3 2 2 8" xfId="14023"/>
    <cellStyle name="Normal 4 2 2 3 2 2 8 2" xfId="40977"/>
    <cellStyle name="Normal 4 2 2 3 2 2 9" xfId="16716"/>
    <cellStyle name="Normal 4 2 2 3 2 2 9 2" xfId="43671"/>
    <cellStyle name="Normal 4 2 2 3 2 3" xfId="1192"/>
    <cellStyle name="Normal 4 2 2 3 2 3 10" xfId="28147"/>
    <cellStyle name="Normal 4 2 2 3 2 3 11" xfId="26324"/>
    <cellStyle name="Normal 4 2 2 3 2 3 2" xfId="4757"/>
    <cellStyle name="Normal 4 2 2 3 2 3 2 2" xfId="31711"/>
    <cellStyle name="Normal 4 2 2 3 2 3 3" xfId="7450"/>
    <cellStyle name="Normal 4 2 2 3 2 3 3 2" xfId="34404"/>
    <cellStyle name="Normal 4 2 2 3 2 3 4" xfId="10143"/>
    <cellStyle name="Normal 4 2 2 3 2 3 4 2" xfId="37097"/>
    <cellStyle name="Normal 4 2 2 3 2 3 5" xfId="12836"/>
    <cellStyle name="Normal 4 2 2 3 2 3 5 2" xfId="39790"/>
    <cellStyle name="Normal 4 2 2 3 2 3 6" xfId="15529"/>
    <cellStyle name="Normal 4 2 2 3 2 3 6 2" xfId="42483"/>
    <cellStyle name="Normal 4 2 2 3 2 3 7" xfId="18222"/>
    <cellStyle name="Normal 4 2 2 3 2 3 7 2" xfId="45177"/>
    <cellStyle name="Normal 4 2 2 3 2 3 8" xfId="20916"/>
    <cellStyle name="Normal 4 2 2 3 2 3 8 2" xfId="47871"/>
    <cellStyle name="Normal 4 2 2 3 2 3 9" xfId="23610"/>
    <cellStyle name="Normal 4 2 2 3 2 3 9 2" xfId="50565"/>
    <cellStyle name="Normal 4 2 2 3 2 4" xfId="2083"/>
    <cellStyle name="Normal 4 2 2 3 2 4 10" xfId="29038"/>
    <cellStyle name="Normal 4 2 2 3 2 4 11" xfId="25433"/>
    <cellStyle name="Normal 4 2 2 3 2 4 2" xfId="3866"/>
    <cellStyle name="Normal 4 2 2 3 2 4 2 2" xfId="30820"/>
    <cellStyle name="Normal 4 2 2 3 2 4 3" xfId="6559"/>
    <cellStyle name="Normal 4 2 2 3 2 4 3 2" xfId="33513"/>
    <cellStyle name="Normal 4 2 2 3 2 4 4" xfId="9252"/>
    <cellStyle name="Normal 4 2 2 3 2 4 4 2" xfId="36206"/>
    <cellStyle name="Normal 4 2 2 3 2 4 5" xfId="11945"/>
    <cellStyle name="Normal 4 2 2 3 2 4 5 2" xfId="38899"/>
    <cellStyle name="Normal 4 2 2 3 2 4 6" xfId="14638"/>
    <cellStyle name="Normal 4 2 2 3 2 4 6 2" xfId="41592"/>
    <cellStyle name="Normal 4 2 2 3 2 4 7" xfId="17331"/>
    <cellStyle name="Normal 4 2 2 3 2 4 7 2" xfId="44286"/>
    <cellStyle name="Normal 4 2 2 3 2 4 8" xfId="20025"/>
    <cellStyle name="Normal 4 2 2 3 2 4 8 2" xfId="46980"/>
    <cellStyle name="Normal 4 2 2 3 2 4 9" xfId="22719"/>
    <cellStyle name="Normal 4 2 2 3 2 4 9 2" xfId="49674"/>
    <cellStyle name="Normal 4 2 2 3 2 5" xfId="2975"/>
    <cellStyle name="Normal 4 2 2 3 2 5 2" xfId="29929"/>
    <cellStyle name="Normal 4 2 2 3 2 6" xfId="5668"/>
    <cellStyle name="Normal 4 2 2 3 2 6 2" xfId="32622"/>
    <cellStyle name="Normal 4 2 2 3 2 7" xfId="8361"/>
    <cellStyle name="Normal 4 2 2 3 2 7 2" xfId="35315"/>
    <cellStyle name="Normal 4 2 2 3 2 8" xfId="11054"/>
    <cellStyle name="Normal 4 2 2 3 2 8 2" xfId="38008"/>
    <cellStyle name="Normal 4 2 2 3 2 9" xfId="13747"/>
    <cellStyle name="Normal 4 2 2 3 2 9 2" xfId="40701"/>
    <cellStyle name="Normal 4 2 2 3 3" xfId="283"/>
    <cellStyle name="Normal 4 2 2 3 3 10" xfId="19133"/>
    <cellStyle name="Normal 4 2 2 3 3 10 2" xfId="46088"/>
    <cellStyle name="Normal 4 2 2 3 3 11" xfId="21827"/>
    <cellStyle name="Normal 4 2 2 3 3 11 2" xfId="48782"/>
    <cellStyle name="Normal 4 2 2 3 3 12" xfId="27255"/>
    <cellStyle name="Normal 4 2 2 3 3 13" xfId="24541"/>
    <cellStyle name="Normal 4 2 2 3 3 2" xfId="1191"/>
    <cellStyle name="Normal 4 2 2 3 3 2 10" xfId="28146"/>
    <cellStyle name="Normal 4 2 2 3 3 2 11" xfId="26323"/>
    <cellStyle name="Normal 4 2 2 3 3 2 2" xfId="4756"/>
    <cellStyle name="Normal 4 2 2 3 3 2 2 2" xfId="31710"/>
    <cellStyle name="Normal 4 2 2 3 3 2 3" xfId="7449"/>
    <cellStyle name="Normal 4 2 2 3 3 2 3 2" xfId="34403"/>
    <cellStyle name="Normal 4 2 2 3 3 2 4" xfId="10142"/>
    <cellStyle name="Normal 4 2 2 3 3 2 4 2" xfId="37096"/>
    <cellStyle name="Normal 4 2 2 3 3 2 5" xfId="12835"/>
    <cellStyle name="Normal 4 2 2 3 3 2 5 2" xfId="39789"/>
    <cellStyle name="Normal 4 2 2 3 3 2 6" xfId="15528"/>
    <cellStyle name="Normal 4 2 2 3 3 2 6 2" xfId="42482"/>
    <cellStyle name="Normal 4 2 2 3 3 2 7" xfId="18221"/>
    <cellStyle name="Normal 4 2 2 3 3 2 7 2" xfId="45176"/>
    <cellStyle name="Normal 4 2 2 3 3 2 8" xfId="20915"/>
    <cellStyle name="Normal 4 2 2 3 3 2 8 2" xfId="47870"/>
    <cellStyle name="Normal 4 2 2 3 3 2 9" xfId="23609"/>
    <cellStyle name="Normal 4 2 2 3 3 2 9 2" xfId="50564"/>
    <cellStyle name="Normal 4 2 2 3 3 3" xfId="2082"/>
    <cellStyle name="Normal 4 2 2 3 3 3 10" xfId="29037"/>
    <cellStyle name="Normal 4 2 2 3 3 3 11" xfId="25432"/>
    <cellStyle name="Normal 4 2 2 3 3 3 2" xfId="3865"/>
    <cellStyle name="Normal 4 2 2 3 3 3 2 2" xfId="30819"/>
    <cellStyle name="Normal 4 2 2 3 3 3 3" xfId="6558"/>
    <cellStyle name="Normal 4 2 2 3 3 3 3 2" xfId="33512"/>
    <cellStyle name="Normal 4 2 2 3 3 3 4" xfId="9251"/>
    <cellStyle name="Normal 4 2 2 3 3 3 4 2" xfId="36205"/>
    <cellStyle name="Normal 4 2 2 3 3 3 5" xfId="11944"/>
    <cellStyle name="Normal 4 2 2 3 3 3 5 2" xfId="38898"/>
    <cellStyle name="Normal 4 2 2 3 3 3 6" xfId="14637"/>
    <cellStyle name="Normal 4 2 2 3 3 3 6 2" xfId="41591"/>
    <cellStyle name="Normal 4 2 2 3 3 3 7" xfId="17330"/>
    <cellStyle name="Normal 4 2 2 3 3 3 7 2" xfId="44285"/>
    <cellStyle name="Normal 4 2 2 3 3 3 8" xfId="20024"/>
    <cellStyle name="Normal 4 2 2 3 3 3 8 2" xfId="46979"/>
    <cellStyle name="Normal 4 2 2 3 3 3 9" xfId="22718"/>
    <cellStyle name="Normal 4 2 2 3 3 3 9 2" xfId="49673"/>
    <cellStyle name="Normal 4 2 2 3 3 4" xfId="2974"/>
    <cellStyle name="Normal 4 2 2 3 3 4 2" xfId="29928"/>
    <cellStyle name="Normal 4 2 2 3 3 5" xfId="5667"/>
    <cellStyle name="Normal 4 2 2 3 3 5 2" xfId="32621"/>
    <cellStyle name="Normal 4 2 2 3 3 6" xfId="8360"/>
    <cellStyle name="Normal 4 2 2 3 3 6 2" xfId="35314"/>
    <cellStyle name="Normal 4 2 2 3 3 7" xfId="11053"/>
    <cellStyle name="Normal 4 2 2 3 3 7 2" xfId="38007"/>
    <cellStyle name="Normal 4 2 2 3 3 8" xfId="13746"/>
    <cellStyle name="Normal 4 2 2 3 3 8 2" xfId="40700"/>
    <cellStyle name="Normal 4 2 2 3 3 9" xfId="16439"/>
    <cellStyle name="Normal 4 2 2 3 3 9 2" xfId="43394"/>
    <cellStyle name="Normal 4 2 2 3 4" xfId="578"/>
    <cellStyle name="Normal 4 2 2 3 4 10" xfId="19409"/>
    <cellStyle name="Normal 4 2 2 3 4 10 2" xfId="46364"/>
    <cellStyle name="Normal 4 2 2 3 4 11" xfId="22103"/>
    <cellStyle name="Normal 4 2 2 3 4 11 2" xfId="49058"/>
    <cellStyle name="Normal 4 2 2 3 4 12" xfId="27531"/>
    <cellStyle name="Normal 4 2 2 3 4 13" xfId="24817"/>
    <cellStyle name="Normal 4 2 2 3 4 2" xfId="1467"/>
    <cellStyle name="Normal 4 2 2 3 4 2 10" xfId="28422"/>
    <cellStyle name="Normal 4 2 2 3 4 2 11" xfId="26599"/>
    <cellStyle name="Normal 4 2 2 3 4 2 2" xfId="5032"/>
    <cellStyle name="Normal 4 2 2 3 4 2 2 2" xfId="31986"/>
    <cellStyle name="Normal 4 2 2 3 4 2 3" xfId="7725"/>
    <cellStyle name="Normal 4 2 2 3 4 2 3 2" xfId="34679"/>
    <cellStyle name="Normal 4 2 2 3 4 2 4" xfId="10418"/>
    <cellStyle name="Normal 4 2 2 3 4 2 4 2" xfId="37372"/>
    <cellStyle name="Normal 4 2 2 3 4 2 5" xfId="13111"/>
    <cellStyle name="Normal 4 2 2 3 4 2 5 2" xfId="40065"/>
    <cellStyle name="Normal 4 2 2 3 4 2 6" xfId="15804"/>
    <cellStyle name="Normal 4 2 2 3 4 2 6 2" xfId="42758"/>
    <cellStyle name="Normal 4 2 2 3 4 2 7" xfId="18497"/>
    <cellStyle name="Normal 4 2 2 3 4 2 7 2" xfId="45452"/>
    <cellStyle name="Normal 4 2 2 3 4 2 8" xfId="21191"/>
    <cellStyle name="Normal 4 2 2 3 4 2 8 2" xfId="48146"/>
    <cellStyle name="Normal 4 2 2 3 4 2 9" xfId="23885"/>
    <cellStyle name="Normal 4 2 2 3 4 2 9 2" xfId="50840"/>
    <cellStyle name="Normal 4 2 2 3 4 3" xfId="2358"/>
    <cellStyle name="Normal 4 2 2 3 4 3 10" xfId="29313"/>
    <cellStyle name="Normal 4 2 2 3 4 3 11" xfId="25708"/>
    <cellStyle name="Normal 4 2 2 3 4 3 2" xfId="4141"/>
    <cellStyle name="Normal 4 2 2 3 4 3 2 2" xfId="31095"/>
    <cellStyle name="Normal 4 2 2 3 4 3 3" xfId="6834"/>
    <cellStyle name="Normal 4 2 2 3 4 3 3 2" xfId="33788"/>
    <cellStyle name="Normal 4 2 2 3 4 3 4" xfId="9527"/>
    <cellStyle name="Normal 4 2 2 3 4 3 4 2" xfId="36481"/>
    <cellStyle name="Normal 4 2 2 3 4 3 5" xfId="12220"/>
    <cellStyle name="Normal 4 2 2 3 4 3 5 2" xfId="39174"/>
    <cellStyle name="Normal 4 2 2 3 4 3 6" xfId="14913"/>
    <cellStyle name="Normal 4 2 2 3 4 3 6 2" xfId="41867"/>
    <cellStyle name="Normal 4 2 2 3 4 3 7" xfId="17606"/>
    <cellStyle name="Normal 4 2 2 3 4 3 7 2" xfId="44561"/>
    <cellStyle name="Normal 4 2 2 3 4 3 8" xfId="20300"/>
    <cellStyle name="Normal 4 2 2 3 4 3 8 2" xfId="47255"/>
    <cellStyle name="Normal 4 2 2 3 4 3 9" xfId="22994"/>
    <cellStyle name="Normal 4 2 2 3 4 3 9 2" xfId="49949"/>
    <cellStyle name="Normal 4 2 2 3 4 4" xfId="3250"/>
    <cellStyle name="Normal 4 2 2 3 4 4 2" xfId="30204"/>
    <cellStyle name="Normal 4 2 2 3 4 5" xfId="5943"/>
    <cellStyle name="Normal 4 2 2 3 4 5 2" xfId="32897"/>
    <cellStyle name="Normal 4 2 2 3 4 6" xfId="8636"/>
    <cellStyle name="Normal 4 2 2 3 4 6 2" xfId="35590"/>
    <cellStyle name="Normal 4 2 2 3 4 7" xfId="11329"/>
    <cellStyle name="Normal 4 2 2 3 4 7 2" xfId="38283"/>
    <cellStyle name="Normal 4 2 2 3 4 8" xfId="14022"/>
    <cellStyle name="Normal 4 2 2 3 4 8 2" xfId="40976"/>
    <cellStyle name="Normal 4 2 2 3 4 9" xfId="16715"/>
    <cellStyle name="Normal 4 2 2 3 4 9 2" xfId="43670"/>
    <cellStyle name="Normal 4 2 2 3 5" xfId="1016"/>
    <cellStyle name="Normal 4 2 2 3 5 10" xfId="27971"/>
    <cellStyle name="Normal 4 2 2 3 5 11" xfId="26148"/>
    <cellStyle name="Normal 4 2 2 3 5 2" xfId="4581"/>
    <cellStyle name="Normal 4 2 2 3 5 2 2" xfId="31535"/>
    <cellStyle name="Normal 4 2 2 3 5 3" xfId="7274"/>
    <cellStyle name="Normal 4 2 2 3 5 3 2" xfId="34228"/>
    <cellStyle name="Normal 4 2 2 3 5 4" xfId="9967"/>
    <cellStyle name="Normal 4 2 2 3 5 4 2" xfId="36921"/>
    <cellStyle name="Normal 4 2 2 3 5 5" xfId="12660"/>
    <cellStyle name="Normal 4 2 2 3 5 5 2" xfId="39614"/>
    <cellStyle name="Normal 4 2 2 3 5 6" xfId="15353"/>
    <cellStyle name="Normal 4 2 2 3 5 6 2" xfId="42307"/>
    <cellStyle name="Normal 4 2 2 3 5 7" xfId="18046"/>
    <cellStyle name="Normal 4 2 2 3 5 7 2" xfId="45001"/>
    <cellStyle name="Normal 4 2 2 3 5 8" xfId="20740"/>
    <cellStyle name="Normal 4 2 2 3 5 8 2" xfId="47695"/>
    <cellStyle name="Normal 4 2 2 3 5 9" xfId="23434"/>
    <cellStyle name="Normal 4 2 2 3 5 9 2" xfId="50389"/>
    <cellStyle name="Normal 4 2 2 3 6" xfId="1907"/>
    <cellStyle name="Normal 4 2 2 3 6 10" xfId="28862"/>
    <cellStyle name="Normal 4 2 2 3 6 11" xfId="25257"/>
    <cellStyle name="Normal 4 2 2 3 6 2" xfId="3690"/>
    <cellStyle name="Normal 4 2 2 3 6 2 2" xfId="30644"/>
    <cellStyle name="Normal 4 2 2 3 6 3" xfId="6383"/>
    <cellStyle name="Normal 4 2 2 3 6 3 2" xfId="33337"/>
    <cellStyle name="Normal 4 2 2 3 6 4" xfId="9076"/>
    <cellStyle name="Normal 4 2 2 3 6 4 2" xfId="36030"/>
    <cellStyle name="Normal 4 2 2 3 6 5" xfId="11769"/>
    <cellStyle name="Normal 4 2 2 3 6 5 2" xfId="38723"/>
    <cellStyle name="Normal 4 2 2 3 6 6" xfId="14462"/>
    <cellStyle name="Normal 4 2 2 3 6 6 2" xfId="41416"/>
    <cellStyle name="Normal 4 2 2 3 6 7" xfId="17155"/>
    <cellStyle name="Normal 4 2 2 3 6 7 2" xfId="44110"/>
    <cellStyle name="Normal 4 2 2 3 6 8" xfId="19849"/>
    <cellStyle name="Normal 4 2 2 3 6 8 2" xfId="46804"/>
    <cellStyle name="Normal 4 2 2 3 6 9" xfId="22543"/>
    <cellStyle name="Normal 4 2 2 3 6 9 2" xfId="49498"/>
    <cellStyle name="Normal 4 2 2 3 7" xfId="2799"/>
    <cellStyle name="Normal 4 2 2 3 7 2" xfId="29753"/>
    <cellStyle name="Normal 4 2 2 3 8" xfId="5492"/>
    <cellStyle name="Normal 4 2 2 3 8 2" xfId="32446"/>
    <cellStyle name="Normal 4 2 2 3 9" xfId="8185"/>
    <cellStyle name="Normal 4 2 2 3 9 2" xfId="35139"/>
    <cellStyle name="Normal 4 2 2 30" xfId="24353"/>
    <cellStyle name="Normal 4 2 2 4" xfId="127"/>
    <cellStyle name="Normal 4 2 2 4 10" xfId="13604"/>
    <cellStyle name="Normal 4 2 2 4 10 2" xfId="40558"/>
    <cellStyle name="Normal 4 2 2 4 11" xfId="16297"/>
    <cellStyle name="Normal 4 2 2 4 11 2" xfId="43252"/>
    <cellStyle name="Normal 4 2 2 4 12" xfId="18991"/>
    <cellStyle name="Normal 4 2 2 4 12 2" xfId="45946"/>
    <cellStyle name="Normal 4 2 2 4 13" xfId="21685"/>
    <cellStyle name="Normal 4 2 2 4 13 2" xfId="48640"/>
    <cellStyle name="Normal 4 2 2 4 14" xfId="27113"/>
    <cellStyle name="Normal 4 2 2 4 15" xfId="24399"/>
    <cellStyle name="Normal 4 2 2 4 2" xfId="285"/>
    <cellStyle name="Normal 4 2 2 4 2 10" xfId="19135"/>
    <cellStyle name="Normal 4 2 2 4 2 10 2" xfId="46090"/>
    <cellStyle name="Normal 4 2 2 4 2 11" xfId="21829"/>
    <cellStyle name="Normal 4 2 2 4 2 11 2" xfId="48784"/>
    <cellStyle name="Normal 4 2 2 4 2 12" xfId="27257"/>
    <cellStyle name="Normal 4 2 2 4 2 13" xfId="24543"/>
    <cellStyle name="Normal 4 2 2 4 2 2" xfId="1193"/>
    <cellStyle name="Normal 4 2 2 4 2 2 10" xfId="28148"/>
    <cellStyle name="Normal 4 2 2 4 2 2 11" xfId="26325"/>
    <cellStyle name="Normal 4 2 2 4 2 2 2" xfId="4758"/>
    <cellStyle name="Normal 4 2 2 4 2 2 2 2" xfId="31712"/>
    <cellStyle name="Normal 4 2 2 4 2 2 3" xfId="7451"/>
    <cellStyle name="Normal 4 2 2 4 2 2 3 2" xfId="34405"/>
    <cellStyle name="Normal 4 2 2 4 2 2 4" xfId="10144"/>
    <cellStyle name="Normal 4 2 2 4 2 2 4 2" xfId="37098"/>
    <cellStyle name="Normal 4 2 2 4 2 2 5" xfId="12837"/>
    <cellStyle name="Normal 4 2 2 4 2 2 5 2" xfId="39791"/>
    <cellStyle name="Normal 4 2 2 4 2 2 6" xfId="15530"/>
    <cellStyle name="Normal 4 2 2 4 2 2 6 2" xfId="42484"/>
    <cellStyle name="Normal 4 2 2 4 2 2 7" xfId="18223"/>
    <cellStyle name="Normal 4 2 2 4 2 2 7 2" xfId="45178"/>
    <cellStyle name="Normal 4 2 2 4 2 2 8" xfId="20917"/>
    <cellStyle name="Normal 4 2 2 4 2 2 8 2" xfId="47872"/>
    <cellStyle name="Normal 4 2 2 4 2 2 9" xfId="23611"/>
    <cellStyle name="Normal 4 2 2 4 2 2 9 2" xfId="50566"/>
    <cellStyle name="Normal 4 2 2 4 2 3" xfId="2084"/>
    <cellStyle name="Normal 4 2 2 4 2 3 10" xfId="29039"/>
    <cellStyle name="Normal 4 2 2 4 2 3 11" xfId="25434"/>
    <cellStyle name="Normal 4 2 2 4 2 3 2" xfId="3867"/>
    <cellStyle name="Normal 4 2 2 4 2 3 2 2" xfId="30821"/>
    <cellStyle name="Normal 4 2 2 4 2 3 3" xfId="6560"/>
    <cellStyle name="Normal 4 2 2 4 2 3 3 2" xfId="33514"/>
    <cellStyle name="Normal 4 2 2 4 2 3 4" xfId="9253"/>
    <cellStyle name="Normal 4 2 2 4 2 3 4 2" xfId="36207"/>
    <cellStyle name="Normal 4 2 2 4 2 3 5" xfId="11946"/>
    <cellStyle name="Normal 4 2 2 4 2 3 5 2" xfId="38900"/>
    <cellStyle name="Normal 4 2 2 4 2 3 6" xfId="14639"/>
    <cellStyle name="Normal 4 2 2 4 2 3 6 2" xfId="41593"/>
    <cellStyle name="Normal 4 2 2 4 2 3 7" xfId="17332"/>
    <cellStyle name="Normal 4 2 2 4 2 3 7 2" xfId="44287"/>
    <cellStyle name="Normal 4 2 2 4 2 3 8" xfId="20026"/>
    <cellStyle name="Normal 4 2 2 4 2 3 8 2" xfId="46981"/>
    <cellStyle name="Normal 4 2 2 4 2 3 9" xfId="22720"/>
    <cellStyle name="Normal 4 2 2 4 2 3 9 2" xfId="49675"/>
    <cellStyle name="Normal 4 2 2 4 2 4" xfId="2976"/>
    <cellStyle name="Normal 4 2 2 4 2 4 2" xfId="29930"/>
    <cellStyle name="Normal 4 2 2 4 2 5" xfId="5669"/>
    <cellStyle name="Normal 4 2 2 4 2 5 2" xfId="32623"/>
    <cellStyle name="Normal 4 2 2 4 2 6" xfId="8362"/>
    <cellStyle name="Normal 4 2 2 4 2 6 2" xfId="35316"/>
    <cellStyle name="Normal 4 2 2 4 2 7" xfId="11055"/>
    <cellStyle name="Normal 4 2 2 4 2 7 2" xfId="38009"/>
    <cellStyle name="Normal 4 2 2 4 2 8" xfId="13748"/>
    <cellStyle name="Normal 4 2 2 4 2 8 2" xfId="40702"/>
    <cellStyle name="Normal 4 2 2 4 2 9" xfId="16441"/>
    <cellStyle name="Normal 4 2 2 4 2 9 2" xfId="43396"/>
    <cellStyle name="Normal 4 2 2 4 3" xfId="580"/>
    <cellStyle name="Normal 4 2 2 4 3 10" xfId="19411"/>
    <cellStyle name="Normal 4 2 2 4 3 10 2" xfId="46366"/>
    <cellStyle name="Normal 4 2 2 4 3 11" xfId="22105"/>
    <cellStyle name="Normal 4 2 2 4 3 11 2" xfId="49060"/>
    <cellStyle name="Normal 4 2 2 4 3 12" xfId="27533"/>
    <cellStyle name="Normal 4 2 2 4 3 13" xfId="24819"/>
    <cellStyle name="Normal 4 2 2 4 3 2" xfId="1469"/>
    <cellStyle name="Normal 4 2 2 4 3 2 10" xfId="28424"/>
    <cellStyle name="Normal 4 2 2 4 3 2 11" xfId="26601"/>
    <cellStyle name="Normal 4 2 2 4 3 2 2" xfId="5034"/>
    <cellStyle name="Normal 4 2 2 4 3 2 2 2" xfId="31988"/>
    <cellStyle name="Normal 4 2 2 4 3 2 3" xfId="7727"/>
    <cellStyle name="Normal 4 2 2 4 3 2 3 2" xfId="34681"/>
    <cellStyle name="Normal 4 2 2 4 3 2 4" xfId="10420"/>
    <cellStyle name="Normal 4 2 2 4 3 2 4 2" xfId="37374"/>
    <cellStyle name="Normal 4 2 2 4 3 2 5" xfId="13113"/>
    <cellStyle name="Normal 4 2 2 4 3 2 5 2" xfId="40067"/>
    <cellStyle name="Normal 4 2 2 4 3 2 6" xfId="15806"/>
    <cellStyle name="Normal 4 2 2 4 3 2 6 2" xfId="42760"/>
    <cellStyle name="Normal 4 2 2 4 3 2 7" xfId="18499"/>
    <cellStyle name="Normal 4 2 2 4 3 2 7 2" xfId="45454"/>
    <cellStyle name="Normal 4 2 2 4 3 2 8" xfId="21193"/>
    <cellStyle name="Normal 4 2 2 4 3 2 8 2" xfId="48148"/>
    <cellStyle name="Normal 4 2 2 4 3 2 9" xfId="23887"/>
    <cellStyle name="Normal 4 2 2 4 3 2 9 2" xfId="50842"/>
    <cellStyle name="Normal 4 2 2 4 3 3" xfId="2360"/>
    <cellStyle name="Normal 4 2 2 4 3 3 10" xfId="29315"/>
    <cellStyle name="Normal 4 2 2 4 3 3 11" xfId="25710"/>
    <cellStyle name="Normal 4 2 2 4 3 3 2" xfId="4143"/>
    <cellStyle name="Normal 4 2 2 4 3 3 2 2" xfId="31097"/>
    <cellStyle name="Normal 4 2 2 4 3 3 3" xfId="6836"/>
    <cellStyle name="Normal 4 2 2 4 3 3 3 2" xfId="33790"/>
    <cellStyle name="Normal 4 2 2 4 3 3 4" xfId="9529"/>
    <cellStyle name="Normal 4 2 2 4 3 3 4 2" xfId="36483"/>
    <cellStyle name="Normal 4 2 2 4 3 3 5" xfId="12222"/>
    <cellStyle name="Normal 4 2 2 4 3 3 5 2" xfId="39176"/>
    <cellStyle name="Normal 4 2 2 4 3 3 6" xfId="14915"/>
    <cellStyle name="Normal 4 2 2 4 3 3 6 2" xfId="41869"/>
    <cellStyle name="Normal 4 2 2 4 3 3 7" xfId="17608"/>
    <cellStyle name="Normal 4 2 2 4 3 3 7 2" xfId="44563"/>
    <cellStyle name="Normal 4 2 2 4 3 3 8" xfId="20302"/>
    <cellStyle name="Normal 4 2 2 4 3 3 8 2" xfId="47257"/>
    <cellStyle name="Normal 4 2 2 4 3 3 9" xfId="22996"/>
    <cellStyle name="Normal 4 2 2 4 3 3 9 2" xfId="49951"/>
    <cellStyle name="Normal 4 2 2 4 3 4" xfId="3252"/>
    <cellStyle name="Normal 4 2 2 4 3 4 2" xfId="30206"/>
    <cellStyle name="Normal 4 2 2 4 3 5" xfId="5945"/>
    <cellStyle name="Normal 4 2 2 4 3 5 2" xfId="32899"/>
    <cellStyle name="Normal 4 2 2 4 3 6" xfId="8638"/>
    <cellStyle name="Normal 4 2 2 4 3 6 2" xfId="35592"/>
    <cellStyle name="Normal 4 2 2 4 3 7" xfId="11331"/>
    <cellStyle name="Normal 4 2 2 4 3 7 2" xfId="38285"/>
    <cellStyle name="Normal 4 2 2 4 3 8" xfId="14024"/>
    <cellStyle name="Normal 4 2 2 4 3 8 2" xfId="40978"/>
    <cellStyle name="Normal 4 2 2 4 3 9" xfId="16717"/>
    <cellStyle name="Normal 4 2 2 4 3 9 2" xfId="43672"/>
    <cellStyle name="Normal 4 2 2 4 4" xfId="1049"/>
    <cellStyle name="Normal 4 2 2 4 4 10" xfId="28004"/>
    <cellStyle name="Normal 4 2 2 4 4 11" xfId="26181"/>
    <cellStyle name="Normal 4 2 2 4 4 2" xfId="4614"/>
    <cellStyle name="Normal 4 2 2 4 4 2 2" xfId="31568"/>
    <cellStyle name="Normal 4 2 2 4 4 3" xfId="7307"/>
    <cellStyle name="Normal 4 2 2 4 4 3 2" xfId="34261"/>
    <cellStyle name="Normal 4 2 2 4 4 4" xfId="10000"/>
    <cellStyle name="Normal 4 2 2 4 4 4 2" xfId="36954"/>
    <cellStyle name="Normal 4 2 2 4 4 5" xfId="12693"/>
    <cellStyle name="Normal 4 2 2 4 4 5 2" xfId="39647"/>
    <cellStyle name="Normal 4 2 2 4 4 6" xfId="15386"/>
    <cellStyle name="Normal 4 2 2 4 4 6 2" xfId="42340"/>
    <cellStyle name="Normal 4 2 2 4 4 7" xfId="18079"/>
    <cellStyle name="Normal 4 2 2 4 4 7 2" xfId="45034"/>
    <cellStyle name="Normal 4 2 2 4 4 8" xfId="20773"/>
    <cellStyle name="Normal 4 2 2 4 4 8 2" xfId="47728"/>
    <cellStyle name="Normal 4 2 2 4 4 9" xfId="23467"/>
    <cellStyle name="Normal 4 2 2 4 4 9 2" xfId="50422"/>
    <cellStyle name="Normal 4 2 2 4 5" xfId="1940"/>
    <cellStyle name="Normal 4 2 2 4 5 10" xfId="28895"/>
    <cellStyle name="Normal 4 2 2 4 5 11" xfId="25290"/>
    <cellStyle name="Normal 4 2 2 4 5 2" xfId="3723"/>
    <cellStyle name="Normal 4 2 2 4 5 2 2" xfId="30677"/>
    <cellStyle name="Normal 4 2 2 4 5 3" xfId="6416"/>
    <cellStyle name="Normal 4 2 2 4 5 3 2" xfId="33370"/>
    <cellStyle name="Normal 4 2 2 4 5 4" xfId="9109"/>
    <cellStyle name="Normal 4 2 2 4 5 4 2" xfId="36063"/>
    <cellStyle name="Normal 4 2 2 4 5 5" xfId="11802"/>
    <cellStyle name="Normal 4 2 2 4 5 5 2" xfId="38756"/>
    <cellStyle name="Normal 4 2 2 4 5 6" xfId="14495"/>
    <cellStyle name="Normal 4 2 2 4 5 6 2" xfId="41449"/>
    <cellStyle name="Normal 4 2 2 4 5 7" xfId="17188"/>
    <cellStyle name="Normal 4 2 2 4 5 7 2" xfId="44143"/>
    <cellStyle name="Normal 4 2 2 4 5 8" xfId="19882"/>
    <cellStyle name="Normal 4 2 2 4 5 8 2" xfId="46837"/>
    <cellStyle name="Normal 4 2 2 4 5 9" xfId="22576"/>
    <cellStyle name="Normal 4 2 2 4 5 9 2" xfId="49531"/>
    <cellStyle name="Normal 4 2 2 4 6" xfId="2832"/>
    <cellStyle name="Normal 4 2 2 4 6 2" xfId="29786"/>
    <cellStyle name="Normal 4 2 2 4 7" xfId="5525"/>
    <cellStyle name="Normal 4 2 2 4 7 2" xfId="32479"/>
    <cellStyle name="Normal 4 2 2 4 8" xfId="8218"/>
    <cellStyle name="Normal 4 2 2 4 8 2" xfId="35172"/>
    <cellStyle name="Normal 4 2 2 4 9" xfId="10911"/>
    <cellStyle name="Normal 4 2 2 4 9 2" xfId="37865"/>
    <cellStyle name="Normal 4 2 2 5" xfId="160"/>
    <cellStyle name="Normal 4 2 2 5 10" xfId="13637"/>
    <cellStyle name="Normal 4 2 2 5 10 2" xfId="40591"/>
    <cellStyle name="Normal 4 2 2 5 11" xfId="16330"/>
    <cellStyle name="Normal 4 2 2 5 11 2" xfId="43285"/>
    <cellStyle name="Normal 4 2 2 5 12" xfId="19024"/>
    <cellStyle name="Normal 4 2 2 5 12 2" xfId="45979"/>
    <cellStyle name="Normal 4 2 2 5 13" xfId="21718"/>
    <cellStyle name="Normal 4 2 2 5 13 2" xfId="48673"/>
    <cellStyle name="Normal 4 2 2 5 14" xfId="27146"/>
    <cellStyle name="Normal 4 2 2 5 15" xfId="24432"/>
    <cellStyle name="Normal 4 2 2 5 2" xfId="286"/>
    <cellStyle name="Normal 4 2 2 5 2 10" xfId="19136"/>
    <cellStyle name="Normal 4 2 2 5 2 10 2" xfId="46091"/>
    <cellStyle name="Normal 4 2 2 5 2 11" xfId="21830"/>
    <cellStyle name="Normal 4 2 2 5 2 11 2" xfId="48785"/>
    <cellStyle name="Normal 4 2 2 5 2 12" xfId="27258"/>
    <cellStyle name="Normal 4 2 2 5 2 13" xfId="24544"/>
    <cellStyle name="Normal 4 2 2 5 2 2" xfId="1194"/>
    <cellStyle name="Normal 4 2 2 5 2 2 10" xfId="28149"/>
    <cellStyle name="Normal 4 2 2 5 2 2 11" xfId="26326"/>
    <cellStyle name="Normal 4 2 2 5 2 2 2" xfId="4759"/>
    <cellStyle name="Normal 4 2 2 5 2 2 2 2" xfId="31713"/>
    <cellStyle name="Normal 4 2 2 5 2 2 3" xfId="7452"/>
    <cellStyle name="Normal 4 2 2 5 2 2 3 2" xfId="34406"/>
    <cellStyle name="Normal 4 2 2 5 2 2 4" xfId="10145"/>
    <cellStyle name="Normal 4 2 2 5 2 2 4 2" xfId="37099"/>
    <cellStyle name="Normal 4 2 2 5 2 2 5" xfId="12838"/>
    <cellStyle name="Normal 4 2 2 5 2 2 5 2" xfId="39792"/>
    <cellStyle name="Normal 4 2 2 5 2 2 6" xfId="15531"/>
    <cellStyle name="Normal 4 2 2 5 2 2 6 2" xfId="42485"/>
    <cellStyle name="Normal 4 2 2 5 2 2 7" xfId="18224"/>
    <cellStyle name="Normal 4 2 2 5 2 2 7 2" xfId="45179"/>
    <cellStyle name="Normal 4 2 2 5 2 2 8" xfId="20918"/>
    <cellStyle name="Normal 4 2 2 5 2 2 8 2" xfId="47873"/>
    <cellStyle name="Normal 4 2 2 5 2 2 9" xfId="23612"/>
    <cellStyle name="Normal 4 2 2 5 2 2 9 2" xfId="50567"/>
    <cellStyle name="Normal 4 2 2 5 2 3" xfId="2085"/>
    <cellStyle name="Normal 4 2 2 5 2 3 10" xfId="29040"/>
    <cellStyle name="Normal 4 2 2 5 2 3 11" xfId="25435"/>
    <cellStyle name="Normal 4 2 2 5 2 3 2" xfId="3868"/>
    <cellStyle name="Normal 4 2 2 5 2 3 2 2" xfId="30822"/>
    <cellStyle name="Normal 4 2 2 5 2 3 3" xfId="6561"/>
    <cellStyle name="Normal 4 2 2 5 2 3 3 2" xfId="33515"/>
    <cellStyle name="Normal 4 2 2 5 2 3 4" xfId="9254"/>
    <cellStyle name="Normal 4 2 2 5 2 3 4 2" xfId="36208"/>
    <cellStyle name="Normal 4 2 2 5 2 3 5" xfId="11947"/>
    <cellStyle name="Normal 4 2 2 5 2 3 5 2" xfId="38901"/>
    <cellStyle name="Normal 4 2 2 5 2 3 6" xfId="14640"/>
    <cellStyle name="Normal 4 2 2 5 2 3 6 2" xfId="41594"/>
    <cellStyle name="Normal 4 2 2 5 2 3 7" xfId="17333"/>
    <cellStyle name="Normal 4 2 2 5 2 3 7 2" xfId="44288"/>
    <cellStyle name="Normal 4 2 2 5 2 3 8" xfId="20027"/>
    <cellStyle name="Normal 4 2 2 5 2 3 8 2" xfId="46982"/>
    <cellStyle name="Normal 4 2 2 5 2 3 9" xfId="22721"/>
    <cellStyle name="Normal 4 2 2 5 2 3 9 2" xfId="49676"/>
    <cellStyle name="Normal 4 2 2 5 2 4" xfId="2977"/>
    <cellStyle name="Normal 4 2 2 5 2 4 2" xfId="29931"/>
    <cellStyle name="Normal 4 2 2 5 2 5" xfId="5670"/>
    <cellStyle name="Normal 4 2 2 5 2 5 2" xfId="32624"/>
    <cellStyle name="Normal 4 2 2 5 2 6" xfId="8363"/>
    <cellStyle name="Normal 4 2 2 5 2 6 2" xfId="35317"/>
    <cellStyle name="Normal 4 2 2 5 2 7" xfId="11056"/>
    <cellStyle name="Normal 4 2 2 5 2 7 2" xfId="38010"/>
    <cellStyle name="Normal 4 2 2 5 2 8" xfId="13749"/>
    <cellStyle name="Normal 4 2 2 5 2 8 2" xfId="40703"/>
    <cellStyle name="Normal 4 2 2 5 2 9" xfId="16442"/>
    <cellStyle name="Normal 4 2 2 5 2 9 2" xfId="43397"/>
    <cellStyle name="Normal 4 2 2 5 3" xfId="581"/>
    <cellStyle name="Normal 4 2 2 5 3 10" xfId="19412"/>
    <cellStyle name="Normal 4 2 2 5 3 10 2" xfId="46367"/>
    <cellStyle name="Normal 4 2 2 5 3 11" xfId="22106"/>
    <cellStyle name="Normal 4 2 2 5 3 11 2" xfId="49061"/>
    <cellStyle name="Normal 4 2 2 5 3 12" xfId="27534"/>
    <cellStyle name="Normal 4 2 2 5 3 13" xfId="24820"/>
    <cellStyle name="Normal 4 2 2 5 3 2" xfId="1470"/>
    <cellStyle name="Normal 4 2 2 5 3 2 10" xfId="28425"/>
    <cellStyle name="Normal 4 2 2 5 3 2 11" xfId="26602"/>
    <cellStyle name="Normal 4 2 2 5 3 2 2" xfId="5035"/>
    <cellStyle name="Normal 4 2 2 5 3 2 2 2" xfId="31989"/>
    <cellStyle name="Normal 4 2 2 5 3 2 3" xfId="7728"/>
    <cellStyle name="Normal 4 2 2 5 3 2 3 2" xfId="34682"/>
    <cellStyle name="Normal 4 2 2 5 3 2 4" xfId="10421"/>
    <cellStyle name="Normal 4 2 2 5 3 2 4 2" xfId="37375"/>
    <cellStyle name="Normal 4 2 2 5 3 2 5" xfId="13114"/>
    <cellStyle name="Normal 4 2 2 5 3 2 5 2" xfId="40068"/>
    <cellStyle name="Normal 4 2 2 5 3 2 6" xfId="15807"/>
    <cellStyle name="Normal 4 2 2 5 3 2 6 2" xfId="42761"/>
    <cellStyle name="Normal 4 2 2 5 3 2 7" xfId="18500"/>
    <cellStyle name="Normal 4 2 2 5 3 2 7 2" xfId="45455"/>
    <cellStyle name="Normal 4 2 2 5 3 2 8" xfId="21194"/>
    <cellStyle name="Normal 4 2 2 5 3 2 8 2" xfId="48149"/>
    <cellStyle name="Normal 4 2 2 5 3 2 9" xfId="23888"/>
    <cellStyle name="Normal 4 2 2 5 3 2 9 2" xfId="50843"/>
    <cellStyle name="Normal 4 2 2 5 3 3" xfId="2361"/>
    <cellStyle name="Normal 4 2 2 5 3 3 10" xfId="29316"/>
    <cellStyle name="Normal 4 2 2 5 3 3 11" xfId="25711"/>
    <cellStyle name="Normal 4 2 2 5 3 3 2" xfId="4144"/>
    <cellStyle name="Normal 4 2 2 5 3 3 2 2" xfId="31098"/>
    <cellStyle name="Normal 4 2 2 5 3 3 3" xfId="6837"/>
    <cellStyle name="Normal 4 2 2 5 3 3 3 2" xfId="33791"/>
    <cellStyle name="Normal 4 2 2 5 3 3 4" xfId="9530"/>
    <cellStyle name="Normal 4 2 2 5 3 3 4 2" xfId="36484"/>
    <cellStyle name="Normal 4 2 2 5 3 3 5" xfId="12223"/>
    <cellStyle name="Normal 4 2 2 5 3 3 5 2" xfId="39177"/>
    <cellStyle name="Normal 4 2 2 5 3 3 6" xfId="14916"/>
    <cellStyle name="Normal 4 2 2 5 3 3 6 2" xfId="41870"/>
    <cellStyle name="Normal 4 2 2 5 3 3 7" xfId="17609"/>
    <cellStyle name="Normal 4 2 2 5 3 3 7 2" xfId="44564"/>
    <cellStyle name="Normal 4 2 2 5 3 3 8" xfId="20303"/>
    <cellStyle name="Normal 4 2 2 5 3 3 8 2" xfId="47258"/>
    <cellStyle name="Normal 4 2 2 5 3 3 9" xfId="22997"/>
    <cellStyle name="Normal 4 2 2 5 3 3 9 2" xfId="49952"/>
    <cellStyle name="Normal 4 2 2 5 3 4" xfId="3253"/>
    <cellStyle name="Normal 4 2 2 5 3 4 2" xfId="30207"/>
    <cellStyle name="Normal 4 2 2 5 3 5" xfId="5946"/>
    <cellStyle name="Normal 4 2 2 5 3 5 2" xfId="32900"/>
    <cellStyle name="Normal 4 2 2 5 3 6" xfId="8639"/>
    <cellStyle name="Normal 4 2 2 5 3 6 2" xfId="35593"/>
    <cellStyle name="Normal 4 2 2 5 3 7" xfId="11332"/>
    <cellStyle name="Normal 4 2 2 5 3 7 2" xfId="38286"/>
    <cellStyle name="Normal 4 2 2 5 3 8" xfId="14025"/>
    <cellStyle name="Normal 4 2 2 5 3 8 2" xfId="40979"/>
    <cellStyle name="Normal 4 2 2 5 3 9" xfId="16718"/>
    <cellStyle name="Normal 4 2 2 5 3 9 2" xfId="43673"/>
    <cellStyle name="Normal 4 2 2 5 4" xfId="1082"/>
    <cellStyle name="Normal 4 2 2 5 4 10" xfId="28037"/>
    <cellStyle name="Normal 4 2 2 5 4 11" xfId="26214"/>
    <cellStyle name="Normal 4 2 2 5 4 2" xfId="4647"/>
    <cellStyle name="Normal 4 2 2 5 4 2 2" xfId="31601"/>
    <cellStyle name="Normal 4 2 2 5 4 3" xfId="7340"/>
    <cellStyle name="Normal 4 2 2 5 4 3 2" xfId="34294"/>
    <cellStyle name="Normal 4 2 2 5 4 4" xfId="10033"/>
    <cellStyle name="Normal 4 2 2 5 4 4 2" xfId="36987"/>
    <cellStyle name="Normal 4 2 2 5 4 5" xfId="12726"/>
    <cellStyle name="Normal 4 2 2 5 4 5 2" xfId="39680"/>
    <cellStyle name="Normal 4 2 2 5 4 6" xfId="15419"/>
    <cellStyle name="Normal 4 2 2 5 4 6 2" xfId="42373"/>
    <cellStyle name="Normal 4 2 2 5 4 7" xfId="18112"/>
    <cellStyle name="Normal 4 2 2 5 4 7 2" xfId="45067"/>
    <cellStyle name="Normal 4 2 2 5 4 8" xfId="20806"/>
    <cellStyle name="Normal 4 2 2 5 4 8 2" xfId="47761"/>
    <cellStyle name="Normal 4 2 2 5 4 9" xfId="23500"/>
    <cellStyle name="Normal 4 2 2 5 4 9 2" xfId="50455"/>
    <cellStyle name="Normal 4 2 2 5 5" xfId="1973"/>
    <cellStyle name="Normal 4 2 2 5 5 10" xfId="28928"/>
    <cellStyle name="Normal 4 2 2 5 5 11" xfId="25323"/>
    <cellStyle name="Normal 4 2 2 5 5 2" xfId="3756"/>
    <cellStyle name="Normal 4 2 2 5 5 2 2" xfId="30710"/>
    <cellStyle name="Normal 4 2 2 5 5 3" xfId="6449"/>
    <cellStyle name="Normal 4 2 2 5 5 3 2" xfId="33403"/>
    <cellStyle name="Normal 4 2 2 5 5 4" xfId="9142"/>
    <cellStyle name="Normal 4 2 2 5 5 4 2" xfId="36096"/>
    <cellStyle name="Normal 4 2 2 5 5 5" xfId="11835"/>
    <cellStyle name="Normal 4 2 2 5 5 5 2" xfId="38789"/>
    <cellStyle name="Normal 4 2 2 5 5 6" xfId="14528"/>
    <cellStyle name="Normal 4 2 2 5 5 6 2" xfId="41482"/>
    <cellStyle name="Normal 4 2 2 5 5 7" xfId="17221"/>
    <cellStyle name="Normal 4 2 2 5 5 7 2" xfId="44176"/>
    <cellStyle name="Normal 4 2 2 5 5 8" xfId="19915"/>
    <cellStyle name="Normal 4 2 2 5 5 8 2" xfId="46870"/>
    <cellStyle name="Normal 4 2 2 5 5 9" xfId="22609"/>
    <cellStyle name="Normal 4 2 2 5 5 9 2" xfId="49564"/>
    <cellStyle name="Normal 4 2 2 5 6" xfId="2865"/>
    <cellStyle name="Normal 4 2 2 5 6 2" xfId="29819"/>
    <cellStyle name="Normal 4 2 2 5 7" xfId="5558"/>
    <cellStyle name="Normal 4 2 2 5 7 2" xfId="32512"/>
    <cellStyle name="Normal 4 2 2 5 8" xfId="8251"/>
    <cellStyle name="Normal 4 2 2 5 8 2" xfId="35205"/>
    <cellStyle name="Normal 4 2 2 5 9" xfId="10944"/>
    <cellStyle name="Normal 4 2 2 5 9 2" xfId="37898"/>
    <cellStyle name="Normal 4 2 2 6" xfId="193"/>
    <cellStyle name="Normal 4 2 2 6 10" xfId="13670"/>
    <cellStyle name="Normal 4 2 2 6 10 2" xfId="40624"/>
    <cellStyle name="Normal 4 2 2 6 11" xfId="16363"/>
    <cellStyle name="Normal 4 2 2 6 11 2" xfId="43318"/>
    <cellStyle name="Normal 4 2 2 6 12" xfId="19057"/>
    <cellStyle name="Normal 4 2 2 6 12 2" xfId="46012"/>
    <cellStyle name="Normal 4 2 2 6 13" xfId="21751"/>
    <cellStyle name="Normal 4 2 2 6 13 2" xfId="48706"/>
    <cellStyle name="Normal 4 2 2 6 14" xfId="27179"/>
    <cellStyle name="Normal 4 2 2 6 15" xfId="24465"/>
    <cellStyle name="Normal 4 2 2 6 2" xfId="287"/>
    <cellStyle name="Normal 4 2 2 6 2 10" xfId="19137"/>
    <cellStyle name="Normal 4 2 2 6 2 10 2" xfId="46092"/>
    <cellStyle name="Normal 4 2 2 6 2 11" xfId="21831"/>
    <cellStyle name="Normal 4 2 2 6 2 11 2" xfId="48786"/>
    <cellStyle name="Normal 4 2 2 6 2 12" xfId="27259"/>
    <cellStyle name="Normal 4 2 2 6 2 13" xfId="24545"/>
    <cellStyle name="Normal 4 2 2 6 2 2" xfId="1195"/>
    <cellStyle name="Normal 4 2 2 6 2 2 10" xfId="28150"/>
    <cellStyle name="Normal 4 2 2 6 2 2 11" xfId="26327"/>
    <cellStyle name="Normal 4 2 2 6 2 2 2" xfId="4760"/>
    <cellStyle name="Normal 4 2 2 6 2 2 2 2" xfId="31714"/>
    <cellStyle name="Normal 4 2 2 6 2 2 3" xfId="7453"/>
    <cellStyle name="Normal 4 2 2 6 2 2 3 2" xfId="34407"/>
    <cellStyle name="Normal 4 2 2 6 2 2 4" xfId="10146"/>
    <cellStyle name="Normal 4 2 2 6 2 2 4 2" xfId="37100"/>
    <cellStyle name="Normal 4 2 2 6 2 2 5" xfId="12839"/>
    <cellStyle name="Normal 4 2 2 6 2 2 5 2" xfId="39793"/>
    <cellStyle name="Normal 4 2 2 6 2 2 6" xfId="15532"/>
    <cellStyle name="Normal 4 2 2 6 2 2 6 2" xfId="42486"/>
    <cellStyle name="Normal 4 2 2 6 2 2 7" xfId="18225"/>
    <cellStyle name="Normal 4 2 2 6 2 2 7 2" xfId="45180"/>
    <cellStyle name="Normal 4 2 2 6 2 2 8" xfId="20919"/>
    <cellStyle name="Normal 4 2 2 6 2 2 8 2" xfId="47874"/>
    <cellStyle name="Normal 4 2 2 6 2 2 9" xfId="23613"/>
    <cellStyle name="Normal 4 2 2 6 2 2 9 2" xfId="50568"/>
    <cellStyle name="Normal 4 2 2 6 2 3" xfId="2086"/>
    <cellStyle name="Normal 4 2 2 6 2 3 10" xfId="29041"/>
    <cellStyle name="Normal 4 2 2 6 2 3 11" xfId="25436"/>
    <cellStyle name="Normal 4 2 2 6 2 3 2" xfId="3869"/>
    <cellStyle name="Normal 4 2 2 6 2 3 2 2" xfId="30823"/>
    <cellStyle name="Normal 4 2 2 6 2 3 3" xfId="6562"/>
    <cellStyle name="Normal 4 2 2 6 2 3 3 2" xfId="33516"/>
    <cellStyle name="Normal 4 2 2 6 2 3 4" xfId="9255"/>
    <cellStyle name="Normal 4 2 2 6 2 3 4 2" xfId="36209"/>
    <cellStyle name="Normal 4 2 2 6 2 3 5" xfId="11948"/>
    <cellStyle name="Normal 4 2 2 6 2 3 5 2" xfId="38902"/>
    <cellStyle name="Normal 4 2 2 6 2 3 6" xfId="14641"/>
    <cellStyle name="Normal 4 2 2 6 2 3 6 2" xfId="41595"/>
    <cellStyle name="Normal 4 2 2 6 2 3 7" xfId="17334"/>
    <cellStyle name="Normal 4 2 2 6 2 3 7 2" xfId="44289"/>
    <cellStyle name="Normal 4 2 2 6 2 3 8" xfId="20028"/>
    <cellStyle name="Normal 4 2 2 6 2 3 8 2" xfId="46983"/>
    <cellStyle name="Normal 4 2 2 6 2 3 9" xfId="22722"/>
    <cellStyle name="Normal 4 2 2 6 2 3 9 2" xfId="49677"/>
    <cellStyle name="Normal 4 2 2 6 2 4" xfId="2978"/>
    <cellStyle name="Normal 4 2 2 6 2 4 2" xfId="29932"/>
    <cellStyle name="Normal 4 2 2 6 2 5" xfId="5671"/>
    <cellStyle name="Normal 4 2 2 6 2 5 2" xfId="32625"/>
    <cellStyle name="Normal 4 2 2 6 2 6" xfId="8364"/>
    <cellStyle name="Normal 4 2 2 6 2 6 2" xfId="35318"/>
    <cellStyle name="Normal 4 2 2 6 2 7" xfId="11057"/>
    <cellStyle name="Normal 4 2 2 6 2 7 2" xfId="38011"/>
    <cellStyle name="Normal 4 2 2 6 2 8" xfId="13750"/>
    <cellStyle name="Normal 4 2 2 6 2 8 2" xfId="40704"/>
    <cellStyle name="Normal 4 2 2 6 2 9" xfId="16443"/>
    <cellStyle name="Normal 4 2 2 6 2 9 2" xfId="43398"/>
    <cellStyle name="Normal 4 2 2 6 3" xfId="582"/>
    <cellStyle name="Normal 4 2 2 6 3 10" xfId="19413"/>
    <cellStyle name="Normal 4 2 2 6 3 10 2" xfId="46368"/>
    <cellStyle name="Normal 4 2 2 6 3 11" xfId="22107"/>
    <cellStyle name="Normal 4 2 2 6 3 11 2" xfId="49062"/>
    <cellStyle name="Normal 4 2 2 6 3 12" xfId="27535"/>
    <cellStyle name="Normal 4 2 2 6 3 13" xfId="24821"/>
    <cellStyle name="Normal 4 2 2 6 3 2" xfId="1471"/>
    <cellStyle name="Normal 4 2 2 6 3 2 10" xfId="28426"/>
    <cellStyle name="Normal 4 2 2 6 3 2 11" xfId="26603"/>
    <cellStyle name="Normal 4 2 2 6 3 2 2" xfId="5036"/>
    <cellStyle name="Normal 4 2 2 6 3 2 2 2" xfId="31990"/>
    <cellStyle name="Normal 4 2 2 6 3 2 3" xfId="7729"/>
    <cellStyle name="Normal 4 2 2 6 3 2 3 2" xfId="34683"/>
    <cellStyle name="Normal 4 2 2 6 3 2 4" xfId="10422"/>
    <cellStyle name="Normal 4 2 2 6 3 2 4 2" xfId="37376"/>
    <cellStyle name="Normal 4 2 2 6 3 2 5" xfId="13115"/>
    <cellStyle name="Normal 4 2 2 6 3 2 5 2" xfId="40069"/>
    <cellStyle name="Normal 4 2 2 6 3 2 6" xfId="15808"/>
    <cellStyle name="Normal 4 2 2 6 3 2 6 2" xfId="42762"/>
    <cellStyle name="Normal 4 2 2 6 3 2 7" xfId="18501"/>
    <cellStyle name="Normal 4 2 2 6 3 2 7 2" xfId="45456"/>
    <cellStyle name="Normal 4 2 2 6 3 2 8" xfId="21195"/>
    <cellStyle name="Normal 4 2 2 6 3 2 8 2" xfId="48150"/>
    <cellStyle name="Normal 4 2 2 6 3 2 9" xfId="23889"/>
    <cellStyle name="Normal 4 2 2 6 3 2 9 2" xfId="50844"/>
    <cellStyle name="Normal 4 2 2 6 3 3" xfId="2362"/>
    <cellStyle name="Normal 4 2 2 6 3 3 10" xfId="29317"/>
    <cellStyle name="Normal 4 2 2 6 3 3 11" xfId="25712"/>
    <cellStyle name="Normal 4 2 2 6 3 3 2" xfId="4145"/>
    <cellStyle name="Normal 4 2 2 6 3 3 2 2" xfId="31099"/>
    <cellStyle name="Normal 4 2 2 6 3 3 3" xfId="6838"/>
    <cellStyle name="Normal 4 2 2 6 3 3 3 2" xfId="33792"/>
    <cellStyle name="Normal 4 2 2 6 3 3 4" xfId="9531"/>
    <cellStyle name="Normal 4 2 2 6 3 3 4 2" xfId="36485"/>
    <cellStyle name="Normal 4 2 2 6 3 3 5" xfId="12224"/>
    <cellStyle name="Normal 4 2 2 6 3 3 5 2" xfId="39178"/>
    <cellStyle name="Normal 4 2 2 6 3 3 6" xfId="14917"/>
    <cellStyle name="Normal 4 2 2 6 3 3 6 2" xfId="41871"/>
    <cellStyle name="Normal 4 2 2 6 3 3 7" xfId="17610"/>
    <cellStyle name="Normal 4 2 2 6 3 3 7 2" xfId="44565"/>
    <cellStyle name="Normal 4 2 2 6 3 3 8" xfId="20304"/>
    <cellStyle name="Normal 4 2 2 6 3 3 8 2" xfId="47259"/>
    <cellStyle name="Normal 4 2 2 6 3 3 9" xfId="22998"/>
    <cellStyle name="Normal 4 2 2 6 3 3 9 2" xfId="49953"/>
    <cellStyle name="Normal 4 2 2 6 3 4" xfId="3254"/>
    <cellStyle name="Normal 4 2 2 6 3 4 2" xfId="30208"/>
    <cellStyle name="Normal 4 2 2 6 3 5" xfId="5947"/>
    <cellStyle name="Normal 4 2 2 6 3 5 2" xfId="32901"/>
    <cellStyle name="Normal 4 2 2 6 3 6" xfId="8640"/>
    <cellStyle name="Normal 4 2 2 6 3 6 2" xfId="35594"/>
    <cellStyle name="Normal 4 2 2 6 3 7" xfId="11333"/>
    <cellStyle name="Normal 4 2 2 6 3 7 2" xfId="38287"/>
    <cellStyle name="Normal 4 2 2 6 3 8" xfId="14026"/>
    <cellStyle name="Normal 4 2 2 6 3 8 2" xfId="40980"/>
    <cellStyle name="Normal 4 2 2 6 3 9" xfId="16719"/>
    <cellStyle name="Normal 4 2 2 6 3 9 2" xfId="43674"/>
    <cellStyle name="Normal 4 2 2 6 4" xfId="1115"/>
    <cellStyle name="Normal 4 2 2 6 4 10" xfId="28070"/>
    <cellStyle name="Normal 4 2 2 6 4 11" xfId="26247"/>
    <cellStyle name="Normal 4 2 2 6 4 2" xfId="4680"/>
    <cellStyle name="Normal 4 2 2 6 4 2 2" xfId="31634"/>
    <cellStyle name="Normal 4 2 2 6 4 3" xfId="7373"/>
    <cellStyle name="Normal 4 2 2 6 4 3 2" xfId="34327"/>
    <cellStyle name="Normal 4 2 2 6 4 4" xfId="10066"/>
    <cellStyle name="Normal 4 2 2 6 4 4 2" xfId="37020"/>
    <cellStyle name="Normal 4 2 2 6 4 5" xfId="12759"/>
    <cellStyle name="Normal 4 2 2 6 4 5 2" xfId="39713"/>
    <cellStyle name="Normal 4 2 2 6 4 6" xfId="15452"/>
    <cellStyle name="Normal 4 2 2 6 4 6 2" xfId="42406"/>
    <cellStyle name="Normal 4 2 2 6 4 7" xfId="18145"/>
    <cellStyle name="Normal 4 2 2 6 4 7 2" xfId="45100"/>
    <cellStyle name="Normal 4 2 2 6 4 8" xfId="20839"/>
    <cellStyle name="Normal 4 2 2 6 4 8 2" xfId="47794"/>
    <cellStyle name="Normal 4 2 2 6 4 9" xfId="23533"/>
    <cellStyle name="Normal 4 2 2 6 4 9 2" xfId="50488"/>
    <cellStyle name="Normal 4 2 2 6 5" xfId="2006"/>
    <cellStyle name="Normal 4 2 2 6 5 10" xfId="28961"/>
    <cellStyle name="Normal 4 2 2 6 5 11" xfId="25356"/>
    <cellStyle name="Normal 4 2 2 6 5 2" xfId="3789"/>
    <cellStyle name="Normal 4 2 2 6 5 2 2" xfId="30743"/>
    <cellStyle name="Normal 4 2 2 6 5 3" xfId="6482"/>
    <cellStyle name="Normal 4 2 2 6 5 3 2" xfId="33436"/>
    <cellStyle name="Normal 4 2 2 6 5 4" xfId="9175"/>
    <cellStyle name="Normal 4 2 2 6 5 4 2" xfId="36129"/>
    <cellStyle name="Normal 4 2 2 6 5 5" xfId="11868"/>
    <cellStyle name="Normal 4 2 2 6 5 5 2" xfId="38822"/>
    <cellStyle name="Normal 4 2 2 6 5 6" xfId="14561"/>
    <cellStyle name="Normal 4 2 2 6 5 6 2" xfId="41515"/>
    <cellStyle name="Normal 4 2 2 6 5 7" xfId="17254"/>
    <cellStyle name="Normal 4 2 2 6 5 7 2" xfId="44209"/>
    <cellStyle name="Normal 4 2 2 6 5 8" xfId="19948"/>
    <cellStyle name="Normal 4 2 2 6 5 8 2" xfId="46903"/>
    <cellStyle name="Normal 4 2 2 6 5 9" xfId="22642"/>
    <cellStyle name="Normal 4 2 2 6 5 9 2" xfId="49597"/>
    <cellStyle name="Normal 4 2 2 6 6" xfId="2898"/>
    <cellStyle name="Normal 4 2 2 6 6 2" xfId="29852"/>
    <cellStyle name="Normal 4 2 2 6 7" xfId="5591"/>
    <cellStyle name="Normal 4 2 2 6 7 2" xfId="32545"/>
    <cellStyle name="Normal 4 2 2 6 8" xfId="8284"/>
    <cellStyle name="Normal 4 2 2 6 8 2" xfId="35238"/>
    <cellStyle name="Normal 4 2 2 6 9" xfId="10977"/>
    <cellStyle name="Normal 4 2 2 6 9 2" xfId="37931"/>
    <cellStyle name="Normal 4 2 2 7" xfId="288"/>
    <cellStyle name="Normal 4 2 2 7 10" xfId="16444"/>
    <cellStyle name="Normal 4 2 2 7 10 2" xfId="43399"/>
    <cellStyle name="Normal 4 2 2 7 11" xfId="19138"/>
    <cellStyle name="Normal 4 2 2 7 11 2" xfId="46093"/>
    <cellStyle name="Normal 4 2 2 7 12" xfId="21832"/>
    <cellStyle name="Normal 4 2 2 7 12 2" xfId="48787"/>
    <cellStyle name="Normal 4 2 2 7 13" xfId="27260"/>
    <cellStyle name="Normal 4 2 2 7 14" xfId="24546"/>
    <cellStyle name="Normal 4 2 2 7 2" xfId="583"/>
    <cellStyle name="Normal 4 2 2 7 2 10" xfId="19414"/>
    <cellStyle name="Normal 4 2 2 7 2 10 2" xfId="46369"/>
    <cellStyle name="Normal 4 2 2 7 2 11" xfId="22108"/>
    <cellStyle name="Normal 4 2 2 7 2 11 2" xfId="49063"/>
    <cellStyle name="Normal 4 2 2 7 2 12" xfId="27536"/>
    <cellStyle name="Normal 4 2 2 7 2 13" xfId="24822"/>
    <cellStyle name="Normal 4 2 2 7 2 2" xfId="1472"/>
    <cellStyle name="Normal 4 2 2 7 2 2 10" xfId="28427"/>
    <cellStyle name="Normal 4 2 2 7 2 2 11" xfId="26604"/>
    <cellStyle name="Normal 4 2 2 7 2 2 2" xfId="5037"/>
    <cellStyle name="Normal 4 2 2 7 2 2 2 2" xfId="31991"/>
    <cellStyle name="Normal 4 2 2 7 2 2 3" xfId="7730"/>
    <cellStyle name="Normal 4 2 2 7 2 2 3 2" xfId="34684"/>
    <cellStyle name="Normal 4 2 2 7 2 2 4" xfId="10423"/>
    <cellStyle name="Normal 4 2 2 7 2 2 4 2" xfId="37377"/>
    <cellStyle name="Normal 4 2 2 7 2 2 5" xfId="13116"/>
    <cellStyle name="Normal 4 2 2 7 2 2 5 2" xfId="40070"/>
    <cellStyle name="Normal 4 2 2 7 2 2 6" xfId="15809"/>
    <cellStyle name="Normal 4 2 2 7 2 2 6 2" xfId="42763"/>
    <cellStyle name="Normal 4 2 2 7 2 2 7" xfId="18502"/>
    <cellStyle name="Normal 4 2 2 7 2 2 7 2" xfId="45457"/>
    <cellStyle name="Normal 4 2 2 7 2 2 8" xfId="21196"/>
    <cellStyle name="Normal 4 2 2 7 2 2 8 2" xfId="48151"/>
    <cellStyle name="Normal 4 2 2 7 2 2 9" xfId="23890"/>
    <cellStyle name="Normal 4 2 2 7 2 2 9 2" xfId="50845"/>
    <cellStyle name="Normal 4 2 2 7 2 3" xfId="2363"/>
    <cellStyle name="Normal 4 2 2 7 2 3 10" xfId="29318"/>
    <cellStyle name="Normal 4 2 2 7 2 3 11" xfId="25713"/>
    <cellStyle name="Normal 4 2 2 7 2 3 2" xfId="4146"/>
    <cellStyle name="Normal 4 2 2 7 2 3 2 2" xfId="31100"/>
    <cellStyle name="Normal 4 2 2 7 2 3 3" xfId="6839"/>
    <cellStyle name="Normal 4 2 2 7 2 3 3 2" xfId="33793"/>
    <cellStyle name="Normal 4 2 2 7 2 3 4" xfId="9532"/>
    <cellStyle name="Normal 4 2 2 7 2 3 4 2" xfId="36486"/>
    <cellStyle name="Normal 4 2 2 7 2 3 5" xfId="12225"/>
    <cellStyle name="Normal 4 2 2 7 2 3 5 2" xfId="39179"/>
    <cellStyle name="Normal 4 2 2 7 2 3 6" xfId="14918"/>
    <cellStyle name="Normal 4 2 2 7 2 3 6 2" xfId="41872"/>
    <cellStyle name="Normal 4 2 2 7 2 3 7" xfId="17611"/>
    <cellStyle name="Normal 4 2 2 7 2 3 7 2" xfId="44566"/>
    <cellStyle name="Normal 4 2 2 7 2 3 8" xfId="20305"/>
    <cellStyle name="Normal 4 2 2 7 2 3 8 2" xfId="47260"/>
    <cellStyle name="Normal 4 2 2 7 2 3 9" xfId="22999"/>
    <cellStyle name="Normal 4 2 2 7 2 3 9 2" xfId="49954"/>
    <cellStyle name="Normal 4 2 2 7 2 4" xfId="3255"/>
    <cellStyle name="Normal 4 2 2 7 2 4 2" xfId="30209"/>
    <cellStyle name="Normal 4 2 2 7 2 5" xfId="5948"/>
    <cellStyle name="Normal 4 2 2 7 2 5 2" xfId="32902"/>
    <cellStyle name="Normal 4 2 2 7 2 6" xfId="8641"/>
    <cellStyle name="Normal 4 2 2 7 2 6 2" xfId="35595"/>
    <cellStyle name="Normal 4 2 2 7 2 7" xfId="11334"/>
    <cellStyle name="Normal 4 2 2 7 2 7 2" xfId="38288"/>
    <cellStyle name="Normal 4 2 2 7 2 8" xfId="14027"/>
    <cellStyle name="Normal 4 2 2 7 2 8 2" xfId="40981"/>
    <cellStyle name="Normal 4 2 2 7 2 9" xfId="16720"/>
    <cellStyle name="Normal 4 2 2 7 2 9 2" xfId="43675"/>
    <cellStyle name="Normal 4 2 2 7 3" xfId="1196"/>
    <cellStyle name="Normal 4 2 2 7 3 10" xfId="28151"/>
    <cellStyle name="Normal 4 2 2 7 3 11" xfId="26328"/>
    <cellStyle name="Normal 4 2 2 7 3 2" xfId="4761"/>
    <cellStyle name="Normal 4 2 2 7 3 2 2" xfId="31715"/>
    <cellStyle name="Normal 4 2 2 7 3 3" xfId="7454"/>
    <cellStyle name="Normal 4 2 2 7 3 3 2" xfId="34408"/>
    <cellStyle name="Normal 4 2 2 7 3 4" xfId="10147"/>
    <cellStyle name="Normal 4 2 2 7 3 4 2" xfId="37101"/>
    <cellStyle name="Normal 4 2 2 7 3 5" xfId="12840"/>
    <cellStyle name="Normal 4 2 2 7 3 5 2" xfId="39794"/>
    <cellStyle name="Normal 4 2 2 7 3 6" xfId="15533"/>
    <cellStyle name="Normal 4 2 2 7 3 6 2" xfId="42487"/>
    <cellStyle name="Normal 4 2 2 7 3 7" xfId="18226"/>
    <cellStyle name="Normal 4 2 2 7 3 7 2" xfId="45181"/>
    <cellStyle name="Normal 4 2 2 7 3 8" xfId="20920"/>
    <cellStyle name="Normal 4 2 2 7 3 8 2" xfId="47875"/>
    <cellStyle name="Normal 4 2 2 7 3 9" xfId="23614"/>
    <cellStyle name="Normal 4 2 2 7 3 9 2" xfId="50569"/>
    <cellStyle name="Normal 4 2 2 7 4" xfId="2087"/>
    <cellStyle name="Normal 4 2 2 7 4 10" xfId="29042"/>
    <cellStyle name="Normal 4 2 2 7 4 11" xfId="25437"/>
    <cellStyle name="Normal 4 2 2 7 4 2" xfId="3870"/>
    <cellStyle name="Normal 4 2 2 7 4 2 2" xfId="30824"/>
    <cellStyle name="Normal 4 2 2 7 4 3" xfId="6563"/>
    <cellStyle name="Normal 4 2 2 7 4 3 2" xfId="33517"/>
    <cellStyle name="Normal 4 2 2 7 4 4" xfId="9256"/>
    <cellStyle name="Normal 4 2 2 7 4 4 2" xfId="36210"/>
    <cellStyle name="Normal 4 2 2 7 4 5" xfId="11949"/>
    <cellStyle name="Normal 4 2 2 7 4 5 2" xfId="38903"/>
    <cellStyle name="Normal 4 2 2 7 4 6" xfId="14642"/>
    <cellStyle name="Normal 4 2 2 7 4 6 2" xfId="41596"/>
    <cellStyle name="Normal 4 2 2 7 4 7" xfId="17335"/>
    <cellStyle name="Normal 4 2 2 7 4 7 2" xfId="44290"/>
    <cellStyle name="Normal 4 2 2 7 4 8" xfId="20029"/>
    <cellStyle name="Normal 4 2 2 7 4 8 2" xfId="46984"/>
    <cellStyle name="Normal 4 2 2 7 4 9" xfId="22723"/>
    <cellStyle name="Normal 4 2 2 7 4 9 2" xfId="49678"/>
    <cellStyle name="Normal 4 2 2 7 5" xfId="2979"/>
    <cellStyle name="Normal 4 2 2 7 5 2" xfId="29933"/>
    <cellStyle name="Normal 4 2 2 7 6" xfId="5672"/>
    <cellStyle name="Normal 4 2 2 7 6 2" xfId="32626"/>
    <cellStyle name="Normal 4 2 2 7 7" xfId="8365"/>
    <cellStyle name="Normal 4 2 2 7 7 2" xfId="35319"/>
    <cellStyle name="Normal 4 2 2 7 8" xfId="11058"/>
    <cellStyle name="Normal 4 2 2 7 8 2" xfId="38012"/>
    <cellStyle name="Normal 4 2 2 7 9" xfId="13751"/>
    <cellStyle name="Normal 4 2 2 7 9 2" xfId="40705"/>
    <cellStyle name="Normal 4 2 2 8" xfId="279"/>
    <cellStyle name="Normal 4 2 2 8 10" xfId="19129"/>
    <cellStyle name="Normal 4 2 2 8 10 2" xfId="46084"/>
    <cellStyle name="Normal 4 2 2 8 11" xfId="21823"/>
    <cellStyle name="Normal 4 2 2 8 11 2" xfId="48778"/>
    <cellStyle name="Normal 4 2 2 8 12" xfId="27251"/>
    <cellStyle name="Normal 4 2 2 8 13" xfId="24537"/>
    <cellStyle name="Normal 4 2 2 8 2" xfId="1187"/>
    <cellStyle name="Normal 4 2 2 8 2 10" xfId="28142"/>
    <cellStyle name="Normal 4 2 2 8 2 11" xfId="26319"/>
    <cellStyle name="Normal 4 2 2 8 2 2" xfId="4752"/>
    <cellStyle name="Normal 4 2 2 8 2 2 2" xfId="31706"/>
    <cellStyle name="Normal 4 2 2 8 2 3" xfId="7445"/>
    <cellStyle name="Normal 4 2 2 8 2 3 2" xfId="34399"/>
    <cellStyle name="Normal 4 2 2 8 2 4" xfId="10138"/>
    <cellStyle name="Normal 4 2 2 8 2 4 2" xfId="37092"/>
    <cellStyle name="Normal 4 2 2 8 2 5" xfId="12831"/>
    <cellStyle name="Normal 4 2 2 8 2 5 2" xfId="39785"/>
    <cellStyle name="Normal 4 2 2 8 2 6" xfId="15524"/>
    <cellStyle name="Normal 4 2 2 8 2 6 2" xfId="42478"/>
    <cellStyle name="Normal 4 2 2 8 2 7" xfId="18217"/>
    <cellStyle name="Normal 4 2 2 8 2 7 2" xfId="45172"/>
    <cellStyle name="Normal 4 2 2 8 2 8" xfId="20911"/>
    <cellStyle name="Normal 4 2 2 8 2 8 2" xfId="47866"/>
    <cellStyle name="Normal 4 2 2 8 2 9" xfId="23605"/>
    <cellStyle name="Normal 4 2 2 8 2 9 2" xfId="50560"/>
    <cellStyle name="Normal 4 2 2 8 3" xfId="2078"/>
    <cellStyle name="Normal 4 2 2 8 3 10" xfId="29033"/>
    <cellStyle name="Normal 4 2 2 8 3 11" xfId="25428"/>
    <cellStyle name="Normal 4 2 2 8 3 2" xfId="3861"/>
    <cellStyle name="Normal 4 2 2 8 3 2 2" xfId="30815"/>
    <cellStyle name="Normal 4 2 2 8 3 3" xfId="6554"/>
    <cellStyle name="Normal 4 2 2 8 3 3 2" xfId="33508"/>
    <cellStyle name="Normal 4 2 2 8 3 4" xfId="9247"/>
    <cellStyle name="Normal 4 2 2 8 3 4 2" xfId="36201"/>
    <cellStyle name="Normal 4 2 2 8 3 5" xfId="11940"/>
    <cellStyle name="Normal 4 2 2 8 3 5 2" xfId="38894"/>
    <cellStyle name="Normal 4 2 2 8 3 6" xfId="14633"/>
    <cellStyle name="Normal 4 2 2 8 3 6 2" xfId="41587"/>
    <cellStyle name="Normal 4 2 2 8 3 7" xfId="17326"/>
    <cellStyle name="Normal 4 2 2 8 3 7 2" xfId="44281"/>
    <cellStyle name="Normal 4 2 2 8 3 8" xfId="20020"/>
    <cellStyle name="Normal 4 2 2 8 3 8 2" xfId="46975"/>
    <cellStyle name="Normal 4 2 2 8 3 9" xfId="22714"/>
    <cellStyle name="Normal 4 2 2 8 3 9 2" xfId="49669"/>
    <cellStyle name="Normal 4 2 2 8 4" xfId="2970"/>
    <cellStyle name="Normal 4 2 2 8 4 2" xfId="29924"/>
    <cellStyle name="Normal 4 2 2 8 5" xfId="5663"/>
    <cellStyle name="Normal 4 2 2 8 5 2" xfId="32617"/>
    <cellStyle name="Normal 4 2 2 8 6" xfId="8356"/>
    <cellStyle name="Normal 4 2 2 8 6 2" xfId="35310"/>
    <cellStyle name="Normal 4 2 2 8 7" xfId="11049"/>
    <cellStyle name="Normal 4 2 2 8 7 2" xfId="38003"/>
    <cellStyle name="Normal 4 2 2 8 8" xfId="13742"/>
    <cellStyle name="Normal 4 2 2 8 8 2" xfId="40696"/>
    <cellStyle name="Normal 4 2 2 8 9" xfId="16435"/>
    <cellStyle name="Normal 4 2 2 8 9 2" xfId="43390"/>
    <cellStyle name="Normal 4 2 2 9" xfId="518"/>
    <cellStyle name="Normal 4 2 2 9 10" xfId="19348"/>
    <cellStyle name="Normal 4 2 2 9 10 2" xfId="46303"/>
    <cellStyle name="Normal 4 2 2 9 11" xfId="22042"/>
    <cellStyle name="Normal 4 2 2 9 11 2" xfId="48997"/>
    <cellStyle name="Normal 4 2 2 9 12" xfId="27470"/>
    <cellStyle name="Normal 4 2 2 9 13" xfId="24756"/>
    <cellStyle name="Normal 4 2 2 9 2" xfId="1406"/>
    <cellStyle name="Normal 4 2 2 9 2 10" xfId="28361"/>
    <cellStyle name="Normal 4 2 2 9 2 11" xfId="26538"/>
    <cellStyle name="Normal 4 2 2 9 2 2" xfId="4971"/>
    <cellStyle name="Normal 4 2 2 9 2 2 2" xfId="31925"/>
    <cellStyle name="Normal 4 2 2 9 2 3" xfId="7664"/>
    <cellStyle name="Normal 4 2 2 9 2 3 2" xfId="34618"/>
    <cellStyle name="Normal 4 2 2 9 2 4" xfId="10357"/>
    <cellStyle name="Normal 4 2 2 9 2 4 2" xfId="37311"/>
    <cellStyle name="Normal 4 2 2 9 2 5" xfId="13050"/>
    <cellStyle name="Normal 4 2 2 9 2 5 2" xfId="40004"/>
    <cellStyle name="Normal 4 2 2 9 2 6" xfId="15743"/>
    <cellStyle name="Normal 4 2 2 9 2 6 2" xfId="42697"/>
    <cellStyle name="Normal 4 2 2 9 2 7" xfId="18436"/>
    <cellStyle name="Normal 4 2 2 9 2 7 2" xfId="45391"/>
    <cellStyle name="Normal 4 2 2 9 2 8" xfId="21130"/>
    <cellStyle name="Normal 4 2 2 9 2 8 2" xfId="48085"/>
    <cellStyle name="Normal 4 2 2 9 2 9" xfId="23824"/>
    <cellStyle name="Normal 4 2 2 9 2 9 2" xfId="50779"/>
    <cellStyle name="Normal 4 2 2 9 3" xfId="2297"/>
    <cellStyle name="Normal 4 2 2 9 3 10" xfId="29252"/>
    <cellStyle name="Normal 4 2 2 9 3 11" xfId="25647"/>
    <cellStyle name="Normal 4 2 2 9 3 2" xfId="4080"/>
    <cellStyle name="Normal 4 2 2 9 3 2 2" xfId="31034"/>
    <cellStyle name="Normal 4 2 2 9 3 3" xfId="6773"/>
    <cellStyle name="Normal 4 2 2 9 3 3 2" xfId="33727"/>
    <cellStyle name="Normal 4 2 2 9 3 4" xfId="9466"/>
    <cellStyle name="Normal 4 2 2 9 3 4 2" xfId="36420"/>
    <cellStyle name="Normal 4 2 2 9 3 5" xfId="12159"/>
    <cellStyle name="Normal 4 2 2 9 3 5 2" xfId="39113"/>
    <cellStyle name="Normal 4 2 2 9 3 6" xfId="14852"/>
    <cellStyle name="Normal 4 2 2 9 3 6 2" xfId="41806"/>
    <cellStyle name="Normal 4 2 2 9 3 7" xfId="17545"/>
    <cellStyle name="Normal 4 2 2 9 3 7 2" xfId="44500"/>
    <cellStyle name="Normal 4 2 2 9 3 8" xfId="20239"/>
    <cellStyle name="Normal 4 2 2 9 3 8 2" xfId="47194"/>
    <cellStyle name="Normal 4 2 2 9 3 9" xfId="22933"/>
    <cellStyle name="Normal 4 2 2 9 3 9 2" xfId="49888"/>
    <cellStyle name="Normal 4 2 2 9 4" xfId="3189"/>
    <cellStyle name="Normal 4 2 2 9 4 2" xfId="30143"/>
    <cellStyle name="Normal 4 2 2 9 5" xfId="5882"/>
    <cellStyle name="Normal 4 2 2 9 5 2" xfId="32836"/>
    <cellStyle name="Normal 4 2 2 9 6" xfId="8575"/>
    <cellStyle name="Normal 4 2 2 9 6 2" xfId="35529"/>
    <cellStyle name="Normal 4 2 2 9 7" xfId="11268"/>
    <cellStyle name="Normal 4 2 2 9 7 2" xfId="38222"/>
    <cellStyle name="Normal 4 2 2 9 8" xfId="13961"/>
    <cellStyle name="Normal 4 2 2 9 8 2" xfId="40915"/>
    <cellStyle name="Normal 4 2 2 9 9" xfId="16654"/>
    <cellStyle name="Normal 4 2 2 9 9 2" xfId="43609"/>
    <cellStyle name="Normal 4 2 20" xfId="961"/>
    <cellStyle name="Normal 4 2 20 10" xfId="19794"/>
    <cellStyle name="Normal 4 2 20 10 2" xfId="46749"/>
    <cellStyle name="Normal 4 2 20 11" xfId="22488"/>
    <cellStyle name="Normal 4 2 20 11 2" xfId="49443"/>
    <cellStyle name="Normal 4 2 20 12" xfId="27916"/>
    <cellStyle name="Normal 4 2 20 13" xfId="25202"/>
    <cellStyle name="Normal 4 2 20 2" xfId="1852"/>
    <cellStyle name="Normal 4 2 20 2 10" xfId="28807"/>
    <cellStyle name="Normal 4 2 20 2 11" xfId="26984"/>
    <cellStyle name="Normal 4 2 20 2 2" xfId="5417"/>
    <cellStyle name="Normal 4 2 20 2 2 2" xfId="32371"/>
    <cellStyle name="Normal 4 2 20 2 3" xfId="8110"/>
    <cellStyle name="Normal 4 2 20 2 3 2" xfId="35064"/>
    <cellStyle name="Normal 4 2 20 2 4" xfId="10803"/>
    <cellStyle name="Normal 4 2 20 2 4 2" xfId="37757"/>
    <cellStyle name="Normal 4 2 20 2 5" xfId="13496"/>
    <cellStyle name="Normal 4 2 20 2 5 2" xfId="40450"/>
    <cellStyle name="Normal 4 2 20 2 6" xfId="16189"/>
    <cellStyle name="Normal 4 2 20 2 6 2" xfId="43143"/>
    <cellStyle name="Normal 4 2 20 2 7" xfId="18882"/>
    <cellStyle name="Normal 4 2 20 2 7 2" xfId="45837"/>
    <cellStyle name="Normal 4 2 20 2 8" xfId="21576"/>
    <cellStyle name="Normal 4 2 20 2 8 2" xfId="48531"/>
    <cellStyle name="Normal 4 2 20 2 9" xfId="24270"/>
    <cellStyle name="Normal 4 2 20 2 9 2" xfId="51225"/>
    <cellStyle name="Normal 4 2 20 3" xfId="2744"/>
    <cellStyle name="Normal 4 2 20 3 10" xfId="29698"/>
    <cellStyle name="Normal 4 2 20 3 11" xfId="26093"/>
    <cellStyle name="Normal 4 2 20 3 2" xfId="4526"/>
    <cellStyle name="Normal 4 2 20 3 2 2" xfId="31480"/>
    <cellStyle name="Normal 4 2 20 3 3" xfId="7219"/>
    <cellStyle name="Normal 4 2 20 3 3 2" xfId="34173"/>
    <cellStyle name="Normal 4 2 20 3 4" xfId="9912"/>
    <cellStyle name="Normal 4 2 20 3 4 2" xfId="36866"/>
    <cellStyle name="Normal 4 2 20 3 5" xfId="12605"/>
    <cellStyle name="Normal 4 2 20 3 5 2" xfId="39559"/>
    <cellStyle name="Normal 4 2 20 3 6" xfId="15298"/>
    <cellStyle name="Normal 4 2 20 3 6 2" xfId="42252"/>
    <cellStyle name="Normal 4 2 20 3 7" xfId="17991"/>
    <cellStyle name="Normal 4 2 20 3 7 2" xfId="44946"/>
    <cellStyle name="Normal 4 2 20 3 8" xfId="20685"/>
    <cellStyle name="Normal 4 2 20 3 8 2" xfId="47640"/>
    <cellStyle name="Normal 4 2 20 3 9" xfId="23379"/>
    <cellStyle name="Normal 4 2 20 3 9 2" xfId="50334"/>
    <cellStyle name="Normal 4 2 20 4" xfId="3635"/>
    <cellStyle name="Normal 4 2 20 4 2" xfId="30589"/>
    <cellStyle name="Normal 4 2 20 5" xfId="6328"/>
    <cellStyle name="Normal 4 2 20 5 2" xfId="33282"/>
    <cellStyle name="Normal 4 2 20 6" xfId="9021"/>
    <cellStyle name="Normal 4 2 20 6 2" xfId="35975"/>
    <cellStyle name="Normal 4 2 20 7" xfId="11714"/>
    <cellStyle name="Normal 4 2 20 7 2" xfId="38668"/>
    <cellStyle name="Normal 4 2 20 8" xfId="14407"/>
    <cellStyle name="Normal 4 2 20 8 2" xfId="41361"/>
    <cellStyle name="Normal 4 2 20 9" xfId="17100"/>
    <cellStyle name="Normal 4 2 20 9 2" xfId="44055"/>
    <cellStyle name="Normal 4 2 21" xfId="994"/>
    <cellStyle name="Normal 4 2 21 10" xfId="27949"/>
    <cellStyle name="Normal 4 2 21 11" xfId="26126"/>
    <cellStyle name="Normal 4 2 21 2" xfId="4559"/>
    <cellStyle name="Normal 4 2 21 2 2" xfId="31513"/>
    <cellStyle name="Normal 4 2 21 3" xfId="7252"/>
    <cellStyle name="Normal 4 2 21 3 2" xfId="34206"/>
    <cellStyle name="Normal 4 2 21 4" xfId="9945"/>
    <cellStyle name="Normal 4 2 21 4 2" xfId="36899"/>
    <cellStyle name="Normal 4 2 21 5" xfId="12638"/>
    <cellStyle name="Normal 4 2 21 5 2" xfId="39592"/>
    <cellStyle name="Normal 4 2 21 6" xfId="15331"/>
    <cellStyle name="Normal 4 2 21 6 2" xfId="42285"/>
    <cellStyle name="Normal 4 2 21 7" xfId="18024"/>
    <cellStyle name="Normal 4 2 21 7 2" xfId="44979"/>
    <cellStyle name="Normal 4 2 21 8" xfId="20718"/>
    <cellStyle name="Normal 4 2 21 8 2" xfId="47673"/>
    <cellStyle name="Normal 4 2 21 9" xfId="23412"/>
    <cellStyle name="Normal 4 2 21 9 2" xfId="50367"/>
    <cellStyle name="Normal 4 2 22" xfId="1885"/>
    <cellStyle name="Normal 4 2 22 10" xfId="28840"/>
    <cellStyle name="Normal 4 2 22 11" xfId="25235"/>
    <cellStyle name="Normal 4 2 22 2" xfId="3668"/>
    <cellStyle name="Normal 4 2 22 2 2" xfId="30622"/>
    <cellStyle name="Normal 4 2 22 3" xfId="6361"/>
    <cellStyle name="Normal 4 2 22 3 2" xfId="33315"/>
    <cellStyle name="Normal 4 2 22 4" xfId="9054"/>
    <cellStyle name="Normal 4 2 22 4 2" xfId="36008"/>
    <cellStyle name="Normal 4 2 22 5" xfId="11747"/>
    <cellStyle name="Normal 4 2 22 5 2" xfId="38701"/>
    <cellStyle name="Normal 4 2 22 6" xfId="14440"/>
    <cellStyle name="Normal 4 2 22 6 2" xfId="41394"/>
    <cellStyle name="Normal 4 2 22 7" xfId="17133"/>
    <cellStyle name="Normal 4 2 22 7 2" xfId="44088"/>
    <cellStyle name="Normal 4 2 22 8" xfId="19827"/>
    <cellStyle name="Normal 4 2 22 8 2" xfId="46782"/>
    <cellStyle name="Normal 4 2 22 9" xfId="22521"/>
    <cellStyle name="Normal 4 2 22 9 2" xfId="49476"/>
    <cellStyle name="Normal 4 2 23" xfId="5451"/>
    <cellStyle name="Normal 4 2 23 10" xfId="27018"/>
    <cellStyle name="Normal 4 2 23 2" xfId="8144"/>
    <cellStyle name="Normal 4 2 23 2 2" xfId="35098"/>
    <cellStyle name="Normal 4 2 23 3" xfId="10837"/>
    <cellStyle name="Normal 4 2 23 3 2" xfId="37791"/>
    <cellStyle name="Normal 4 2 23 4" xfId="13530"/>
    <cellStyle name="Normal 4 2 23 4 2" xfId="40484"/>
    <cellStyle name="Normal 4 2 23 5" xfId="16223"/>
    <cellStyle name="Normal 4 2 23 5 2" xfId="43177"/>
    <cellStyle name="Normal 4 2 23 6" xfId="18916"/>
    <cellStyle name="Normal 4 2 23 6 2" xfId="45871"/>
    <cellStyle name="Normal 4 2 23 7" xfId="21610"/>
    <cellStyle name="Normal 4 2 23 7 2" xfId="48565"/>
    <cellStyle name="Normal 4 2 23 8" xfId="24304"/>
    <cellStyle name="Normal 4 2 23 8 2" xfId="51259"/>
    <cellStyle name="Normal 4 2 23 9" xfId="32405"/>
    <cellStyle name="Normal 4 2 24" xfId="2777"/>
    <cellStyle name="Normal 4 2 24 2" xfId="24325"/>
    <cellStyle name="Normal 4 2 24 2 2" xfId="51280"/>
    <cellStyle name="Normal 4 2 24 3" xfId="29731"/>
    <cellStyle name="Normal 4 2 24 4" xfId="27039"/>
    <cellStyle name="Normal 4 2 25" xfId="5470"/>
    <cellStyle name="Normal 4 2 25 2" xfId="32424"/>
    <cellStyle name="Normal 4 2 26" xfId="8163"/>
    <cellStyle name="Normal 4 2 26 2" xfId="35117"/>
    <cellStyle name="Normal 4 2 27" xfId="10856"/>
    <cellStyle name="Normal 4 2 27 2" xfId="37810"/>
    <cellStyle name="Normal 4 2 28" xfId="13549"/>
    <cellStyle name="Normal 4 2 28 2" xfId="40503"/>
    <cellStyle name="Normal 4 2 29" xfId="16242"/>
    <cellStyle name="Normal 4 2 29 2" xfId="43197"/>
    <cellStyle name="Normal 4 2 3" xfId="98"/>
    <cellStyle name="Normal 4 2 3 10" xfId="821"/>
    <cellStyle name="Normal 4 2 3 10 10" xfId="19652"/>
    <cellStyle name="Normal 4 2 3 10 10 2" xfId="46607"/>
    <cellStyle name="Normal 4 2 3 10 11" xfId="22346"/>
    <cellStyle name="Normal 4 2 3 10 11 2" xfId="49301"/>
    <cellStyle name="Normal 4 2 3 10 12" xfId="27774"/>
    <cellStyle name="Normal 4 2 3 10 13" xfId="25060"/>
    <cellStyle name="Normal 4 2 3 10 2" xfId="1710"/>
    <cellStyle name="Normal 4 2 3 10 2 10" xfId="28665"/>
    <cellStyle name="Normal 4 2 3 10 2 11" xfId="26842"/>
    <cellStyle name="Normal 4 2 3 10 2 2" xfId="5275"/>
    <cellStyle name="Normal 4 2 3 10 2 2 2" xfId="32229"/>
    <cellStyle name="Normal 4 2 3 10 2 3" xfId="7968"/>
    <cellStyle name="Normal 4 2 3 10 2 3 2" xfId="34922"/>
    <cellStyle name="Normal 4 2 3 10 2 4" xfId="10661"/>
    <cellStyle name="Normal 4 2 3 10 2 4 2" xfId="37615"/>
    <cellStyle name="Normal 4 2 3 10 2 5" xfId="13354"/>
    <cellStyle name="Normal 4 2 3 10 2 5 2" xfId="40308"/>
    <cellStyle name="Normal 4 2 3 10 2 6" xfId="16047"/>
    <cellStyle name="Normal 4 2 3 10 2 6 2" xfId="43001"/>
    <cellStyle name="Normal 4 2 3 10 2 7" xfId="18740"/>
    <cellStyle name="Normal 4 2 3 10 2 7 2" xfId="45695"/>
    <cellStyle name="Normal 4 2 3 10 2 8" xfId="21434"/>
    <cellStyle name="Normal 4 2 3 10 2 8 2" xfId="48389"/>
    <cellStyle name="Normal 4 2 3 10 2 9" xfId="24128"/>
    <cellStyle name="Normal 4 2 3 10 2 9 2" xfId="51083"/>
    <cellStyle name="Normal 4 2 3 10 3" xfId="2602"/>
    <cellStyle name="Normal 4 2 3 10 3 10" xfId="29556"/>
    <cellStyle name="Normal 4 2 3 10 3 11" xfId="25951"/>
    <cellStyle name="Normal 4 2 3 10 3 2" xfId="4384"/>
    <cellStyle name="Normal 4 2 3 10 3 2 2" xfId="31338"/>
    <cellStyle name="Normal 4 2 3 10 3 3" xfId="7077"/>
    <cellStyle name="Normal 4 2 3 10 3 3 2" xfId="34031"/>
    <cellStyle name="Normal 4 2 3 10 3 4" xfId="9770"/>
    <cellStyle name="Normal 4 2 3 10 3 4 2" xfId="36724"/>
    <cellStyle name="Normal 4 2 3 10 3 5" xfId="12463"/>
    <cellStyle name="Normal 4 2 3 10 3 5 2" xfId="39417"/>
    <cellStyle name="Normal 4 2 3 10 3 6" xfId="15156"/>
    <cellStyle name="Normal 4 2 3 10 3 6 2" xfId="42110"/>
    <cellStyle name="Normal 4 2 3 10 3 7" xfId="17849"/>
    <cellStyle name="Normal 4 2 3 10 3 7 2" xfId="44804"/>
    <cellStyle name="Normal 4 2 3 10 3 8" xfId="20543"/>
    <cellStyle name="Normal 4 2 3 10 3 8 2" xfId="47498"/>
    <cellStyle name="Normal 4 2 3 10 3 9" xfId="23237"/>
    <cellStyle name="Normal 4 2 3 10 3 9 2" xfId="50192"/>
    <cellStyle name="Normal 4 2 3 10 4" xfId="3493"/>
    <cellStyle name="Normal 4 2 3 10 4 2" xfId="30447"/>
    <cellStyle name="Normal 4 2 3 10 5" xfId="6186"/>
    <cellStyle name="Normal 4 2 3 10 5 2" xfId="33140"/>
    <cellStyle name="Normal 4 2 3 10 6" xfId="8879"/>
    <cellStyle name="Normal 4 2 3 10 6 2" xfId="35833"/>
    <cellStyle name="Normal 4 2 3 10 7" xfId="11572"/>
    <cellStyle name="Normal 4 2 3 10 7 2" xfId="38526"/>
    <cellStyle name="Normal 4 2 3 10 8" xfId="14265"/>
    <cellStyle name="Normal 4 2 3 10 8 2" xfId="41219"/>
    <cellStyle name="Normal 4 2 3 10 9" xfId="16958"/>
    <cellStyle name="Normal 4 2 3 10 9 2" xfId="43913"/>
    <cellStyle name="Normal 4 2 3 11" xfId="851"/>
    <cellStyle name="Normal 4 2 3 11 10" xfId="19683"/>
    <cellStyle name="Normal 4 2 3 11 10 2" xfId="46638"/>
    <cellStyle name="Normal 4 2 3 11 11" xfId="22377"/>
    <cellStyle name="Normal 4 2 3 11 11 2" xfId="49332"/>
    <cellStyle name="Normal 4 2 3 11 12" xfId="27805"/>
    <cellStyle name="Normal 4 2 3 11 13" xfId="25091"/>
    <cellStyle name="Normal 4 2 3 11 2" xfId="1741"/>
    <cellStyle name="Normal 4 2 3 11 2 10" xfId="28696"/>
    <cellStyle name="Normal 4 2 3 11 2 11" xfId="26873"/>
    <cellStyle name="Normal 4 2 3 11 2 2" xfId="5306"/>
    <cellStyle name="Normal 4 2 3 11 2 2 2" xfId="32260"/>
    <cellStyle name="Normal 4 2 3 11 2 3" xfId="7999"/>
    <cellStyle name="Normal 4 2 3 11 2 3 2" xfId="34953"/>
    <cellStyle name="Normal 4 2 3 11 2 4" xfId="10692"/>
    <cellStyle name="Normal 4 2 3 11 2 4 2" xfId="37646"/>
    <cellStyle name="Normal 4 2 3 11 2 5" xfId="13385"/>
    <cellStyle name="Normal 4 2 3 11 2 5 2" xfId="40339"/>
    <cellStyle name="Normal 4 2 3 11 2 6" xfId="16078"/>
    <cellStyle name="Normal 4 2 3 11 2 6 2" xfId="43032"/>
    <cellStyle name="Normal 4 2 3 11 2 7" xfId="18771"/>
    <cellStyle name="Normal 4 2 3 11 2 7 2" xfId="45726"/>
    <cellStyle name="Normal 4 2 3 11 2 8" xfId="21465"/>
    <cellStyle name="Normal 4 2 3 11 2 8 2" xfId="48420"/>
    <cellStyle name="Normal 4 2 3 11 2 9" xfId="24159"/>
    <cellStyle name="Normal 4 2 3 11 2 9 2" xfId="51114"/>
    <cellStyle name="Normal 4 2 3 11 3" xfId="2633"/>
    <cellStyle name="Normal 4 2 3 11 3 10" xfId="29587"/>
    <cellStyle name="Normal 4 2 3 11 3 11" xfId="25982"/>
    <cellStyle name="Normal 4 2 3 11 3 2" xfId="4415"/>
    <cellStyle name="Normal 4 2 3 11 3 2 2" xfId="31369"/>
    <cellStyle name="Normal 4 2 3 11 3 3" xfId="7108"/>
    <cellStyle name="Normal 4 2 3 11 3 3 2" xfId="34062"/>
    <cellStyle name="Normal 4 2 3 11 3 4" xfId="9801"/>
    <cellStyle name="Normal 4 2 3 11 3 4 2" xfId="36755"/>
    <cellStyle name="Normal 4 2 3 11 3 5" xfId="12494"/>
    <cellStyle name="Normal 4 2 3 11 3 5 2" xfId="39448"/>
    <cellStyle name="Normal 4 2 3 11 3 6" xfId="15187"/>
    <cellStyle name="Normal 4 2 3 11 3 6 2" xfId="42141"/>
    <cellStyle name="Normal 4 2 3 11 3 7" xfId="17880"/>
    <cellStyle name="Normal 4 2 3 11 3 7 2" xfId="44835"/>
    <cellStyle name="Normal 4 2 3 11 3 8" xfId="20574"/>
    <cellStyle name="Normal 4 2 3 11 3 8 2" xfId="47529"/>
    <cellStyle name="Normal 4 2 3 11 3 9" xfId="23268"/>
    <cellStyle name="Normal 4 2 3 11 3 9 2" xfId="50223"/>
    <cellStyle name="Normal 4 2 3 11 4" xfId="3524"/>
    <cellStyle name="Normal 4 2 3 11 4 2" xfId="30478"/>
    <cellStyle name="Normal 4 2 3 11 5" xfId="6217"/>
    <cellStyle name="Normal 4 2 3 11 5 2" xfId="33171"/>
    <cellStyle name="Normal 4 2 3 11 6" xfId="8910"/>
    <cellStyle name="Normal 4 2 3 11 6 2" xfId="35864"/>
    <cellStyle name="Normal 4 2 3 11 7" xfId="11603"/>
    <cellStyle name="Normal 4 2 3 11 7 2" xfId="38557"/>
    <cellStyle name="Normal 4 2 3 11 8" xfId="14296"/>
    <cellStyle name="Normal 4 2 3 11 8 2" xfId="41250"/>
    <cellStyle name="Normal 4 2 3 11 9" xfId="16989"/>
    <cellStyle name="Normal 4 2 3 11 9 2" xfId="43944"/>
    <cellStyle name="Normal 4 2 3 12" xfId="874"/>
    <cellStyle name="Normal 4 2 3 12 10" xfId="19706"/>
    <cellStyle name="Normal 4 2 3 12 10 2" xfId="46661"/>
    <cellStyle name="Normal 4 2 3 12 11" xfId="22400"/>
    <cellStyle name="Normal 4 2 3 12 11 2" xfId="49355"/>
    <cellStyle name="Normal 4 2 3 12 12" xfId="27828"/>
    <cellStyle name="Normal 4 2 3 12 13" xfId="25114"/>
    <cellStyle name="Normal 4 2 3 12 2" xfId="1764"/>
    <cellStyle name="Normal 4 2 3 12 2 10" xfId="28719"/>
    <cellStyle name="Normal 4 2 3 12 2 11" xfId="26896"/>
    <cellStyle name="Normal 4 2 3 12 2 2" xfId="5329"/>
    <cellStyle name="Normal 4 2 3 12 2 2 2" xfId="32283"/>
    <cellStyle name="Normal 4 2 3 12 2 3" xfId="8022"/>
    <cellStyle name="Normal 4 2 3 12 2 3 2" xfId="34976"/>
    <cellStyle name="Normal 4 2 3 12 2 4" xfId="10715"/>
    <cellStyle name="Normal 4 2 3 12 2 4 2" xfId="37669"/>
    <cellStyle name="Normal 4 2 3 12 2 5" xfId="13408"/>
    <cellStyle name="Normal 4 2 3 12 2 5 2" xfId="40362"/>
    <cellStyle name="Normal 4 2 3 12 2 6" xfId="16101"/>
    <cellStyle name="Normal 4 2 3 12 2 6 2" xfId="43055"/>
    <cellStyle name="Normal 4 2 3 12 2 7" xfId="18794"/>
    <cellStyle name="Normal 4 2 3 12 2 7 2" xfId="45749"/>
    <cellStyle name="Normal 4 2 3 12 2 8" xfId="21488"/>
    <cellStyle name="Normal 4 2 3 12 2 8 2" xfId="48443"/>
    <cellStyle name="Normal 4 2 3 12 2 9" xfId="24182"/>
    <cellStyle name="Normal 4 2 3 12 2 9 2" xfId="51137"/>
    <cellStyle name="Normal 4 2 3 12 3" xfId="2656"/>
    <cellStyle name="Normal 4 2 3 12 3 10" xfId="29610"/>
    <cellStyle name="Normal 4 2 3 12 3 11" xfId="26005"/>
    <cellStyle name="Normal 4 2 3 12 3 2" xfId="4438"/>
    <cellStyle name="Normal 4 2 3 12 3 2 2" xfId="31392"/>
    <cellStyle name="Normal 4 2 3 12 3 3" xfId="7131"/>
    <cellStyle name="Normal 4 2 3 12 3 3 2" xfId="34085"/>
    <cellStyle name="Normal 4 2 3 12 3 4" xfId="9824"/>
    <cellStyle name="Normal 4 2 3 12 3 4 2" xfId="36778"/>
    <cellStyle name="Normal 4 2 3 12 3 5" xfId="12517"/>
    <cellStyle name="Normal 4 2 3 12 3 5 2" xfId="39471"/>
    <cellStyle name="Normal 4 2 3 12 3 6" xfId="15210"/>
    <cellStyle name="Normal 4 2 3 12 3 6 2" xfId="42164"/>
    <cellStyle name="Normal 4 2 3 12 3 7" xfId="17903"/>
    <cellStyle name="Normal 4 2 3 12 3 7 2" xfId="44858"/>
    <cellStyle name="Normal 4 2 3 12 3 8" xfId="20597"/>
    <cellStyle name="Normal 4 2 3 12 3 8 2" xfId="47552"/>
    <cellStyle name="Normal 4 2 3 12 3 9" xfId="23291"/>
    <cellStyle name="Normal 4 2 3 12 3 9 2" xfId="50246"/>
    <cellStyle name="Normal 4 2 3 12 4" xfId="3547"/>
    <cellStyle name="Normal 4 2 3 12 4 2" xfId="30501"/>
    <cellStyle name="Normal 4 2 3 12 5" xfId="6240"/>
    <cellStyle name="Normal 4 2 3 12 5 2" xfId="33194"/>
    <cellStyle name="Normal 4 2 3 12 6" xfId="8933"/>
    <cellStyle name="Normal 4 2 3 12 6 2" xfId="35887"/>
    <cellStyle name="Normal 4 2 3 12 7" xfId="11626"/>
    <cellStyle name="Normal 4 2 3 12 7 2" xfId="38580"/>
    <cellStyle name="Normal 4 2 3 12 8" xfId="14319"/>
    <cellStyle name="Normal 4 2 3 12 8 2" xfId="41273"/>
    <cellStyle name="Normal 4 2 3 12 9" xfId="17012"/>
    <cellStyle name="Normal 4 2 3 12 9 2" xfId="43967"/>
    <cellStyle name="Normal 4 2 3 13" xfId="913"/>
    <cellStyle name="Normal 4 2 3 13 10" xfId="19745"/>
    <cellStyle name="Normal 4 2 3 13 10 2" xfId="46700"/>
    <cellStyle name="Normal 4 2 3 13 11" xfId="22439"/>
    <cellStyle name="Normal 4 2 3 13 11 2" xfId="49394"/>
    <cellStyle name="Normal 4 2 3 13 12" xfId="27867"/>
    <cellStyle name="Normal 4 2 3 13 13" xfId="25153"/>
    <cellStyle name="Normal 4 2 3 13 2" xfId="1803"/>
    <cellStyle name="Normal 4 2 3 13 2 10" xfId="28758"/>
    <cellStyle name="Normal 4 2 3 13 2 11" xfId="26935"/>
    <cellStyle name="Normal 4 2 3 13 2 2" xfId="5368"/>
    <cellStyle name="Normal 4 2 3 13 2 2 2" xfId="32322"/>
    <cellStyle name="Normal 4 2 3 13 2 3" xfId="8061"/>
    <cellStyle name="Normal 4 2 3 13 2 3 2" xfId="35015"/>
    <cellStyle name="Normal 4 2 3 13 2 4" xfId="10754"/>
    <cellStyle name="Normal 4 2 3 13 2 4 2" xfId="37708"/>
    <cellStyle name="Normal 4 2 3 13 2 5" xfId="13447"/>
    <cellStyle name="Normal 4 2 3 13 2 5 2" xfId="40401"/>
    <cellStyle name="Normal 4 2 3 13 2 6" xfId="16140"/>
    <cellStyle name="Normal 4 2 3 13 2 6 2" xfId="43094"/>
    <cellStyle name="Normal 4 2 3 13 2 7" xfId="18833"/>
    <cellStyle name="Normal 4 2 3 13 2 7 2" xfId="45788"/>
    <cellStyle name="Normal 4 2 3 13 2 8" xfId="21527"/>
    <cellStyle name="Normal 4 2 3 13 2 8 2" xfId="48482"/>
    <cellStyle name="Normal 4 2 3 13 2 9" xfId="24221"/>
    <cellStyle name="Normal 4 2 3 13 2 9 2" xfId="51176"/>
    <cellStyle name="Normal 4 2 3 13 3" xfId="2695"/>
    <cellStyle name="Normal 4 2 3 13 3 10" xfId="29649"/>
    <cellStyle name="Normal 4 2 3 13 3 11" xfId="26044"/>
    <cellStyle name="Normal 4 2 3 13 3 2" xfId="4477"/>
    <cellStyle name="Normal 4 2 3 13 3 2 2" xfId="31431"/>
    <cellStyle name="Normal 4 2 3 13 3 3" xfId="7170"/>
    <cellStyle name="Normal 4 2 3 13 3 3 2" xfId="34124"/>
    <cellStyle name="Normal 4 2 3 13 3 4" xfId="9863"/>
    <cellStyle name="Normal 4 2 3 13 3 4 2" xfId="36817"/>
    <cellStyle name="Normal 4 2 3 13 3 5" xfId="12556"/>
    <cellStyle name="Normal 4 2 3 13 3 5 2" xfId="39510"/>
    <cellStyle name="Normal 4 2 3 13 3 6" xfId="15249"/>
    <cellStyle name="Normal 4 2 3 13 3 6 2" xfId="42203"/>
    <cellStyle name="Normal 4 2 3 13 3 7" xfId="17942"/>
    <cellStyle name="Normal 4 2 3 13 3 7 2" xfId="44897"/>
    <cellStyle name="Normal 4 2 3 13 3 8" xfId="20636"/>
    <cellStyle name="Normal 4 2 3 13 3 8 2" xfId="47591"/>
    <cellStyle name="Normal 4 2 3 13 3 9" xfId="23330"/>
    <cellStyle name="Normal 4 2 3 13 3 9 2" xfId="50285"/>
    <cellStyle name="Normal 4 2 3 13 4" xfId="3586"/>
    <cellStyle name="Normal 4 2 3 13 4 2" xfId="30540"/>
    <cellStyle name="Normal 4 2 3 13 5" xfId="6279"/>
    <cellStyle name="Normal 4 2 3 13 5 2" xfId="33233"/>
    <cellStyle name="Normal 4 2 3 13 6" xfId="8972"/>
    <cellStyle name="Normal 4 2 3 13 6 2" xfId="35926"/>
    <cellStyle name="Normal 4 2 3 13 7" xfId="11665"/>
    <cellStyle name="Normal 4 2 3 13 7 2" xfId="38619"/>
    <cellStyle name="Normal 4 2 3 13 8" xfId="14358"/>
    <cellStyle name="Normal 4 2 3 13 8 2" xfId="41312"/>
    <cellStyle name="Normal 4 2 3 13 9" xfId="17051"/>
    <cellStyle name="Normal 4 2 3 13 9 2" xfId="44006"/>
    <cellStyle name="Normal 4 2 3 14" xfId="952"/>
    <cellStyle name="Normal 4 2 3 14 10" xfId="19785"/>
    <cellStyle name="Normal 4 2 3 14 10 2" xfId="46740"/>
    <cellStyle name="Normal 4 2 3 14 11" xfId="22479"/>
    <cellStyle name="Normal 4 2 3 14 11 2" xfId="49434"/>
    <cellStyle name="Normal 4 2 3 14 12" xfId="27907"/>
    <cellStyle name="Normal 4 2 3 14 13" xfId="25193"/>
    <cellStyle name="Normal 4 2 3 14 2" xfId="1843"/>
    <cellStyle name="Normal 4 2 3 14 2 10" xfId="28798"/>
    <cellStyle name="Normal 4 2 3 14 2 11" xfId="26975"/>
    <cellStyle name="Normal 4 2 3 14 2 2" xfId="5408"/>
    <cellStyle name="Normal 4 2 3 14 2 2 2" xfId="32362"/>
    <cellStyle name="Normal 4 2 3 14 2 3" xfId="8101"/>
    <cellStyle name="Normal 4 2 3 14 2 3 2" xfId="35055"/>
    <cellStyle name="Normal 4 2 3 14 2 4" xfId="10794"/>
    <cellStyle name="Normal 4 2 3 14 2 4 2" xfId="37748"/>
    <cellStyle name="Normal 4 2 3 14 2 5" xfId="13487"/>
    <cellStyle name="Normal 4 2 3 14 2 5 2" xfId="40441"/>
    <cellStyle name="Normal 4 2 3 14 2 6" xfId="16180"/>
    <cellStyle name="Normal 4 2 3 14 2 6 2" xfId="43134"/>
    <cellStyle name="Normal 4 2 3 14 2 7" xfId="18873"/>
    <cellStyle name="Normal 4 2 3 14 2 7 2" xfId="45828"/>
    <cellStyle name="Normal 4 2 3 14 2 8" xfId="21567"/>
    <cellStyle name="Normal 4 2 3 14 2 8 2" xfId="48522"/>
    <cellStyle name="Normal 4 2 3 14 2 9" xfId="24261"/>
    <cellStyle name="Normal 4 2 3 14 2 9 2" xfId="51216"/>
    <cellStyle name="Normal 4 2 3 14 3" xfId="2735"/>
    <cellStyle name="Normal 4 2 3 14 3 10" xfId="29689"/>
    <cellStyle name="Normal 4 2 3 14 3 11" xfId="26084"/>
    <cellStyle name="Normal 4 2 3 14 3 2" xfId="4517"/>
    <cellStyle name="Normal 4 2 3 14 3 2 2" xfId="31471"/>
    <cellStyle name="Normal 4 2 3 14 3 3" xfId="7210"/>
    <cellStyle name="Normal 4 2 3 14 3 3 2" xfId="34164"/>
    <cellStyle name="Normal 4 2 3 14 3 4" xfId="9903"/>
    <cellStyle name="Normal 4 2 3 14 3 4 2" xfId="36857"/>
    <cellStyle name="Normal 4 2 3 14 3 5" xfId="12596"/>
    <cellStyle name="Normal 4 2 3 14 3 5 2" xfId="39550"/>
    <cellStyle name="Normal 4 2 3 14 3 6" xfId="15289"/>
    <cellStyle name="Normal 4 2 3 14 3 6 2" xfId="42243"/>
    <cellStyle name="Normal 4 2 3 14 3 7" xfId="17982"/>
    <cellStyle name="Normal 4 2 3 14 3 7 2" xfId="44937"/>
    <cellStyle name="Normal 4 2 3 14 3 8" xfId="20676"/>
    <cellStyle name="Normal 4 2 3 14 3 8 2" xfId="47631"/>
    <cellStyle name="Normal 4 2 3 14 3 9" xfId="23370"/>
    <cellStyle name="Normal 4 2 3 14 3 9 2" xfId="50325"/>
    <cellStyle name="Normal 4 2 3 14 4" xfId="3626"/>
    <cellStyle name="Normal 4 2 3 14 4 2" xfId="30580"/>
    <cellStyle name="Normal 4 2 3 14 5" xfId="6319"/>
    <cellStyle name="Normal 4 2 3 14 5 2" xfId="33273"/>
    <cellStyle name="Normal 4 2 3 14 6" xfId="9012"/>
    <cellStyle name="Normal 4 2 3 14 6 2" xfId="35966"/>
    <cellStyle name="Normal 4 2 3 14 7" xfId="11705"/>
    <cellStyle name="Normal 4 2 3 14 7 2" xfId="38659"/>
    <cellStyle name="Normal 4 2 3 14 8" xfId="14398"/>
    <cellStyle name="Normal 4 2 3 14 8 2" xfId="41352"/>
    <cellStyle name="Normal 4 2 3 14 9" xfId="17091"/>
    <cellStyle name="Normal 4 2 3 14 9 2" xfId="44046"/>
    <cellStyle name="Normal 4 2 3 15" xfId="974"/>
    <cellStyle name="Normal 4 2 3 15 10" xfId="19807"/>
    <cellStyle name="Normal 4 2 3 15 10 2" xfId="46762"/>
    <cellStyle name="Normal 4 2 3 15 11" xfId="22501"/>
    <cellStyle name="Normal 4 2 3 15 11 2" xfId="49456"/>
    <cellStyle name="Normal 4 2 3 15 12" xfId="27929"/>
    <cellStyle name="Normal 4 2 3 15 13" xfId="25215"/>
    <cellStyle name="Normal 4 2 3 15 2" xfId="1865"/>
    <cellStyle name="Normal 4 2 3 15 2 10" xfId="28820"/>
    <cellStyle name="Normal 4 2 3 15 2 11" xfId="26997"/>
    <cellStyle name="Normal 4 2 3 15 2 2" xfId="5430"/>
    <cellStyle name="Normal 4 2 3 15 2 2 2" xfId="32384"/>
    <cellStyle name="Normal 4 2 3 15 2 3" xfId="8123"/>
    <cellStyle name="Normal 4 2 3 15 2 3 2" xfId="35077"/>
    <cellStyle name="Normal 4 2 3 15 2 4" xfId="10816"/>
    <cellStyle name="Normal 4 2 3 15 2 4 2" xfId="37770"/>
    <cellStyle name="Normal 4 2 3 15 2 5" xfId="13509"/>
    <cellStyle name="Normal 4 2 3 15 2 5 2" xfId="40463"/>
    <cellStyle name="Normal 4 2 3 15 2 6" xfId="16202"/>
    <cellStyle name="Normal 4 2 3 15 2 6 2" xfId="43156"/>
    <cellStyle name="Normal 4 2 3 15 2 7" xfId="18895"/>
    <cellStyle name="Normal 4 2 3 15 2 7 2" xfId="45850"/>
    <cellStyle name="Normal 4 2 3 15 2 8" xfId="21589"/>
    <cellStyle name="Normal 4 2 3 15 2 8 2" xfId="48544"/>
    <cellStyle name="Normal 4 2 3 15 2 9" xfId="24283"/>
    <cellStyle name="Normal 4 2 3 15 2 9 2" xfId="51238"/>
    <cellStyle name="Normal 4 2 3 15 3" xfId="2757"/>
    <cellStyle name="Normal 4 2 3 15 3 10" xfId="29711"/>
    <cellStyle name="Normal 4 2 3 15 3 11" xfId="26106"/>
    <cellStyle name="Normal 4 2 3 15 3 2" xfId="4539"/>
    <cellStyle name="Normal 4 2 3 15 3 2 2" xfId="31493"/>
    <cellStyle name="Normal 4 2 3 15 3 3" xfId="7232"/>
    <cellStyle name="Normal 4 2 3 15 3 3 2" xfId="34186"/>
    <cellStyle name="Normal 4 2 3 15 3 4" xfId="9925"/>
    <cellStyle name="Normal 4 2 3 15 3 4 2" xfId="36879"/>
    <cellStyle name="Normal 4 2 3 15 3 5" xfId="12618"/>
    <cellStyle name="Normal 4 2 3 15 3 5 2" xfId="39572"/>
    <cellStyle name="Normal 4 2 3 15 3 6" xfId="15311"/>
    <cellStyle name="Normal 4 2 3 15 3 6 2" xfId="42265"/>
    <cellStyle name="Normal 4 2 3 15 3 7" xfId="18004"/>
    <cellStyle name="Normal 4 2 3 15 3 7 2" xfId="44959"/>
    <cellStyle name="Normal 4 2 3 15 3 8" xfId="20698"/>
    <cellStyle name="Normal 4 2 3 15 3 8 2" xfId="47653"/>
    <cellStyle name="Normal 4 2 3 15 3 9" xfId="23392"/>
    <cellStyle name="Normal 4 2 3 15 3 9 2" xfId="50347"/>
    <cellStyle name="Normal 4 2 3 15 4" xfId="3648"/>
    <cellStyle name="Normal 4 2 3 15 4 2" xfId="30602"/>
    <cellStyle name="Normal 4 2 3 15 5" xfId="6341"/>
    <cellStyle name="Normal 4 2 3 15 5 2" xfId="33295"/>
    <cellStyle name="Normal 4 2 3 15 6" xfId="9034"/>
    <cellStyle name="Normal 4 2 3 15 6 2" xfId="35988"/>
    <cellStyle name="Normal 4 2 3 15 7" xfId="11727"/>
    <cellStyle name="Normal 4 2 3 15 7 2" xfId="38681"/>
    <cellStyle name="Normal 4 2 3 15 8" xfId="14420"/>
    <cellStyle name="Normal 4 2 3 15 8 2" xfId="41374"/>
    <cellStyle name="Normal 4 2 3 15 9" xfId="17113"/>
    <cellStyle name="Normal 4 2 3 15 9 2" xfId="44068"/>
    <cellStyle name="Normal 4 2 3 16" xfId="1020"/>
    <cellStyle name="Normal 4 2 3 16 10" xfId="27975"/>
    <cellStyle name="Normal 4 2 3 16 11" xfId="26152"/>
    <cellStyle name="Normal 4 2 3 16 2" xfId="4585"/>
    <cellStyle name="Normal 4 2 3 16 2 2" xfId="31539"/>
    <cellStyle name="Normal 4 2 3 16 3" xfId="7278"/>
    <cellStyle name="Normal 4 2 3 16 3 2" xfId="34232"/>
    <cellStyle name="Normal 4 2 3 16 4" xfId="9971"/>
    <cellStyle name="Normal 4 2 3 16 4 2" xfId="36925"/>
    <cellStyle name="Normal 4 2 3 16 5" xfId="12664"/>
    <cellStyle name="Normal 4 2 3 16 5 2" xfId="39618"/>
    <cellStyle name="Normal 4 2 3 16 6" xfId="15357"/>
    <cellStyle name="Normal 4 2 3 16 6 2" xfId="42311"/>
    <cellStyle name="Normal 4 2 3 16 7" xfId="18050"/>
    <cellStyle name="Normal 4 2 3 16 7 2" xfId="45005"/>
    <cellStyle name="Normal 4 2 3 16 8" xfId="20744"/>
    <cellStyle name="Normal 4 2 3 16 8 2" xfId="47699"/>
    <cellStyle name="Normal 4 2 3 16 9" xfId="23438"/>
    <cellStyle name="Normal 4 2 3 16 9 2" xfId="50393"/>
    <cellStyle name="Normal 4 2 3 17" xfId="1911"/>
    <cellStyle name="Normal 4 2 3 17 10" xfId="28866"/>
    <cellStyle name="Normal 4 2 3 17 11" xfId="25261"/>
    <cellStyle name="Normal 4 2 3 17 2" xfId="3694"/>
    <cellStyle name="Normal 4 2 3 17 2 2" xfId="30648"/>
    <cellStyle name="Normal 4 2 3 17 3" xfId="6387"/>
    <cellStyle name="Normal 4 2 3 17 3 2" xfId="33341"/>
    <cellStyle name="Normal 4 2 3 17 4" xfId="9080"/>
    <cellStyle name="Normal 4 2 3 17 4 2" xfId="36034"/>
    <cellStyle name="Normal 4 2 3 17 5" xfId="11773"/>
    <cellStyle name="Normal 4 2 3 17 5 2" xfId="38727"/>
    <cellStyle name="Normal 4 2 3 17 6" xfId="14466"/>
    <cellStyle name="Normal 4 2 3 17 6 2" xfId="41420"/>
    <cellStyle name="Normal 4 2 3 17 7" xfId="17159"/>
    <cellStyle name="Normal 4 2 3 17 7 2" xfId="44114"/>
    <cellStyle name="Normal 4 2 3 17 8" xfId="19853"/>
    <cellStyle name="Normal 4 2 3 17 8 2" xfId="46808"/>
    <cellStyle name="Normal 4 2 3 17 9" xfId="22547"/>
    <cellStyle name="Normal 4 2 3 17 9 2" xfId="49502"/>
    <cellStyle name="Normal 4 2 3 18" xfId="5461"/>
    <cellStyle name="Normal 4 2 3 18 10" xfId="27028"/>
    <cellStyle name="Normal 4 2 3 18 2" xfId="8154"/>
    <cellStyle name="Normal 4 2 3 18 2 2" xfId="35108"/>
    <cellStyle name="Normal 4 2 3 18 3" xfId="10847"/>
    <cellStyle name="Normal 4 2 3 18 3 2" xfId="37801"/>
    <cellStyle name="Normal 4 2 3 18 4" xfId="13540"/>
    <cellStyle name="Normal 4 2 3 18 4 2" xfId="40494"/>
    <cellStyle name="Normal 4 2 3 18 5" xfId="16233"/>
    <cellStyle name="Normal 4 2 3 18 5 2" xfId="43187"/>
    <cellStyle name="Normal 4 2 3 18 6" xfId="18926"/>
    <cellStyle name="Normal 4 2 3 18 6 2" xfId="45881"/>
    <cellStyle name="Normal 4 2 3 18 7" xfId="21620"/>
    <cellStyle name="Normal 4 2 3 18 7 2" xfId="48575"/>
    <cellStyle name="Normal 4 2 3 18 8" xfId="24314"/>
    <cellStyle name="Normal 4 2 3 18 8 2" xfId="51269"/>
    <cellStyle name="Normal 4 2 3 18 9" xfId="32415"/>
    <cellStyle name="Normal 4 2 3 19" xfId="2803"/>
    <cellStyle name="Normal 4 2 3 19 2" xfId="24335"/>
    <cellStyle name="Normal 4 2 3 19 2 2" xfId="51290"/>
    <cellStyle name="Normal 4 2 3 19 3" xfId="29757"/>
    <cellStyle name="Normal 4 2 3 19 4" xfId="27049"/>
    <cellStyle name="Normal 4 2 3 2" xfId="131"/>
    <cellStyle name="Normal 4 2 3 2 10" xfId="8222"/>
    <cellStyle name="Normal 4 2 3 2 10 2" xfId="35176"/>
    <cellStyle name="Normal 4 2 3 2 11" xfId="10915"/>
    <cellStyle name="Normal 4 2 3 2 11 2" xfId="37869"/>
    <cellStyle name="Normal 4 2 3 2 12" xfId="13608"/>
    <cellStyle name="Normal 4 2 3 2 12 2" xfId="40562"/>
    <cellStyle name="Normal 4 2 3 2 13" xfId="16301"/>
    <cellStyle name="Normal 4 2 3 2 13 2" xfId="43256"/>
    <cellStyle name="Normal 4 2 3 2 14" xfId="18995"/>
    <cellStyle name="Normal 4 2 3 2 14 2" xfId="45950"/>
    <cellStyle name="Normal 4 2 3 2 15" xfId="21689"/>
    <cellStyle name="Normal 4 2 3 2 15 2" xfId="48644"/>
    <cellStyle name="Normal 4 2 3 2 16" xfId="27117"/>
    <cellStyle name="Normal 4 2 3 2 17" xfId="24403"/>
    <cellStyle name="Normal 4 2 3 2 2" xfId="291"/>
    <cellStyle name="Normal 4 2 3 2 2 10" xfId="16447"/>
    <cellStyle name="Normal 4 2 3 2 2 10 2" xfId="43402"/>
    <cellStyle name="Normal 4 2 3 2 2 11" xfId="19141"/>
    <cellStyle name="Normal 4 2 3 2 2 11 2" xfId="46096"/>
    <cellStyle name="Normal 4 2 3 2 2 12" xfId="21835"/>
    <cellStyle name="Normal 4 2 3 2 2 12 2" xfId="48790"/>
    <cellStyle name="Normal 4 2 3 2 2 13" xfId="27263"/>
    <cellStyle name="Normal 4 2 3 2 2 14" xfId="24549"/>
    <cellStyle name="Normal 4 2 3 2 2 2" xfId="585"/>
    <cellStyle name="Normal 4 2 3 2 2 2 10" xfId="19416"/>
    <cellStyle name="Normal 4 2 3 2 2 2 10 2" xfId="46371"/>
    <cellStyle name="Normal 4 2 3 2 2 2 11" xfId="22110"/>
    <cellStyle name="Normal 4 2 3 2 2 2 11 2" xfId="49065"/>
    <cellStyle name="Normal 4 2 3 2 2 2 12" xfId="27538"/>
    <cellStyle name="Normal 4 2 3 2 2 2 13" xfId="24824"/>
    <cellStyle name="Normal 4 2 3 2 2 2 2" xfId="1474"/>
    <cellStyle name="Normal 4 2 3 2 2 2 2 10" xfId="28429"/>
    <cellStyle name="Normal 4 2 3 2 2 2 2 11" xfId="26606"/>
    <cellStyle name="Normal 4 2 3 2 2 2 2 2" xfId="5039"/>
    <cellStyle name="Normal 4 2 3 2 2 2 2 2 2" xfId="31993"/>
    <cellStyle name="Normal 4 2 3 2 2 2 2 3" xfId="7732"/>
    <cellStyle name="Normal 4 2 3 2 2 2 2 3 2" xfId="34686"/>
    <cellStyle name="Normal 4 2 3 2 2 2 2 4" xfId="10425"/>
    <cellStyle name="Normal 4 2 3 2 2 2 2 4 2" xfId="37379"/>
    <cellStyle name="Normal 4 2 3 2 2 2 2 5" xfId="13118"/>
    <cellStyle name="Normal 4 2 3 2 2 2 2 5 2" xfId="40072"/>
    <cellStyle name="Normal 4 2 3 2 2 2 2 6" xfId="15811"/>
    <cellStyle name="Normal 4 2 3 2 2 2 2 6 2" xfId="42765"/>
    <cellStyle name="Normal 4 2 3 2 2 2 2 7" xfId="18504"/>
    <cellStyle name="Normal 4 2 3 2 2 2 2 7 2" xfId="45459"/>
    <cellStyle name="Normal 4 2 3 2 2 2 2 8" xfId="21198"/>
    <cellStyle name="Normal 4 2 3 2 2 2 2 8 2" xfId="48153"/>
    <cellStyle name="Normal 4 2 3 2 2 2 2 9" xfId="23892"/>
    <cellStyle name="Normal 4 2 3 2 2 2 2 9 2" xfId="50847"/>
    <cellStyle name="Normal 4 2 3 2 2 2 3" xfId="2365"/>
    <cellStyle name="Normal 4 2 3 2 2 2 3 10" xfId="29320"/>
    <cellStyle name="Normal 4 2 3 2 2 2 3 11" xfId="25715"/>
    <cellStyle name="Normal 4 2 3 2 2 2 3 2" xfId="4148"/>
    <cellStyle name="Normal 4 2 3 2 2 2 3 2 2" xfId="31102"/>
    <cellStyle name="Normal 4 2 3 2 2 2 3 3" xfId="6841"/>
    <cellStyle name="Normal 4 2 3 2 2 2 3 3 2" xfId="33795"/>
    <cellStyle name="Normal 4 2 3 2 2 2 3 4" xfId="9534"/>
    <cellStyle name="Normal 4 2 3 2 2 2 3 4 2" xfId="36488"/>
    <cellStyle name="Normal 4 2 3 2 2 2 3 5" xfId="12227"/>
    <cellStyle name="Normal 4 2 3 2 2 2 3 5 2" xfId="39181"/>
    <cellStyle name="Normal 4 2 3 2 2 2 3 6" xfId="14920"/>
    <cellStyle name="Normal 4 2 3 2 2 2 3 6 2" xfId="41874"/>
    <cellStyle name="Normal 4 2 3 2 2 2 3 7" xfId="17613"/>
    <cellStyle name="Normal 4 2 3 2 2 2 3 7 2" xfId="44568"/>
    <cellStyle name="Normal 4 2 3 2 2 2 3 8" xfId="20307"/>
    <cellStyle name="Normal 4 2 3 2 2 2 3 8 2" xfId="47262"/>
    <cellStyle name="Normal 4 2 3 2 2 2 3 9" xfId="23001"/>
    <cellStyle name="Normal 4 2 3 2 2 2 3 9 2" xfId="49956"/>
    <cellStyle name="Normal 4 2 3 2 2 2 4" xfId="3257"/>
    <cellStyle name="Normal 4 2 3 2 2 2 4 2" xfId="30211"/>
    <cellStyle name="Normal 4 2 3 2 2 2 5" xfId="5950"/>
    <cellStyle name="Normal 4 2 3 2 2 2 5 2" xfId="32904"/>
    <cellStyle name="Normal 4 2 3 2 2 2 6" xfId="8643"/>
    <cellStyle name="Normal 4 2 3 2 2 2 6 2" xfId="35597"/>
    <cellStyle name="Normal 4 2 3 2 2 2 7" xfId="11336"/>
    <cellStyle name="Normal 4 2 3 2 2 2 7 2" xfId="38290"/>
    <cellStyle name="Normal 4 2 3 2 2 2 8" xfId="14029"/>
    <cellStyle name="Normal 4 2 3 2 2 2 8 2" xfId="40983"/>
    <cellStyle name="Normal 4 2 3 2 2 2 9" xfId="16722"/>
    <cellStyle name="Normal 4 2 3 2 2 2 9 2" xfId="43677"/>
    <cellStyle name="Normal 4 2 3 2 2 3" xfId="1199"/>
    <cellStyle name="Normal 4 2 3 2 2 3 10" xfId="28154"/>
    <cellStyle name="Normal 4 2 3 2 2 3 11" xfId="26331"/>
    <cellStyle name="Normal 4 2 3 2 2 3 2" xfId="4764"/>
    <cellStyle name="Normal 4 2 3 2 2 3 2 2" xfId="31718"/>
    <cellStyle name="Normal 4 2 3 2 2 3 3" xfId="7457"/>
    <cellStyle name="Normal 4 2 3 2 2 3 3 2" xfId="34411"/>
    <cellStyle name="Normal 4 2 3 2 2 3 4" xfId="10150"/>
    <cellStyle name="Normal 4 2 3 2 2 3 4 2" xfId="37104"/>
    <cellStyle name="Normal 4 2 3 2 2 3 5" xfId="12843"/>
    <cellStyle name="Normal 4 2 3 2 2 3 5 2" xfId="39797"/>
    <cellStyle name="Normal 4 2 3 2 2 3 6" xfId="15536"/>
    <cellStyle name="Normal 4 2 3 2 2 3 6 2" xfId="42490"/>
    <cellStyle name="Normal 4 2 3 2 2 3 7" xfId="18229"/>
    <cellStyle name="Normal 4 2 3 2 2 3 7 2" xfId="45184"/>
    <cellStyle name="Normal 4 2 3 2 2 3 8" xfId="20923"/>
    <cellStyle name="Normal 4 2 3 2 2 3 8 2" xfId="47878"/>
    <cellStyle name="Normal 4 2 3 2 2 3 9" xfId="23617"/>
    <cellStyle name="Normal 4 2 3 2 2 3 9 2" xfId="50572"/>
    <cellStyle name="Normal 4 2 3 2 2 4" xfId="2090"/>
    <cellStyle name="Normal 4 2 3 2 2 4 10" xfId="29045"/>
    <cellStyle name="Normal 4 2 3 2 2 4 11" xfId="25440"/>
    <cellStyle name="Normal 4 2 3 2 2 4 2" xfId="3873"/>
    <cellStyle name="Normal 4 2 3 2 2 4 2 2" xfId="30827"/>
    <cellStyle name="Normal 4 2 3 2 2 4 3" xfId="6566"/>
    <cellStyle name="Normal 4 2 3 2 2 4 3 2" xfId="33520"/>
    <cellStyle name="Normal 4 2 3 2 2 4 4" xfId="9259"/>
    <cellStyle name="Normal 4 2 3 2 2 4 4 2" xfId="36213"/>
    <cellStyle name="Normal 4 2 3 2 2 4 5" xfId="11952"/>
    <cellStyle name="Normal 4 2 3 2 2 4 5 2" xfId="38906"/>
    <cellStyle name="Normal 4 2 3 2 2 4 6" xfId="14645"/>
    <cellStyle name="Normal 4 2 3 2 2 4 6 2" xfId="41599"/>
    <cellStyle name="Normal 4 2 3 2 2 4 7" xfId="17338"/>
    <cellStyle name="Normal 4 2 3 2 2 4 7 2" xfId="44293"/>
    <cellStyle name="Normal 4 2 3 2 2 4 8" xfId="20032"/>
    <cellStyle name="Normal 4 2 3 2 2 4 8 2" xfId="46987"/>
    <cellStyle name="Normal 4 2 3 2 2 4 9" xfId="22726"/>
    <cellStyle name="Normal 4 2 3 2 2 4 9 2" xfId="49681"/>
    <cellStyle name="Normal 4 2 3 2 2 5" xfId="2982"/>
    <cellStyle name="Normal 4 2 3 2 2 5 2" xfId="29936"/>
    <cellStyle name="Normal 4 2 3 2 2 6" xfId="5675"/>
    <cellStyle name="Normal 4 2 3 2 2 6 2" xfId="32629"/>
    <cellStyle name="Normal 4 2 3 2 2 7" xfId="8368"/>
    <cellStyle name="Normal 4 2 3 2 2 7 2" xfId="35322"/>
    <cellStyle name="Normal 4 2 3 2 2 8" xfId="11061"/>
    <cellStyle name="Normal 4 2 3 2 2 8 2" xfId="38015"/>
    <cellStyle name="Normal 4 2 3 2 2 9" xfId="13754"/>
    <cellStyle name="Normal 4 2 3 2 2 9 2" xfId="40708"/>
    <cellStyle name="Normal 4 2 3 2 3" xfId="292"/>
    <cellStyle name="Normal 4 2 3 2 3 10" xfId="16448"/>
    <cellStyle name="Normal 4 2 3 2 3 10 2" xfId="43403"/>
    <cellStyle name="Normal 4 2 3 2 3 11" xfId="19142"/>
    <cellStyle name="Normal 4 2 3 2 3 11 2" xfId="46097"/>
    <cellStyle name="Normal 4 2 3 2 3 12" xfId="21836"/>
    <cellStyle name="Normal 4 2 3 2 3 12 2" xfId="48791"/>
    <cellStyle name="Normal 4 2 3 2 3 13" xfId="27264"/>
    <cellStyle name="Normal 4 2 3 2 3 14" xfId="24550"/>
    <cellStyle name="Normal 4 2 3 2 3 2" xfId="586"/>
    <cellStyle name="Normal 4 2 3 2 3 2 10" xfId="19417"/>
    <cellStyle name="Normal 4 2 3 2 3 2 10 2" xfId="46372"/>
    <cellStyle name="Normal 4 2 3 2 3 2 11" xfId="22111"/>
    <cellStyle name="Normal 4 2 3 2 3 2 11 2" xfId="49066"/>
    <cellStyle name="Normal 4 2 3 2 3 2 12" xfId="27539"/>
    <cellStyle name="Normal 4 2 3 2 3 2 13" xfId="24825"/>
    <cellStyle name="Normal 4 2 3 2 3 2 2" xfId="1475"/>
    <cellStyle name="Normal 4 2 3 2 3 2 2 10" xfId="28430"/>
    <cellStyle name="Normal 4 2 3 2 3 2 2 11" xfId="26607"/>
    <cellStyle name="Normal 4 2 3 2 3 2 2 2" xfId="5040"/>
    <cellStyle name="Normal 4 2 3 2 3 2 2 2 2" xfId="31994"/>
    <cellStyle name="Normal 4 2 3 2 3 2 2 3" xfId="7733"/>
    <cellStyle name="Normal 4 2 3 2 3 2 2 3 2" xfId="34687"/>
    <cellStyle name="Normal 4 2 3 2 3 2 2 4" xfId="10426"/>
    <cellStyle name="Normal 4 2 3 2 3 2 2 4 2" xfId="37380"/>
    <cellStyle name="Normal 4 2 3 2 3 2 2 5" xfId="13119"/>
    <cellStyle name="Normal 4 2 3 2 3 2 2 5 2" xfId="40073"/>
    <cellStyle name="Normal 4 2 3 2 3 2 2 6" xfId="15812"/>
    <cellStyle name="Normal 4 2 3 2 3 2 2 6 2" xfId="42766"/>
    <cellStyle name="Normal 4 2 3 2 3 2 2 7" xfId="18505"/>
    <cellStyle name="Normal 4 2 3 2 3 2 2 7 2" xfId="45460"/>
    <cellStyle name="Normal 4 2 3 2 3 2 2 8" xfId="21199"/>
    <cellStyle name="Normal 4 2 3 2 3 2 2 8 2" xfId="48154"/>
    <cellStyle name="Normal 4 2 3 2 3 2 2 9" xfId="23893"/>
    <cellStyle name="Normal 4 2 3 2 3 2 2 9 2" xfId="50848"/>
    <cellStyle name="Normal 4 2 3 2 3 2 3" xfId="2366"/>
    <cellStyle name="Normal 4 2 3 2 3 2 3 10" xfId="29321"/>
    <cellStyle name="Normal 4 2 3 2 3 2 3 11" xfId="25716"/>
    <cellStyle name="Normal 4 2 3 2 3 2 3 2" xfId="4149"/>
    <cellStyle name="Normal 4 2 3 2 3 2 3 2 2" xfId="31103"/>
    <cellStyle name="Normal 4 2 3 2 3 2 3 3" xfId="6842"/>
    <cellStyle name="Normal 4 2 3 2 3 2 3 3 2" xfId="33796"/>
    <cellStyle name="Normal 4 2 3 2 3 2 3 4" xfId="9535"/>
    <cellStyle name="Normal 4 2 3 2 3 2 3 4 2" xfId="36489"/>
    <cellStyle name="Normal 4 2 3 2 3 2 3 5" xfId="12228"/>
    <cellStyle name="Normal 4 2 3 2 3 2 3 5 2" xfId="39182"/>
    <cellStyle name="Normal 4 2 3 2 3 2 3 6" xfId="14921"/>
    <cellStyle name="Normal 4 2 3 2 3 2 3 6 2" xfId="41875"/>
    <cellStyle name="Normal 4 2 3 2 3 2 3 7" xfId="17614"/>
    <cellStyle name="Normal 4 2 3 2 3 2 3 7 2" xfId="44569"/>
    <cellStyle name="Normal 4 2 3 2 3 2 3 8" xfId="20308"/>
    <cellStyle name="Normal 4 2 3 2 3 2 3 8 2" xfId="47263"/>
    <cellStyle name="Normal 4 2 3 2 3 2 3 9" xfId="23002"/>
    <cellStyle name="Normal 4 2 3 2 3 2 3 9 2" xfId="49957"/>
    <cellStyle name="Normal 4 2 3 2 3 2 4" xfId="3258"/>
    <cellStyle name="Normal 4 2 3 2 3 2 4 2" xfId="30212"/>
    <cellStyle name="Normal 4 2 3 2 3 2 5" xfId="5951"/>
    <cellStyle name="Normal 4 2 3 2 3 2 5 2" xfId="32905"/>
    <cellStyle name="Normal 4 2 3 2 3 2 6" xfId="8644"/>
    <cellStyle name="Normal 4 2 3 2 3 2 6 2" xfId="35598"/>
    <cellStyle name="Normal 4 2 3 2 3 2 7" xfId="11337"/>
    <cellStyle name="Normal 4 2 3 2 3 2 7 2" xfId="38291"/>
    <cellStyle name="Normal 4 2 3 2 3 2 8" xfId="14030"/>
    <cellStyle name="Normal 4 2 3 2 3 2 8 2" xfId="40984"/>
    <cellStyle name="Normal 4 2 3 2 3 2 9" xfId="16723"/>
    <cellStyle name="Normal 4 2 3 2 3 2 9 2" xfId="43678"/>
    <cellStyle name="Normal 4 2 3 2 3 3" xfId="1200"/>
    <cellStyle name="Normal 4 2 3 2 3 3 10" xfId="28155"/>
    <cellStyle name="Normal 4 2 3 2 3 3 11" xfId="26332"/>
    <cellStyle name="Normal 4 2 3 2 3 3 2" xfId="4765"/>
    <cellStyle name="Normal 4 2 3 2 3 3 2 2" xfId="31719"/>
    <cellStyle name="Normal 4 2 3 2 3 3 3" xfId="7458"/>
    <cellStyle name="Normal 4 2 3 2 3 3 3 2" xfId="34412"/>
    <cellStyle name="Normal 4 2 3 2 3 3 4" xfId="10151"/>
    <cellStyle name="Normal 4 2 3 2 3 3 4 2" xfId="37105"/>
    <cellStyle name="Normal 4 2 3 2 3 3 5" xfId="12844"/>
    <cellStyle name="Normal 4 2 3 2 3 3 5 2" xfId="39798"/>
    <cellStyle name="Normal 4 2 3 2 3 3 6" xfId="15537"/>
    <cellStyle name="Normal 4 2 3 2 3 3 6 2" xfId="42491"/>
    <cellStyle name="Normal 4 2 3 2 3 3 7" xfId="18230"/>
    <cellStyle name="Normal 4 2 3 2 3 3 7 2" xfId="45185"/>
    <cellStyle name="Normal 4 2 3 2 3 3 8" xfId="20924"/>
    <cellStyle name="Normal 4 2 3 2 3 3 8 2" xfId="47879"/>
    <cellStyle name="Normal 4 2 3 2 3 3 9" xfId="23618"/>
    <cellStyle name="Normal 4 2 3 2 3 3 9 2" xfId="50573"/>
    <cellStyle name="Normal 4 2 3 2 3 4" xfId="2091"/>
    <cellStyle name="Normal 4 2 3 2 3 4 10" xfId="29046"/>
    <cellStyle name="Normal 4 2 3 2 3 4 11" xfId="25441"/>
    <cellStyle name="Normal 4 2 3 2 3 4 2" xfId="3874"/>
    <cellStyle name="Normal 4 2 3 2 3 4 2 2" xfId="30828"/>
    <cellStyle name="Normal 4 2 3 2 3 4 3" xfId="6567"/>
    <cellStyle name="Normal 4 2 3 2 3 4 3 2" xfId="33521"/>
    <cellStyle name="Normal 4 2 3 2 3 4 4" xfId="9260"/>
    <cellStyle name="Normal 4 2 3 2 3 4 4 2" xfId="36214"/>
    <cellStyle name="Normal 4 2 3 2 3 4 5" xfId="11953"/>
    <cellStyle name="Normal 4 2 3 2 3 4 5 2" xfId="38907"/>
    <cellStyle name="Normal 4 2 3 2 3 4 6" xfId="14646"/>
    <cellStyle name="Normal 4 2 3 2 3 4 6 2" xfId="41600"/>
    <cellStyle name="Normal 4 2 3 2 3 4 7" xfId="17339"/>
    <cellStyle name="Normal 4 2 3 2 3 4 7 2" xfId="44294"/>
    <cellStyle name="Normal 4 2 3 2 3 4 8" xfId="20033"/>
    <cellStyle name="Normal 4 2 3 2 3 4 8 2" xfId="46988"/>
    <cellStyle name="Normal 4 2 3 2 3 4 9" xfId="22727"/>
    <cellStyle name="Normal 4 2 3 2 3 4 9 2" xfId="49682"/>
    <cellStyle name="Normal 4 2 3 2 3 5" xfId="2983"/>
    <cellStyle name="Normal 4 2 3 2 3 5 2" xfId="29937"/>
    <cellStyle name="Normal 4 2 3 2 3 6" xfId="5676"/>
    <cellStyle name="Normal 4 2 3 2 3 6 2" xfId="32630"/>
    <cellStyle name="Normal 4 2 3 2 3 7" xfId="8369"/>
    <cellStyle name="Normal 4 2 3 2 3 7 2" xfId="35323"/>
    <cellStyle name="Normal 4 2 3 2 3 8" xfId="11062"/>
    <cellStyle name="Normal 4 2 3 2 3 8 2" xfId="38016"/>
    <cellStyle name="Normal 4 2 3 2 3 9" xfId="13755"/>
    <cellStyle name="Normal 4 2 3 2 3 9 2" xfId="40709"/>
    <cellStyle name="Normal 4 2 3 2 4" xfId="290"/>
    <cellStyle name="Normal 4 2 3 2 4 10" xfId="19140"/>
    <cellStyle name="Normal 4 2 3 2 4 10 2" xfId="46095"/>
    <cellStyle name="Normal 4 2 3 2 4 11" xfId="21834"/>
    <cellStyle name="Normal 4 2 3 2 4 11 2" xfId="48789"/>
    <cellStyle name="Normal 4 2 3 2 4 12" xfId="27262"/>
    <cellStyle name="Normal 4 2 3 2 4 13" xfId="24548"/>
    <cellStyle name="Normal 4 2 3 2 4 2" xfId="1198"/>
    <cellStyle name="Normal 4 2 3 2 4 2 10" xfId="28153"/>
    <cellStyle name="Normal 4 2 3 2 4 2 11" xfId="26330"/>
    <cellStyle name="Normal 4 2 3 2 4 2 2" xfId="4763"/>
    <cellStyle name="Normal 4 2 3 2 4 2 2 2" xfId="31717"/>
    <cellStyle name="Normal 4 2 3 2 4 2 3" xfId="7456"/>
    <cellStyle name="Normal 4 2 3 2 4 2 3 2" xfId="34410"/>
    <cellStyle name="Normal 4 2 3 2 4 2 4" xfId="10149"/>
    <cellStyle name="Normal 4 2 3 2 4 2 4 2" xfId="37103"/>
    <cellStyle name="Normal 4 2 3 2 4 2 5" xfId="12842"/>
    <cellStyle name="Normal 4 2 3 2 4 2 5 2" xfId="39796"/>
    <cellStyle name="Normal 4 2 3 2 4 2 6" xfId="15535"/>
    <cellStyle name="Normal 4 2 3 2 4 2 6 2" xfId="42489"/>
    <cellStyle name="Normal 4 2 3 2 4 2 7" xfId="18228"/>
    <cellStyle name="Normal 4 2 3 2 4 2 7 2" xfId="45183"/>
    <cellStyle name="Normal 4 2 3 2 4 2 8" xfId="20922"/>
    <cellStyle name="Normal 4 2 3 2 4 2 8 2" xfId="47877"/>
    <cellStyle name="Normal 4 2 3 2 4 2 9" xfId="23616"/>
    <cellStyle name="Normal 4 2 3 2 4 2 9 2" xfId="50571"/>
    <cellStyle name="Normal 4 2 3 2 4 3" xfId="2089"/>
    <cellStyle name="Normal 4 2 3 2 4 3 10" xfId="29044"/>
    <cellStyle name="Normal 4 2 3 2 4 3 11" xfId="25439"/>
    <cellStyle name="Normal 4 2 3 2 4 3 2" xfId="3872"/>
    <cellStyle name="Normal 4 2 3 2 4 3 2 2" xfId="30826"/>
    <cellStyle name="Normal 4 2 3 2 4 3 3" xfId="6565"/>
    <cellStyle name="Normal 4 2 3 2 4 3 3 2" xfId="33519"/>
    <cellStyle name="Normal 4 2 3 2 4 3 4" xfId="9258"/>
    <cellStyle name="Normal 4 2 3 2 4 3 4 2" xfId="36212"/>
    <cellStyle name="Normal 4 2 3 2 4 3 5" xfId="11951"/>
    <cellStyle name="Normal 4 2 3 2 4 3 5 2" xfId="38905"/>
    <cellStyle name="Normal 4 2 3 2 4 3 6" xfId="14644"/>
    <cellStyle name="Normal 4 2 3 2 4 3 6 2" xfId="41598"/>
    <cellStyle name="Normal 4 2 3 2 4 3 7" xfId="17337"/>
    <cellStyle name="Normal 4 2 3 2 4 3 7 2" xfId="44292"/>
    <cellStyle name="Normal 4 2 3 2 4 3 8" xfId="20031"/>
    <cellStyle name="Normal 4 2 3 2 4 3 8 2" xfId="46986"/>
    <cellStyle name="Normal 4 2 3 2 4 3 9" xfId="22725"/>
    <cellStyle name="Normal 4 2 3 2 4 3 9 2" xfId="49680"/>
    <cellStyle name="Normal 4 2 3 2 4 4" xfId="2981"/>
    <cellStyle name="Normal 4 2 3 2 4 4 2" xfId="29935"/>
    <cellStyle name="Normal 4 2 3 2 4 5" xfId="5674"/>
    <cellStyle name="Normal 4 2 3 2 4 5 2" xfId="32628"/>
    <cellStyle name="Normal 4 2 3 2 4 6" xfId="8367"/>
    <cellStyle name="Normal 4 2 3 2 4 6 2" xfId="35321"/>
    <cellStyle name="Normal 4 2 3 2 4 7" xfId="11060"/>
    <cellStyle name="Normal 4 2 3 2 4 7 2" xfId="38014"/>
    <cellStyle name="Normal 4 2 3 2 4 8" xfId="13753"/>
    <cellStyle name="Normal 4 2 3 2 4 8 2" xfId="40707"/>
    <cellStyle name="Normal 4 2 3 2 4 9" xfId="16446"/>
    <cellStyle name="Normal 4 2 3 2 4 9 2" xfId="43401"/>
    <cellStyle name="Normal 4 2 3 2 5" xfId="584"/>
    <cellStyle name="Normal 4 2 3 2 5 10" xfId="19415"/>
    <cellStyle name="Normal 4 2 3 2 5 10 2" xfId="46370"/>
    <cellStyle name="Normal 4 2 3 2 5 11" xfId="22109"/>
    <cellStyle name="Normal 4 2 3 2 5 11 2" xfId="49064"/>
    <cellStyle name="Normal 4 2 3 2 5 12" xfId="27537"/>
    <cellStyle name="Normal 4 2 3 2 5 13" xfId="24823"/>
    <cellStyle name="Normal 4 2 3 2 5 2" xfId="1473"/>
    <cellStyle name="Normal 4 2 3 2 5 2 10" xfId="28428"/>
    <cellStyle name="Normal 4 2 3 2 5 2 11" xfId="26605"/>
    <cellStyle name="Normal 4 2 3 2 5 2 2" xfId="5038"/>
    <cellStyle name="Normal 4 2 3 2 5 2 2 2" xfId="31992"/>
    <cellStyle name="Normal 4 2 3 2 5 2 3" xfId="7731"/>
    <cellStyle name="Normal 4 2 3 2 5 2 3 2" xfId="34685"/>
    <cellStyle name="Normal 4 2 3 2 5 2 4" xfId="10424"/>
    <cellStyle name="Normal 4 2 3 2 5 2 4 2" xfId="37378"/>
    <cellStyle name="Normal 4 2 3 2 5 2 5" xfId="13117"/>
    <cellStyle name="Normal 4 2 3 2 5 2 5 2" xfId="40071"/>
    <cellStyle name="Normal 4 2 3 2 5 2 6" xfId="15810"/>
    <cellStyle name="Normal 4 2 3 2 5 2 6 2" xfId="42764"/>
    <cellStyle name="Normal 4 2 3 2 5 2 7" xfId="18503"/>
    <cellStyle name="Normal 4 2 3 2 5 2 7 2" xfId="45458"/>
    <cellStyle name="Normal 4 2 3 2 5 2 8" xfId="21197"/>
    <cellStyle name="Normal 4 2 3 2 5 2 8 2" xfId="48152"/>
    <cellStyle name="Normal 4 2 3 2 5 2 9" xfId="23891"/>
    <cellStyle name="Normal 4 2 3 2 5 2 9 2" xfId="50846"/>
    <cellStyle name="Normal 4 2 3 2 5 3" xfId="2364"/>
    <cellStyle name="Normal 4 2 3 2 5 3 10" xfId="29319"/>
    <cellStyle name="Normal 4 2 3 2 5 3 11" xfId="25714"/>
    <cellStyle name="Normal 4 2 3 2 5 3 2" xfId="4147"/>
    <cellStyle name="Normal 4 2 3 2 5 3 2 2" xfId="31101"/>
    <cellStyle name="Normal 4 2 3 2 5 3 3" xfId="6840"/>
    <cellStyle name="Normal 4 2 3 2 5 3 3 2" xfId="33794"/>
    <cellStyle name="Normal 4 2 3 2 5 3 4" xfId="9533"/>
    <cellStyle name="Normal 4 2 3 2 5 3 4 2" xfId="36487"/>
    <cellStyle name="Normal 4 2 3 2 5 3 5" xfId="12226"/>
    <cellStyle name="Normal 4 2 3 2 5 3 5 2" xfId="39180"/>
    <cellStyle name="Normal 4 2 3 2 5 3 6" xfId="14919"/>
    <cellStyle name="Normal 4 2 3 2 5 3 6 2" xfId="41873"/>
    <cellStyle name="Normal 4 2 3 2 5 3 7" xfId="17612"/>
    <cellStyle name="Normal 4 2 3 2 5 3 7 2" xfId="44567"/>
    <cellStyle name="Normal 4 2 3 2 5 3 8" xfId="20306"/>
    <cellStyle name="Normal 4 2 3 2 5 3 8 2" xfId="47261"/>
    <cellStyle name="Normal 4 2 3 2 5 3 9" xfId="23000"/>
    <cellStyle name="Normal 4 2 3 2 5 3 9 2" xfId="49955"/>
    <cellStyle name="Normal 4 2 3 2 5 4" xfId="3256"/>
    <cellStyle name="Normal 4 2 3 2 5 4 2" xfId="30210"/>
    <cellStyle name="Normal 4 2 3 2 5 5" xfId="5949"/>
    <cellStyle name="Normal 4 2 3 2 5 5 2" xfId="32903"/>
    <cellStyle name="Normal 4 2 3 2 5 6" xfId="8642"/>
    <cellStyle name="Normal 4 2 3 2 5 6 2" xfId="35596"/>
    <cellStyle name="Normal 4 2 3 2 5 7" xfId="11335"/>
    <cellStyle name="Normal 4 2 3 2 5 7 2" xfId="38289"/>
    <cellStyle name="Normal 4 2 3 2 5 8" xfId="14028"/>
    <cellStyle name="Normal 4 2 3 2 5 8 2" xfId="40982"/>
    <cellStyle name="Normal 4 2 3 2 5 9" xfId="16721"/>
    <cellStyle name="Normal 4 2 3 2 5 9 2" xfId="43676"/>
    <cellStyle name="Normal 4 2 3 2 6" xfId="1053"/>
    <cellStyle name="Normal 4 2 3 2 6 10" xfId="28008"/>
    <cellStyle name="Normal 4 2 3 2 6 11" xfId="26185"/>
    <cellStyle name="Normal 4 2 3 2 6 2" xfId="4618"/>
    <cellStyle name="Normal 4 2 3 2 6 2 2" xfId="31572"/>
    <cellStyle name="Normal 4 2 3 2 6 3" xfId="7311"/>
    <cellStyle name="Normal 4 2 3 2 6 3 2" xfId="34265"/>
    <cellStyle name="Normal 4 2 3 2 6 4" xfId="10004"/>
    <cellStyle name="Normal 4 2 3 2 6 4 2" xfId="36958"/>
    <cellStyle name="Normal 4 2 3 2 6 5" xfId="12697"/>
    <cellStyle name="Normal 4 2 3 2 6 5 2" xfId="39651"/>
    <cellStyle name="Normal 4 2 3 2 6 6" xfId="15390"/>
    <cellStyle name="Normal 4 2 3 2 6 6 2" xfId="42344"/>
    <cellStyle name="Normal 4 2 3 2 6 7" xfId="18083"/>
    <cellStyle name="Normal 4 2 3 2 6 7 2" xfId="45038"/>
    <cellStyle name="Normal 4 2 3 2 6 8" xfId="20777"/>
    <cellStyle name="Normal 4 2 3 2 6 8 2" xfId="47732"/>
    <cellStyle name="Normal 4 2 3 2 6 9" xfId="23471"/>
    <cellStyle name="Normal 4 2 3 2 6 9 2" xfId="50426"/>
    <cellStyle name="Normal 4 2 3 2 7" xfId="1944"/>
    <cellStyle name="Normal 4 2 3 2 7 10" xfId="28899"/>
    <cellStyle name="Normal 4 2 3 2 7 11" xfId="25294"/>
    <cellStyle name="Normal 4 2 3 2 7 2" xfId="3727"/>
    <cellStyle name="Normal 4 2 3 2 7 2 2" xfId="30681"/>
    <cellStyle name="Normal 4 2 3 2 7 3" xfId="6420"/>
    <cellStyle name="Normal 4 2 3 2 7 3 2" xfId="33374"/>
    <cellStyle name="Normal 4 2 3 2 7 4" xfId="9113"/>
    <cellStyle name="Normal 4 2 3 2 7 4 2" xfId="36067"/>
    <cellStyle name="Normal 4 2 3 2 7 5" xfId="11806"/>
    <cellStyle name="Normal 4 2 3 2 7 5 2" xfId="38760"/>
    <cellStyle name="Normal 4 2 3 2 7 6" xfId="14499"/>
    <cellStyle name="Normal 4 2 3 2 7 6 2" xfId="41453"/>
    <cellStyle name="Normal 4 2 3 2 7 7" xfId="17192"/>
    <cellStyle name="Normal 4 2 3 2 7 7 2" xfId="44147"/>
    <cellStyle name="Normal 4 2 3 2 7 8" xfId="19886"/>
    <cellStyle name="Normal 4 2 3 2 7 8 2" xfId="46841"/>
    <cellStyle name="Normal 4 2 3 2 7 9" xfId="22580"/>
    <cellStyle name="Normal 4 2 3 2 7 9 2" xfId="49535"/>
    <cellStyle name="Normal 4 2 3 2 8" xfId="2836"/>
    <cellStyle name="Normal 4 2 3 2 8 2" xfId="29790"/>
    <cellStyle name="Normal 4 2 3 2 9" xfId="5529"/>
    <cellStyle name="Normal 4 2 3 2 9 2" xfId="32483"/>
    <cellStyle name="Normal 4 2 3 20" xfId="5496"/>
    <cellStyle name="Normal 4 2 3 20 2" xfId="32450"/>
    <cellStyle name="Normal 4 2 3 21" xfId="8189"/>
    <cellStyle name="Normal 4 2 3 21 2" xfId="35143"/>
    <cellStyle name="Normal 4 2 3 22" xfId="10882"/>
    <cellStyle name="Normal 4 2 3 22 2" xfId="37836"/>
    <cellStyle name="Normal 4 2 3 23" xfId="13575"/>
    <cellStyle name="Normal 4 2 3 23 2" xfId="40529"/>
    <cellStyle name="Normal 4 2 3 24" xfId="16268"/>
    <cellStyle name="Normal 4 2 3 24 2" xfId="43223"/>
    <cellStyle name="Normal 4 2 3 25" xfId="18962"/>
    <cellStyle name="Normal 4 2 3 25 2" xfId="45917"/>
    <cellStyle name="Normal 4 2 3 26" xfId="21656"/>
    <cellStyle name="Normal 4 2 3 26 2" xfId="48611"/>
    <cellStyle name="Normal 4 2 3 27" xfId="27084"/>
    <cellStyle name="Normal 4 2 3 28" xfId="24370"/>
    <cellStyle name="Normal 4 2 3 3" xfId="164"/>
    <cellStyle name="Normal 4 2 3 3 10" xfId="10948"/>
    <cellStyle name="Normal 4 2 3 3 10 2" xfId="37902"/>
    <cellStyle name="Normal 4 2 3 3 11" xfId="13641"/>
    <cellStyle name="Normal 4 2 3 3 11 2" xfId="40595"/>
    <cellStyle name="Normal 4 2 3 3 12" xfId="16334"/>
    <cellStyle name="Normal 4 2 3 3 12 2" xfId="43289"/>
    <cellStyle name="Normal 4 2 3 3 13" xfId="19028"/>
    <cellStyle name="Normal 4 2 3 3 13 2" xfId="45983"/>
    <cellStyle name="Normal 4 2 3 3 14" xfId="21722"/>
    <cellStyle name="Normal 4 2 3 3 14 2" xfId="48677"/>
    <cellStyle name="Normal 4 2 3 3 15" xfId="27150"/>
    <cellStyle name="Normal 4 2 3 3 16" xfId="24436"/>
    <cellStyle name="Normal 4 2 3 3 2" xfId="294"/>
    <cellStyle name="Normal 4 2 3 3 2 10" xfId="16450"/>
    <cellStyle name="Normal 4 2 3 3 2 10 2" xfId="43405"/>
    <cellStyle name="Normal 4 2 3 3 2 11" xfId="19144"/>
    <cellStyle name="Normal 4 2 3 3 2 11 2" xfId="46099"/>
    <cellStyle name="Normal 4 2 3 3 2 12" xfId="21838"/>
    <cellStyle name="Normal 4 2 3 3 2 12 2" xfId="48793"/>
    <cellStyle name="Normal 4 2 3 3 2 13" xfId="27266"/>
    <cellStyle name="Normal 4 2 3 3 2 14" xfId="24552"/>
    <cellStyle name="Normal 4 2 3 3 2 2" xfId="588"/>
    <cellStyle name="Normal 4 2 3 3 2 2 10" xfId="19419"/>
    <cellStyle name="Normal 4 2 3 3 2 2 10 2" xfId="46374"/>
    <cellStyle name="Normal 4 2 3 3 2 2 11" xfId="22113"/>
    <cellStyle name="Normal 4 2 3 3 2 2 11 2" xfId="49068"/>
    <cellStyle name="Normal 4 2 3 3 2 2 12" xfId="27541"/>
    <cellStyle name="Normal 4 2 3 3 2 2 13" xfId="24827"/>
    <cellStyle name="Normal 4 2 3 3 2 2 2" xfId="1477"/>
    <cellStyle name="Normal 4 2 3 3 2 2 2 10" xfId="28432"/>
    <cellStyle name="Normal 4 2 3 3 2 2 2 11" xfId="26609"/>
    <cellStyle name="Normal 4 2 3 3 2 2 2 2" xfId="5042"/>
    <cellStyle name="Normal 4 2 3 3 2 2 2 2 2" xfId="31996"/>
    <cellStyle name="Normal 4 2 3 3 2 2 2 3" xfId="7735"/>
    <cellStyle name="Normal 4 2 3 3 2 2 2 3 2" xfId="34689"/>
    <cellStyle name="Normal 4 2 3 3 2 2 2 4" xfId="10428"/>
    <cellStyle name="Normal 4 2 3 3 2 2 2 4 2" xfId="37382"/>
    <cellStyle name="Normal 4 2 3 3 2 2 2 5" xfId="13121"/>
    <cellStyle name="Normal 4 2 3 3 2 2 2 5 2" xfId="40075"/>
    <cellStyle name="Normal 4 2 3 3 2 2 2 6" xfId="15814"/>
    <cellStyle name="Normal 4 2 3 3 2 2 2 6 2" xfId="42768"/>
    <cellStyle name="Normal 4 2 3 3 2 2 2 7" xfId="18507"/>
    <cellStyle name="Normal 4 2 3 3 2 2 2 7 2" xfId="45462"/>
    <cellStyle name="Normal 4 2 3 3 2 2 2 8" xfId="21201"/>
    <cellStyle name="Normal 4 2 3 3 2 2 2 8 2" xfId="48156"/>
    <cellStyle name="Normal 4 2 3 3 2 2 2 9" xfId="23895"/>
    <cellStyle name="Normal 4 2 3 3 2 2 2 9 2" xfId="50850"/>
    <cellStyle name="Normal 4 2 3 3 2 2 3" xfId="2368"/>
    <cellStyle name="Normal 4 2 3 3 2 2 3 10" xfId="29323"/>
    <cellStyle name="Normal 4 2 3 3 2 2 3 11" xfId="25718"/>
    <cellStyle name="Normal 4 2 3 3 2 2 3 2" xfId="4151"/>
    <cellStyle name="Normal 4 2 3 3 2 2 3 2 2" xfId="31105"/>
    <cellStyle name="Normal 4 2 3 3 2 2 3 3" xfId="6844"/>
    <cellStyle name="Normal 4 2 3 3 2 2 3 3 2" xfId="33798"/>
    <cellStyle name="Normal 4 2 3 3 2 2 3 4" xfId="9537"/>
    <cellStyle name="Normal 4 2 3 3 2 2 3 4 2" xfId="36491"/>
    <cellStyle name="Normal 4 2 3 3 2 2 3 5" xfId="12230"/>
    <cellStyle name="Normal 4 2 3 3 2 2 3 5 2" xfId="39184"/>
    <cellStyle name="Normal 4 2 3 3 2 2 3 6" xfId="14923"/>
    <cellStyle name="Normal 4 2 3 3 2 2 3 6 2" xfId="41877"/>
    <cellStyle name="Normal 4 2 3 3 2 2 3 7" xfId="17616"/>
    <cellStyle name="Normal 4 2 3 3 2 2 3 7 2" xfId="44571"/>
    <cellStyle name="Normal 4 2 3 3 2 2 3 8" xfId="20310"/>
    <cellStyle name="Normal 4 2 3 3 2 2 3 8 2" xfId="47265"/>
    <cellStyle name="Normal 4 2 3 3 2 2 3 9" xfId="23004"/>
    <cellStyle name="Normal 4 2 3 3 2 2 3 9 2" xfId="49959"/>
    <cellStyle name="Normal 4 2 3 3 2 2 4" xfId="3260"/>
    <cellStyle name="Normal 4 2 3 3 2 2 4 2" xfId="30214"/>
    <cellStyle name="Normal 4 2 3 3 2 2 5" xfId="5953"/>
    <cellStyle name="Normal 4 2 3 3 2 2 5 2" xfId="32907"/>
    <cellStyle name="Normal 4 2 3 3 2 2 6" xfId="8646"/>
    <cellStyle name="Normal 4 2 3 3 2 2 6 2" xfId="35600"/>
    <cellStyle name="Normal 4 2 3 3 2 2 7" xfId="11339"/>
    <cellStyle name="Normal 4 2 3 3 2 2 7 2" xfId="38293"/>
    <cellStyle name="Normal 4 2 3 3 2 2 8" xfId="14032"/>
    <cellStyle name="Normal 4 2 3 3 2 2 8 2" xfId="40986"/>
    <cellStyle name="Normal 4 2 3 3 2 2 9" xfId="16725"/>
    <cellStyle name="Normal 4 2 3 3 2 2 9 2" xfId="43680"/>
    <cellStyle name="Normal 4 2 3 3 2 3" xfId="1202"/>
    <cellStyle name="Normal 4 2 3 3 2 3 10" xfId="28157"/>
    <cellStyle name="Normal 4 2 3 3 2 3 11" xfId="26334"/>
    <cellStyle name="Normal 4 2 3 3 2 3 2" xfId="4767"/>
    <cellStyle name="Normal 4 2 3 3 2 3 2 2" xfId="31721"/>
    <cellStyle name="Normal 4 2 3 3 2 3 3" xfId="7460"/>
    <cellStyle name="Normal 4 2 3 3 2 3 3 2" xfId="34414"/>
    <cellStyle name="Normal 4 2 3 3 2 3 4" xfId="10153"/>
    <cellStyle name="Normal 4 2 3 3 2 3 4 2" xfId="37107"/>
    <cellStyle name="Normal 4 2 3 3 2 3 5" xfId="12846"/>
    <cellStyle name="Normal 4 2 3 3 2 3 5 2" xfId="39800"/>
    <cellStyle name="Normal 4 2 3 3 2 3 6" xfId="15539"/>
    <cellStyle name="Normal 4 2 3 3 2 3 6 2" xfId="42493"/>
    <cellStyle name="Normal 4 2 3 3 2 3 7" xfId="18232"/>
    <cellStyle name="Normal 4 2 3 3 2 3 7 2" xfId="45187"/>
    <cellStyle name="Normal 4 2 3 3 2 3 8" xfId="20926"/>
    <cellStyle name="Normal 4 2 3 3 2 3 8 2" xfId="47881"/>
    <cellStyle name="Normal 4 2 3 3 2 3 9" xfId="23620"/>
    <cellStyle name="Normal 4 2 3 3 2 3 9 2" xfId="50575"/>
    <cellStyle name="Normal 4 2 3 3 2 4" xfId="2093"/>
    <cellStyle name="Normal 4 2 3 3 2 4 10" xfId="29048"/>
    <cellStyle name="Normal 4 2 3 3 2 4 11" xfId="25443"/>
    <cellStyle name="Normal 4 2 3 3 2 4 2" xfId="3876"/>
    <cellStyle name="Normal 4 2 3 3 2 4 2 2" xfId="30830"/>
    <cellStyle name="Normal 4 2 3 3 2 4 3" xfId="6569"/>
    <cellStyle name="Normal 4 2 3 3 2 4 3 2" xfId="33523"/>
    <cellStyle name="Normal 4 2 3 3 2 4 4" xfId="9262"/>
    <cellStyle name="Normal 4 2 3 3 2 4 4 2" xfId="36216"/>
    <cellStyle name="Normal 4 2 3 3 2 4 5" xfId="11955"/>
    <cellStyle name="Normal 4 2 3 3 2 4 5 2" xfId="38909"/>
    <cellStyle name="Normal 4 2 3 3 2 4 6" xfId="14648"/>
    <cellStyle name="Normal 4 2 3 3 2 4 6 2" xfId="41602"/>
    <cellStyle name="Normal 4 2 3 3 2 4 7" xfId="17341"/>
    <cellStyle name="Normal 4 2 3 3 2 4 7 2" xfId="44296"/>
    <cellStyle name="Normal 4 2 3 3 2 4 8" xfId="20035"/>
    <cellStyle name="Normal 4 2 3 3 2 4 8 2" xfId="46990"/>
    <cellStyle name="Normal 4 2 3 3 2 4 9" xfId="22729"/>
    <cellStyle name="Normal 4 2 3 3 2 4 9 2" xfId="49684"/>
    <cellStyle name="Normal 4 2 3 3 2 5" xfId="2985"/>
    <cellStyle name="Normal 4 2 3 3 2 5 2" xfId="29939"/>
    <cellStyle name="Normal 4 2 3 3 2 6" xfId="5678"/>
    <cellStyle name="Normal 4 2 3 3 2 6 2" xfId="32632"/>
    <cellStyle name="Normal 4 2 3 3 2 7" xfId="8371"/>
    <cellStyle name="Normal 4 2 3 3 2 7 2" xfId="35325"/>
    <cellStyle name="Normal 4 2 3 3 2 8" xfId="11064"/>
    <cellStyle name="Normal 4 2 3 3 2 8 2" xfId="38018"/>
    <cellStyle name="Normal 4 2 3 3 2 9" xfId="13757"/>
    <cellStyle name="Normal 4 2 3 3 2 9 2" xfId="40711"/>
    <cellStyle name="Normal 4 2 3 3 3" xfId="293"/>
    <cellStyle name="Normal 4 2 3 3 3 10" xfId="19143"/>
    <cellStyle name="Normal 4 2 3 3 3 10 2" xfId="46098"/>
    <cellStyle name="Normal 4 2 3 3 3 11" xfId="21837"/>
    <cellStyle name="Normal 4 2 3 3 3 11 2" xfId="48792"/>
    <cellStyle name="Normal 4 2 3 3 3 12" xfId="27265"/>
    <cellStyle name="Normal 4 2 3 3 3 13" xfId="24551"/>
    <cellStyle name="Normal 4 2 3 3 3 2" xfId="1201"/>
    <cellStyle name="Normal 4 2 3 3 3 2 10" xfId="28156"/>
    <cellStyle name="Normal 4 2 3 3 3 2 11" xfId="26333"/>
    <cellStyle name="Normal 4 2 3 3 3 2 2" xfId="4766"/>
    <cellStyle name="Normal 4 2 3 3 3 2 2 2" xfId="31720"/>
    <cellStyle name="Normal 4 2 3 3 3 2 3" xfId="7459"/>
    <cellStyle name="Normal 4 2 3 3 3 2 3 2" xfId="34413"/>
    <cellStyle name="Normal 4 2 3 3 3 2 4" xfId="10152"/>
    <cellStyle name="Normal 4 2 3 3 3 2 4 2" xfId="37106"/>
    <cellStyle name="Normal 4 2 3 3 3 2 5" xfId="12845"/>
    <cellStyle name="Normal 4 2 3 3 3 2 5 2" xfId="39799"/>
    <cellStyle name="Normal 4 2 3 3 3 2 6" xfId="15538"/>
    <cellStyle name="Normal 4 2 3 3 3 2 6 2" xfId="42492"/>
    <cellStyle name="Normal 4 2 3 3 3 2 7" xfId="18231"/>
    <cellStyle name="Normal 4 2 3 3 3 2 7 2" xfId="45186"/>
    <cellStyle name="Normal 4 2 3 3 3 2 8" xfId="20925"/>
    <cellStyle name="Normal 4 2 3 3 3 2 8 2" xfId="47880"/>
    <cellStyle name="Normal 4 2 3 3 3 2 9" xfId="23619"/>
    <cellStyle name="Normal 4 2 3 3 3 2 9 2" xfId="50574"/>
    <cellStyle name="Normal 4 2 3 3 3 3" xfId="2092"/>
    <cellStyle name="Normal 4 2 3 3 3 3 10" xfId="29047"/>
    <cellStyle name="Normal 4 2 3 3 3 3 11" xfId="25442"/>
    <cellStyle name="Normal 4 2 3 3 3 3 2" xfId="3875"/>
    <cellStyle name="Normal 4 2 3 3 3 3 2 2" xfId="30829"/>
    <cellStyle name="Normal 4 2 3 3 3 3 3" xfId="6568"/>
    <cellStyle name="Normal 4 2 3 3 3 3 3 2" xfId="33522"/>
    <cellStyle name="Normal 4 2 3 3 3 3 4" xfId="9261"/>
    <cellStyle name="Normal 4 2 3 3 3 3 4 2" xfId="36215"/>
    <cellStyle name="Normal 4 2 3 3 3 3 5" xfId="11954"/>
    <cellStyle name="Normal 4 2 3 3 3 3 5 2" xfId="38908"/>
    <cellStyle name="Normal 4 2 3 3 3 3 6" xfId="14647"/>
    <cellStyle name="Normal 4 2 3 3 3 3 6 2" xfId="41601"/>
    <cellStyle name="Normal 4 2 3 3 3 3 7" xfId="17340"/>
    <cellStyle name="Normal 4 2 3 3 3 3 7 2" xfId="44295"/>
    <cellStyle name="Normal 4 2 3 3 3 3 8" xfId="20034"/>
    <cellStyle name="Normal 4 2 3 3 3 3 8 2" xfId="46989"/>
    <cellStyle name="Normal 4 2 3 3 3 3 9" xfId="22728"/>
    <cellStyle name="Normal 4 2 3 3 3 3 9 2" xfId="49683"/>
    <cellStyle name="Normal 4 2 3 3 3 4" xfId="2984"/>
    <cellStyle name="Normal 4 2 3 3 3 4 2" xfId="29938"/>
    <cellStyle name="Normal 4 2 3 3 3 5" xfId="5677"/>
    <cellStyle name="Normal 4 2 3 3 3 5 2" xfId="32631"/>
    <cellStyle name="Normal 4 2 3 3 3 6" xfId="8370"/>
    <cellStyle name="Normal 4 2 3 3 3 6 2" xfId="35324"/>
    <cellStyle name="Normal 4 2 3 3 3 7" xfId="11063"/>
    <cellStyle name="Normal 4 2 3 3 3 7 2" xfId="38017"/>
    <cellStyle name="Normal 4 2 3 3 3 8" xfId="13756"/>
    <cellStyle name="Normal 4 2 3 3 3 8 2" xfId="40710"/>
    <cellStyle name="Normal 4 2 3 3 3 9" xfId="16449"/>
    <cellStyle name="Normal 4 2 3 3 3 9 2" xfId="43404"/>
    <cellStyle name="Normal 4 2 3 3 4" xfId="587"/>
    <cellStyle name="Normal 4 2 3 3 4 10" xfId="19418"/>
    <cellStyle name="Normal 4 2 3 3 4 10 2" xfId="46373"/>
    <cellStyle name="Normal 4 2 3 3 4 11" xfId="22112"/>
    <cellStyle name="Normal 4 2 3 3 4 11 2" xfId="49067"/>
    <cellStyle name="Normal 4 2 3 3 4 12" xfId="27540"/>
    <cellStyle name="Normal 4 2 3 3 4 13" xfId="24826"/>
    <cellStyle name="Normal 4 2 3 3 4 2" xfId="1476"/>
    <cellStyle name="Normal 4 2 3 3 4 2 10" xfId="28431"/>
    <cellStyle name="Normal 4 2 3 3 4 2 11" xfId="26608"/>
    <cellStyle name="Normal 4 2 3 3 4 2 2" xfId="5041"/>
    <cellStyle name="Normal 4 2 3 3 4 2 2 2" xfId="31995"/>
    <cellStyle name="Normal 4 2 3 3 4 2 3" xfId="7734"/>
    <cellStyle name="Normal 4 2 3 3 4 2 3 2" xfId="34688"/>
    <cellStyle name="Normal 4 2 3 3 4 2 4" xfId="10427"/>
    <cellStyle name="Normal 4 2 3 3 4 2 4 2" xfId="37381"/>
    <cellStyle name="Normal 4 2 3 3 4 2 5" xfId="13120"/>
    <cellStyle name="Normal 4 2 3 3 4 2 5 2" xfId="40074"/>
    <cellStyle name="Normal 4 2 3 3 4 2 6" xfId="15813"/>
    <cellStyle name="Normal 4 2 3 3 4 2 6 2" xfId="42767"/>
    <cellStyle name="Normal 4 2 3 3 4 2 7" xfId="18506"/>
    <cellStyle name="Normal 4 2 3 3 4 2 7 2" xfId="45461"/>
    <cellStyle name="Normal 4 2 3 3 4 2 8" xfId="21200"/>
    <cellStyle name="Normal 4 2 3 3 4 2 8 2" xfId="48155"/>
    <cellStyle name="Normal 4 2 3 3 4 2 9" xfId="23894"/>
    <cellStyle name="Normal 4 2 3 3 4 2 9 2" xfId="50849"/>
    <cellStyle name="Normal 4 2 3 3 4 3" xfId="2367"/>
    <cellStyle name="Normal 4 2 3 3 4 3 10" xfId="29322"/>
    <cellStyle name="Normal 4 2 3 3 4 3 11" xfId="25717"/>
    <cellStyle name="Normal 4 2 3 3 4 3 2" xfId="4150"/>
    <cellStyle name="Normal 4 2 3 3 4 3 2 2" xfId="31104"/>
    <cellStyle name="Normal 4 2 3 3 4 3 3" xfId="6843"/>
    <cellStyle name="Normal 4 2 3 3 4 3 3 2" xfId="33797"/>
    <cellStyle name="Normal 4 2 3 3 4 3 4" xfId="9536"/>
    <cellStyle name="Normal 4 2 3 3 4 3 4 2" xfId="36490"/>
    <cellStyle name="Normal 4 2 3 3 4 3 5" xfId="12229"/>
    <cellStyle name="Normal 4 2 3 3 4 3 5 2" xfId="39183"/>
    <cellStyle name="Normal 4 2 3 3 4 3 6" xfId="14922"/>
    <cellStyle name="Normal 4 2 3 3 4 3 6 2" xfId="41876"/>
    <cellStyle name="Normal 4 2 3 3 4 3 7" xfId="17615"/>
    <cellStyle name="Normal 4 2 3 3 4 3 7 2" xfId="44570"/>
    <cellStyle name="Normal 4 2 3 3 4 3 8" xfId="20309"/>
    <cellStyle name="Normal 4 2 3 3 4 3 8 2" xfId="47264"/>
    <cellStyle name="Normal 4 2 3 3 4 3 9" xfId="23003"/>
    <cellStyle name="Normal 4 2 3 3 4 3 9 2" xfId="49958"/>
    <cellStyle name="Normal 4 2 3 3 4 4" xfId="3259"/>
    <cellStyle name="Normal 4 2 3 3 4 4 2" xfId="30213"/>
    <cellStyle name="Normal 4 2 3 3 4 5" xfId="5952"/>
    <cellStyle name="Normal 4 2 3 3 4 5 2" xfId="32906"/>
    <cellStyle name="Normal 4 2 3 3 4 6" xfId="8645"/>
    <cellStyle name="Normal 4 2 3 3 4 6 2" xfId="35599"/>
    <cellStyle name="Normal 4 2 3 3 4 7" xfId="11338"/>
    <cellStyle name="Normal 4 2 3 3 4 7 2" xfId="38292"/>
    <cellStyle name="Normal 4 2 3 3 4 8" xfId="14031"/>
    <cellStyle name="Normal 4 2 3 3 4 8 2" xfId="40985"/>
    <cellStyle name="Normal 4 2 3 3 4 9" xfId="16724"/>
    <cellStyle name="Normal 4 2 3 3 4 9 2" xfId="43679"/>
    <cellStyle name="Normal 4 2 3 3 5" xfId="1086"/>
    <cellStyle name="Normal 4 2 3 3 5 10" xfId="28041"/>
    <cellStyle name="Normal 4 2 3 3 5 11" xfId="26218"/>
    <cellStyle name="Normal 4 2 3 3 5 2" xfId="4651"/>
    <cellStyle name="Normal 4 2 3 3 5 2 2" xfId="31605"/>
    <cellStyle name="Normal 4 2 3 3 5 3" xfId="7344"/>
    <cellStyle name="Normal 4 2 3 3 5 3 2" xfId="34298"/>
    <cellStyle name="Normal 4 2 3 3 5 4" xfId="10037"/>
    <cellStyle name="Normal 4 2 3 3 5 4 2" xfId="36991"/>
    <cellStyle name="Normal 4 2 3 3 5 5" xfId="12730"/>
    <cellStyle name="Normal 4 2 3 3 5 5 2" xfId="39684"/>
    <cellStyle name="Normal 4 2 3 3 5 6" xfId="15423"/>
    <cellStyle name="Normal 4 2 3 3 5 6 2" xfId="42377"/>
    <cellStyle name="Normal 4 2 3 3 5 7" xfId="18116"/>
    <cellStyle name="Normal 4 2 3 3 5 7 2" xfId="45071"/>
    <cellStyle name="Normal 4 2 3 3 5 8" xfId="20810"/>
    <cellStyle name="Normal 4 2 3 3 5 8 2" xfId="47765"/>
    <cellStyle name="Normal 4 2 3 3 5 9" xfId="23504"/>
    <cellStyle name="Normal 4 2 3 3 5 9 2" xfId="50459"/>
    <cellStyle name="Normal 4 2 3 3 6" xfId="1977"/>
    <cellStyle name="Normal 4 2 3 3 6 10" xfId="28932"/>
    <cellStyle name="Normal 4 2 3 3 6 11" xfId="25327"/>
    <cellStyle name="Normal 4 2 3 3 6 2" xfId="3760"/>
    <cellStyle name="Normal 4 2 3 3 6 2 2" xfId="30714"/>
    <cellStyle name="Normal 4 2 3 3 6 3" xfId="6453"/>
    <cellStyle name="Normal 4 2 3 3 6 3 2" xfId="33407"/>
    <cellStyle name="Normal 4 2 3 3 6 4" xfId="9146"/>
    <cellStyle name="Normal 4 2 3 3 6 4 2" xfId="36100"/>
    <cellStyle name="Normal 4 2 3 3 6 5" xfId="11839"/>
    <cellStyle name="Normal 4 2 3 3 6 5 2" xfId="38793"/>
    <cellStyle name="Normal 4 2 3 3 6 6" xfId="14532"/>
    <cellStyle name="Normal 4 2 3 3 6 6 2" xfId="41486"/>
    <cellStyle name="Normal 4 2 3 3 6 7" xfId="17225"/>
    <cellStyle name="Normal 4 2 3 3 6 7 2" xfId="44180"/>
    <cellStyle name="Normal 4 2 3 3 6 8" xfId="19919"/>
    <cellStyle name="Normal 4 2 3 3 6 8 2" xfId="46874"/>
    <cellStyle name="Normal 4 2 3 3 6 9" xfId="22613"/>
    <cellStyle name="Normal 4 2 3 3 6 9 2" xfId="49568"/>
    <cellStyle name="Normal 4 2 3 3 7" xfId="2869"/>
    <cellStyle name="Normal 4 2 3 3 7 2" xfId="29823"/>
    <cellStyle name="Normal 4 2 3 3 8" xfId="5562"/>
    <cellStyle name="Normal 4 2 3 3 8 2" xfId="32516"/>
    <cellStyle name="Normal 4 2 3 3 9" xfId="8255"/>
    <cellStyle name="Normal 4 2 3 3 9 2" xfId="35209"/>
    <cellStyle name="Normal 4 2 3 4" xfId="197"/>
    <cellStyle name="Normal 4 2 3 4 10" xfId="13674"/>
    <cellStyle name="Normal 4 2 3 4 10 2" xfId="40628"/>
    <cellStyle name="Normal 4 2 3 4 11" xfId="16367"/>
    <cellStyle name="Normal 4 2 3 4 11 2" xfId="43322"/>
    <cellStyle name="Normal 4 2 3 4 12" xfId="19061"/>
    <cellStyle name="Normal 4 2 3 4 12 2" xfId="46016"/>
    <cellStyle name="Normal 4 2 3 4 13" xfId="21755"/>
    <cellStyle name="Normal 4 2 3 4 13 2" xfId="48710"/>
    <cellStyle name="Normal 4 2 3 4 14" xfId="27183"/>
    <cellStyle name="Normal 4 2 3 4 15" xfId="24469"/>
    <cellStyle name="Normal 4 2 3 4 2" xfId="295"/>
    <cellStyle name="Normal 4 2 3 4 2 10" xfId="19145"/>
    <cellStyle name="Normal 4 2 3 4 2 10 2" xfId="46100"/>
    <cellStyle name="Normal 4 2 3 4 2 11" xfId="21839"/>
    <cellStyle name="Normal 4 2 3 4 2 11 2" xfId="48794"/>
    <cellStyle name="Normal 4 2 3 4 2 12" xfId="27267"/>
    <cellStyle name="Normal 4 2 3 4 2 13" xfId="24553"/>
    <cellStyle name="Normal 4 2 3 4 2 2" xfId="1203"/>
    <cellStyle name="Normal 4 2 3 4 2 2 10" xfId="28158"/>
    <cellStyle name="Normal 4 2 3 4 2 2 11" xfId="26335"/>
    <cellStyle name="Normal 4 2 3 4 2 2 2" xfId="4768"/>
    <cellStyle name="Normal 4 2 3 4 2 2 2 2" xfId="31722"/>
    <cellStyle name="Normal 4 2 3 4 2 2 3" xfId="7461"/>
    <cellStyle name="Normal 4 2 3 4 2 2 3 2" xfId="34415"/>
    <cellStyle name="Normal 4 2 3 4 2 2 4" xfId="10154"/>
    <cellStyle name="Normal 4 2 3 4 2 2 4 2" xfId="37108"/>
    <cellStyle name="Normal 4 2 3 4 2 2 5" xfId="12847"/>
    <cellStyle name="Normal 4 2 3 4 2 2 5 2" xfId="39801"/>
    <cellStyle name="Normal 4 2 3 4 2 2 6" xfId="15540"/>
    <cellStyle name="Normal 4 2 3 4 2 2 6 2" xfId="42494"/>
    <cellStyle name="Normal 4 2 3 4 2 2 7" xfId="18233"/>
    <cellStyle name="Normal 4 2 3 4 2 2 7 2" xfId="45188"/>
    <cellStyle name="Normal 4 2 3 4 2 2 8" xfId="20927"/>
    <cellStyle name="Normal 4 2 3 4 2 2 8 2" xfId="47882"/>
    <cellStyle name="Normal 4 2 3 4 2 2 9" xfId="23621"/>
    <cellStyle name="Normal 4 2 3 4 2 2 9 2" xfId="50576"/>
    <cellStyle name="Normal 4 2 3 4 2 3" xfId="2094"/>
    <cellStyle name="Normal 4 2 3 4 2 3 10" xfId="29049"/>
    <cellStyle name="Normal 4 2 3 4 2 3 11" xfId="25444"/>
    <cellStyle name="Normal 4 2 3 4 2 3 2" xfId="3877"/>
    <cellStyle name="Normal 4 2 3 4 2 3 2 2" xfId="30831"/>
    <cellStyle name="Normal 4 2 3 4 2 3 3" xfId="6570"/>
    <cellStyle name="Normal 4 2 3 4 2 3 3 2" xfId="33524"/>
    <cellStyle name="Normal 4 2 3 4 2 3 4" xfId="9263"/>
    <cellStyle name="Normal 4 2 3 4 2 3 4 2" xfId="36217"/>
    <cellStyle name="Normal 4 2 3 4 2 3 5" xfId="11956"/>
    <cellStyle name="Normal 4 2 3 4 2 3 5 2" xfId="38910"/>
    <cellStyle name="Normal 4 2 3 4 2 3 6" xfId="14649"/>
    <cellStyle name="Normal 4 2 3 4 2 3 6 2" xfId="41603"/>
    <cellStyle name="Normal 4 2 3 4 2 3 7" xfId="17342"/>
    <cellStyle name="Normal 4 2 3 4 2 3 7 2" xfId="44297"/>
    <cellStyle name="Normal 4 2 3 4 2 3 8" xfId="20036"/>
    <cellStyle name="Normal 4 2 3 4 2 3 8 2" xfId="46991"/>
    <cellStyle name="Normal 4 2 3 4 2 3 9" xfId="22730"/>
    <cellStyle name="Normal 4 2 3 4 2 3 9 2" xfId="49685"/>
    <cellStyle name="Normal 4 2 3 4 2 4" xfId="2986"/>
    <cellStyle name="Normal 4 2 3 4 2 4 2" xfId="29940"/>
    <cellStyle name="Normal 4 2 3 4 2 5" xfId="5679"/>
    <cellStyle name="Normal 4 2 3 4 2 5 2" xfId="32633"/>
    <cellStyle name="Normal 4 2 3 4 2 6" xfId="8372"/>
    <cellStyle name="Normal 4 2 3 4 2 6 2" xfId="35326"/>
    <cellStyle name="Normal 4 2 3 4 2 7" xfId="11065"/>
    <cellStyle name="Normal 4 2 3 4 2 7 2" xfId="38019"/>
    <cellStyle name="Normal 4 2 3 4 2 8" xfId="13758"/>
    <cellStyle name="Normal 4 2 3 4 2 8 2" xfId="40712"/>
    <cellStyle name="Normal 4 2 3 4 2 9" xfId="16451"/>
    <cellStyle name="Normal 4 2 3 4 2 9 2" xfId="43406"/>
    <cellStyle name="Normal 4 2 3 4 3" xfId="589"/>
    <cellStyle name="Normal 4 2 3 4 3 10" xfId="19420"/>
    <cellStyle name="Normal 4 2 3 4 3 10 2" xfId="46375"/>
    <cellStyle name="Normal 4 2 3 4 3 11" xfId="22114"/>
    <cellStyle name="Normal 4 2 3 4 3 11 2" xfId="49069"/>
    <cellStyle name="Normal 4 2 3 4 3 12" xfId="27542"/>
    <cellStyle name="Normal 4 2 3 4 3 13" xfId="24828"/>
    <cellStyle name="Normal 4 2 3 4 3 2" xfId="1478"/>
    <cellStyle name="Normal 4 2 3 4 3 2 10" xfId="28433"/>
    <cellStyle name="Normal 4 2 3 4 3 2 11" xfId="26610"/>
    <cellStyle name="Normal 4 2 3 4 3 2 2" xfId="5043"/>
    <cellStyle name="Normal 4 2 3 4 3 2 2 2" xfId="31997"/>
    <cellStyle name="Normal 4 2 3 4 3 2 3" xfId="7736"/>
    <cellStyle name="Normal 4 2 3 4 3 2 3 2" xfId="34690"/>
    <cellStyle name="Normal 4 2 3 4 3 2 4" xfId="10429"/>
    <cellStyle name="Normal 4 2 3 4 3 2 4 2" xfId="37383"/>
    <cellStyle name="Normal 4 2 3 4 3 2 5" xfId="13122"/>
    <cellStyle name="Normal 4 2 3 4 3 2 5 2" xfId="40076"/>
    <cellStyle name="Normal 4 2 3 4 3 2 6" xfId="15815"/>
    <cellStyle name="Normal 4 2 3 4 3 2 6 2" xfId="42769"/>
    <cellStyle name="Normal 4 2 3 4 3 2 7" xfId="18508"/>
    <cellStyle name="Normal 4 2 3 4 3 2 7 2" xfId="45463"/>
    <cellStyle name="Normal 4 2 3 4 3 2 8" xfId="21202"/>
    <cellStyle name="Normal 4 2 3 4 3 2 8 2" xfId="48157"/>
    <cellStyle name="Normal 4 2 3 4 3 2 9" xfId="23896"/>
    <cellStyle name="Normal 4 2 3 4 3 2 9 2" xfId="50851"/>
    <cellStyle name="Normal 4 2 3 4 3 3" xfId="2369"/>
    <cellStyle name="Normal 4 2 3 4 3 3 10" xfId="29324"/>
    <cellStyle name="Normal 4 2 3 4 3 3 11" xfId="25719"/>
    <cellStyle name="Normal 4 2 3 4 3 3 2" xfId="4152"/>
    <cellStyle name="Normal 4 2 3 4 3 3 2 2" xfId="31106"/>
    <cellStyle name="Normal 4 2 3 4 3 3 3" xfId="6845"/>
    <cellStyle name="Normal 4 2 3 4 3 3 3 2" xfId="33799"/>
    <cellStyle name="Normal 4 2 3 4 3 3 4" xfId="9538"/>
    <cellStyle name="Normal 4 2 3 4 3 3 4 2" xfId="36492"/>
    <cellStyle name="Normal 4 2 3 4 3 3 5" xfId="12231"/>
    <cellStyle name="Normal 4 2 3 4 3 3 5 2" xfId="39185"/>
    <cellStyle name="Normal 4 2 3 4 3 3 6" xfId="14924"/>
    <cellStyle name="Normal 4 2 3 4 3 3 6 2" xfId="41878"/>
    <cellStyle name="Normal 4 2 3 4 3 3 7" xfId="17617"/>
    <cellStyle name="Normal 4 2 3 4 3 3 7 2" xfId="44572"/>
    <cellStyle name="Normal 4 2 3 4 3 3 8" xfId="20311"/>
    <cellStyle name="Normal 4 2 3 4 3 3 8 2" xfId="47266"/>
    <cellStyle name="Normal 4 2 3 4 3 3 9" xfId="23005"/>
    <cellStyle name="Normal 4 2 3 4 3 3 9 2" xfId="49960"/>
    <cellStyle name="Normal 4 2 3 4 3 4" xfId="3261"/>
    <cellStyle name="Normal 4 2 3 4 3 4 2" xfId="30215"/>
    <cellStyle name="Normal 4 2 3 4 3 5" xfId="5954"/>
    <cellStyle name="Normal 4 2 3 4 3 5 2" xfId="32908"/>
    <cellStyle name="Normal 4 2 3 4 3 6" xfId="8647"/>
    <cellStyle name="Normal 4 2 3 4 3 6 2" xfId="35601"/>
    <cellStyle name="Normal 4 2 3 4 3 7" xfId="11340"/>
    <cellStyle name="Normal 4 2 3 4 3 7 2" xfId="38294"/>
    <cellStyle name="Normal 4 2 3 4 3 8" xfId="14033"/>
    <cellStyle name="Normal 4 2 3 4 3 8 2" xfId="40987"/>
    <cellStyle name="Normal 4 2 3 4 3 9" xfId="16726"/>
    <cellStyle name="Normal 4 2 3 4 3 9 2" xfId="43681"/>
    <cellStyle name="Normal 4 2 3 4 4" xfId="1119"/>
    <cellStyle name="Normal 4 2 3 4 4 10" xfId="28074"/>
    <cellStyle name="Normal 4 2 3 4 4 11" xfId="26251"/>
    <cellStyle name="Normal 4 2 3 4 4 2" xfId="4684"/>
    <cellStyle name="Normal 4 2 3 4 4 2 2" xfId="31638"/>
    <cellStyle name="Normal 4 2 3 4 4 3" xfId="7377"/>
    <cellStyle name="Normal 4 2 3 4 4 3 2" xfId="34331"/>
    <cellStyle name="Normal 4 2 3 4 4 4" xfId="10070"/>
    <cellStyle name="Normal 4 2 3 4 4 4 2" xfId="37024"/>
    <cellStyle name="Normal 4 2 3 4 4 5" xfId="12763"/>
    <cellStyle name="Normal 4 2 3 4 4 5 2" xfId="39717"/>
    <cellStyle name="Normal 4 2 3 4 4 6" xfId="15456"/>
    <cellStyle name="Normal 4 2 3 4 4 6 2" xfId="42410"/>
    <cellStyle name="Normal 4 2 3 4 4 7" xfId="18149"/>
    <cellStyle name="Normal 4 2 3 4 4 7 2" xfId="45104"/>
    <cellStyle name="Normal 4 2 3 4 4 8" xfId="20843"/>
    <cellStyle name="Normal 4 2 3 4 4 8 2" xfId="47798"/>
    <cellStyle name="Normal 4 2 3 4 4 9" xfId="23537"/>
    <cellStyle name="Normal 4 2 3 4 4 9 2" xfId="50492"/>
    <cellStyle name="Normal 4 2 3 4 5" xfId="2010"/>
    <cellStyle name="Normal 4 2 3 4 5 10" xfId="28965"/>
    <cellStyle name="Normal 4 2 3 4 5 11" xfId="25360"/>
    <cellStyle name="Normal 4 2 3 4 5 2" xfId="3793"/>
    <cellStyle name="Normal 4 2 3 4 5 2 2" xfId="30747"/>
    <cellStyle name="Normal 4 2 3 4 5 3" xfId="6486"/>
    <cellStyle name="Normal 4 2 3 4 5 3 2" xfId="33440"/>
    <cellStyle name="Normal 4 2 3 4 5 4" xfId="9179"/>
    <cellStyle name="Normal 4 2 3 4 5 4 2" xfId="36133"/>
    <cellStyle name="Normal 4 2 3 4 5 5" xfId="11872"/>
    <cellStyle name="Normal 4 2 3 4 5 5 2" xfId="38826"/>
    <cellStyle name="Normal 4 2 3 4 5 6" xfId="14565"/>
    <cellStyle name="Normal 4 2 3 4 5 6 2" xfId="41519"/>
    <cellStyle name="Normal 4 2 3 4 5 7" xfId="17258"/>
    <cellStyle name="Normal 4 2 3 4 5 7 2" xfId="44213"/>
    <cellStyle name="Normal 4 2 3 4 5 8" xfId="19952"/>
    <cellStyle name="Normal 4 2 3 4 5 8 2" xfId="46907"/>
    <cellStyle name="Normal 4 2 3 4 5 9" xfId="22646"/>
    <cellStyle name="Normal 4 2 3 4 5 9 2" xfId="49601"/>
    <cellStyle name="Normal 4 2 3 4 6" xfId="2902"/>
    <cellStyle name="Normal 4 2 3 4 6 2" xfId="29856"/>
    <cellStyle name="Normal 4 2 3 4 7" xfId="5595"/>
    <cellStyle name="Normal 4 2 3 4 7 2" xfId="32549"/>
    <cellStyle name="Normal 4 2 3 4 8" xfId="8288"/>
    <cellStyle name="Normal 4 2 3 4 8 2" xfId="35242"/>
    <cellStyle name="Normal 4 2 3 4 9" xfId="10981"/>
    <cellStyle name="Normal 4 2 3 4 9 2" xfId="37935"/>
    <cellStyle name="Normal 4 2 3 5" xfId="296"/>
    <cellStyle name="Normal 4 2 3 5 10" xfId="16452"/>
    <cellStyle name="Normal 4 2 3 5 10 2" xfId="43407"/>
    <cellStyle name="Normal 4 2 3 5 11" xfId="19146"/>
    <cellStyle name="Normal 4 2 3 5 11 2" xfId="46101"/>
    <cellStyle name="Normal 4 2 3 5 12" xfId="21840"/>
    <cellStyle name="Normal 4 2 3 5 12 2" xfId="48795"/>
    <cellStyle name="Normal 4 2 3 5 13" xfId="27268"/>
    <cellStyle name="Normal 4 2 3 5 14" xfId="24554"/>
    <cellStyle name="Normal 4 2 3 5 2" xfId="590"/>
    <cellStyle name="Normal 4 2 3 5 2 10" xfId="19421"/>
    <cellStyle name="Normal 4 2 3 5 2 10 2" xfId="46376"/>
    <cellStyle name="Normal 4 2 3 5 2 11" xfId="22115"/>
    <cellStyle name="Normal 4 2 3 5 2 11 2" xfId="49070"/>
    <cellStyle name="Normal 4 2 3 5 2 12" xfId="27543"/>
    <cellStyle name="Normal 4 2 3 5 2 13" xfId="24829"/>
    <cellStyle name="Normal 4 2 3 5 2 2" xfId="1479"/>
    <cellStyle name="Normal 4 2 3 5 2 2 10" xfId="28434"/>
    <cellStyle name="Normal 4 2 3 5 2 2 11" xfId="26611"/>
    <cellStyle name="Normal 4 2 3 5 2 2 2" xfId="5044"/>
    <cellStyle name="Normal 4 2 3 5 2 2 2 2" xfId="31998"/>
    <cellStyle name="Normal 4 2 3 5 2 2 3" xfId="7737"/>
    <cellStyle name="Normal 4 2 3 5 2 2 3 2" xfId="34691"/>
    <cellStyle name="Normal 4 2 3 5 2 2 4" xfId="10430"/>
    <cellStyle name="Normal 4 2 3 5 2 2 4 2" xfId="37384"/>
    <cellStyle name="Normal 4 2 3 5 2 2 5" xfId="13123"/>
    <cellStyle name="Normal 4 2 3 5 2 2 5 2" xfId="40077"/>
    <cellStyle name="Normal 4 2 3 5 2 2 6" xfId="15816"/>
    <cellStyle name="Normal 4 2 3 5 2 2 6 2" xfId="42770"/>
    <cellStyle name="Normal 4 2 3 5 2 2 7" xfId="18509"/>
    <cellStyle name="Normal 4 2 3 5 2 2 7 2" xfId="45464"/>
    <cellStyle name="Normal 4 2 3 5 2 2 8" xfId="21203"/>
    <cellStyle name="Normal 4 2 3 5 2 2 8 2" xfId="48158"/>
    <cellStyle name="Normal 4 2 3 5 2 2 9" xfId="23897"/>
    <cellStyle name="Normal 4 2 3 5 2 2 9 2" xfId="50852"/>
    <cellStyle name="Normal 4 2 3 5 2 3" xfId="2370"/>
    <cellStyle name="Normal 4 2 3 5 2 3 10" xfId="29325"/>
    <cellStyle name="Normal 4 2 3 5 2 3 11" xfId="25720"/>
    <cellStyle name="Normal 4 2 3 5 2 3 2" xfId="4153"/>
    <cellStyle name="Normal 4 2 3 5 2 3 2 2" xfId="31107"/>
    <cellStyle name="Normal 4 2 3 5 2 3 3" xfId="6846"/>
    <cellStyle name="Normal 4 2 3 5 2 3 3 2" xfId="33800"/>
    <cellStyle name="Normal 4 2 3 5 2 3 4" xfId="9539"/>
    <cellStyle name="Normal 4 2 3 5 2 3 4 2" xfId="36493"/>
    <cellStyle name="Normal 4 2 3 5 2 3 5" xfId="12232"/>
    <cellStyle name="Normal 4 2 3 5 2 3 5 2" xfId="39186"/>
    <cellStyle name="Normal 4 2 3 5 2 3 6" xfId="14925"/>
    <cellStyle name="Normal 4 2 3 5 2 3 6 2" xfId="41879"/>
    <cellStyle name="Normal 4 2 3 5 2 3 7" xfId="17618"/>
    <cellStyle name="Normal 4 2 3 5 2 3 7 2" xfId="44573"/>
    <cellStyle name="Normal 4 2 3 5 2 3 8" xfId="20312"/>
    <cellStyle name="Normal 4 2 3 5 2 3 8 2" xfId="47267"/>
    <cellStyle name="Normal 4 2 3 5 2 3 9" xfId="23006"/>
    <cellStyle name="Normal 4 2 3 5 2 3 9 2" xfId="49961"/>
    <cellStyle name="Normal 4 2 3 5 2 4" xfId="3262"/>
    <cellStyle name="Normal 4 2 3 5 2 4 2" xfId="30216"/>
    <cellStyle name="Normal 4 2 3 5 2 5" xfId="5955"/>
    <cellStyle name="Normal 4 2 3 5 2 5 2" xfId="32909"/>
    <cellStyle name="Normal 4 2 3 5 2 6" xfId="8648"/>
    <cellStyle name="Normal 4 2 3 5 2 6 2" xfId="35602"/>
    <cellStyle name="Normal 4 2 3 5 2 7" xfId="11341"/>
    <cellStyle name="Normal 4 2 3 5 2 7 2" xfId="38295"/>
    <cellStyle name="Normal 4 2 3 5 2 8" xfId="14034"/>
    <cellStyle name="Normal 4 2 3 5 2 8 2" xfId="40988"/>
    <cellStyle name="Normal 4 2 3 5 2 9" xfId="16727"/>
    <cellStyle name="Normal 4 2 3 5 2 9 2" xfId="43682"/>
    <cellStyle name="Normal 4 2 3 5 3" xfId="1204"/>
    <cellStyle name="Normal 4 2 3 5 3 10" xfId="28159"/>
    <cellStyle name="Normal 4 2 3 5 3 11" xfId="26336"/>
    <cellStyle name="Normal 4 2 3 5 3 2" xfId="4769"/>
    <cellStyle name="Normal 4 2 3 5 3 2 2" xfId="31723"/>
    <cellStyle name="Normal 4 2 3 5 3 3" xfId="7462"/>
    <cellStyle name="Normal 4 2 3 5 3 3 2" xfId="34416"/>
    <cellStyle name="Normal 4 2 3 5 3 4" xfId="10155"/>
    <cellStyle name="Normal 4 2 3 5 3 4 2" xfId="37109"/>
    <cellStyle name="Normal 4 2 3 5 3 5" xfId="12848"/>
    <cellStyle name="Normal 4 2 3 5 3 5 2" xfId="39802"/>
    <cellStyle name="Normal 4 2 3 5 3 6" xfId="15541"/>
    <cellStyle name="Normal 4 2 3 5 3 6 2" xfId="42495"/>
    <cellStyle name="Normal 4 2 3 5 3 7" xfId="18234"/>
    <cellStyle name="Normal 4 2 3 5 3 7 2" xfId="45189"/>
    <cellStyle name="Normal 4 2 3 5 3 8" xfId="20928"/>
    <cellStyle name="Normal 4 2 3 5 3 8 2" xfId="47883"/>
    <cellStyle name="Normal 4 2 3 5 3 9" xfId="23622"/>
    <cellStyle name="Normal 4 2 3 5 3 9 2" xfId="50577"/>
    <cellStyle name="Normal 4 2 3 5 4" xfId="2095"/>
    <cellStyle name="Normal 4 2 3 5 4 10" xfId="29050"/>
    <cellStyle name="Normal 4 2 3 5 4 11" xfId="25445"/>
    <cellStyle name="Normal 4 2 3 5 4 2" xfId="3878"/>
    <cellStyle name="Normal 4 2 3 5 4 2 2" xfId="30832"/>
    <cellStyle name="Normal 4 2 3 5 4 3" xfId="6571"/>
    <cellStyle name="Normal 4 2 3 5 4 3 2" xfId="33525"/>
    <cellStyle name="Normal 4 2 3 5 4 4" xfId="9264"/>
    <cellStyle name="Normal 4 2 3 5 4 4 2" xfId="36218"/>
    <cellStyle name="Normal 4 2 3 5 4 5" xfId="11957"/>
    <cellStyle name="Normal 4 2 3 5 4 5 2" xfId="38911"/>
    <cellStyle name="Normal 4 2 3 5 4 6" xfId="14650"/>
    <cellStyle name="Normal 4 2 3 5 4 6 2" xfId="41604"/>
    <cellStyle name="Normal 4 2 3 5 4 7" xfId="17343"/>
    <cellStyle name="Normal 4 2 3 5 4 7 2" xfId="44298"/>
    <cellStyle name="Normal 4 2 3 5 4 8" xfId="20037"/>
    <cellStyle name="Normal 4 2 3 5 4 8 2" xfId="46992"/>
    <cellStyle name="Normal 4 2 3 5 4 9" xfId="22731"/>
    <cellStyle name="Normal 4 2 3 5 4 9 2" xfId="49686"/>
    <cellStyle name="Normal 4 2 3 5 5" xfId="2987"/>
    <cellStyle name="Normal 4 2 3 5 5 2" xfId="29941"/>
    <cellStyle name="Normal 4 2 3 5 6" xfId="5680"/>
    <cellStyle name="Normal 4 2 3 5 6 2" xfId="32634"/>
    <cellStyle name="Normal 4 2 3 5 7" xfId="8373"/>
    <cellStyle name="Normal 4 2 3 5 7 2" xfId="35327"/>
    <cellStyle name="Normal 4 2 3 5 8" xfId="11066"/>
    <cellStyle name="Normal 4 2 3 5 8 2" xfId="38020"/>
    <cellStyle name="Normal 4 2 3 5 9" xfId="13759"/>
    <cellStyle name="Normal 4 2 3 5 9 2" xfId="40713"/>
    <cellStyle name="Normal 4 2 3 6" xfId="289"/>
    <cellStyle name="Normal 4 2 3 6 10" xfId="19139"/>
    <cellStyle name="Normal 4 2 3 6 10 2" xfId="46094"/>
    <cellStyle name="Normal 4 2 3 6 11" xfId="21833"/>
    <cellStyle name="Normal 4 2 3 6 11 2" xfId="48788"/>
    <cellStyle name="Normal 4 2 3 6 12" xfId="27261"/>
    <cellStyle name="Normal 4 2 3 6 13" xfId="24547"/>
    <cellStyle name="Normal 4 2 3 6 2" xfId="1197"/>
    <cellStyle name="Normal 4 2 3 6 2 10" xfId="28152"/>
    <cellStyle name="Normal 4 2 3 6 2 11" xfId="26329"/>
    <cellStyle name="Normal 4 2 3 6 2 2" xfId="4762"/>
    <cellStyle name="Normal 4 2 3 6 2 2 2" xfId="31716"/>
    <cellStyle name="Normal 4 2 3 6 2 3" xfId="7455"/>
    <cellStyle name="Normal 4 2 3 6 2 3 2" xfId="34409"/>
    <cellStyle name="Normal 4 2 3 6 2 4" xfId="10148"/>
    <cellStyle name="Normal 4 2 3 6 2 4 2" xfId="37102"/>
    <cellStyle name="Normal 4 2 3 6 2 5" xfId="12841"/>
    <cellStyle name="Normal 4 2 3 6 2 5 2" xfId="39795"/>
    <cellStyle name="Normal 4 2 3 6 2 6" xfId="15534"/>
    <cellStyle name="Normal 4 2 3 6 2 6 2" xfId="42488"/>
    <cellStyle name="Normal 4 2 3 6 2 7" xfId="18227"/>
    <cellStyle name="Normal 4 2 3 6 2 7 2" xfId="45182"/>
    <cellStyle name="Normal 4 2 3 6 2 8" xfId="20921"/>
    <cellStyle name="Normal 4 2 3 6 2 8 2" xfId="47876"/>
    <cellStyle name="Normal 4 2 3 6 2 9" xfId="23615"/>
    <cellStyle name="Normal 4 2 3 6 2 9 2" xfId="50570"/>
    <cellStyle name="Normal 4 2 3 6 3" xfId="2088"/>
    <cellStyle name="Normal 4 2 3 6 3 10" xfId="29043"/>
    <cellStyle name="Normal 4 2 3 6 3 11" xfId="25438"/>
    <cellStyle name="Normal 4 2 3 6 3 2" xfId="3871"/>
    <cellStyle name="Normal 4 2 3 6 3 2 2" xfId="30825"/>
    <cellStyle name="Normal 4 2 3 6 3 3" xfId="6564"/>
    <cellStyle name="Normal 4 2 3 6 3 3 2" xfId="33518"/>
    <cellStyle name="Normal 4 2 3 6 3 4" xfId="9257"/>
    <cellStyle name="Normal 4 2 3 6 3 4 2" xfId="36211"/>
    <cellStyle name="Normal 4 2 3 6 3 5" xfId="11950"/>
    <cellStyle name="Normal 4 2 3 6 3 5 2" xfId="38904"/>
    <cellStyle name="Normal 4 2 3 6 3 6" xfId="14643"/>
    <cellStyle name="Normal 4 2 3 6 3 6 2" xfId="41597"/>
    <cellStyle name="Normal 4 2 3 6 3 7" xfId="17336"/>
    <cellStyle name="Normal 4 2 3 6 3 7 2" xfId="44291"/>
    <cellStyle name="Normal 4 2 3 6 3 8" xfId="20030"/>
    <cellStyle name="Normal 4 2 3 6 3 8 2" xfId="46985"/>
    <cellStyle name="Normal 4 2 3 6 3 9" xfId="22724"/>
    <cellStyle name="Normal 4 2 3 6 3 9 2" xfId="49679"/>
    <cellStyle name="Normal 4 2 3 6 4" xfId="2980"/>
    <cellStyle name="Normal 4 2 3 6 4 2" xfId="29934"/>
    <cellStyle name="Normal 4 2 3 6 5" xfId="5673"/>
    <cellStyle name="Normal 4 2 3 6 5 2" xfId="32627"/>
    <cellStyle name="Normal 4 2 3 6 6" xfId="8366"/>
    <cellStyle name="Normal 4 2 3 6 6 2" xfId="35320"/>
    <cellStyle name="Normal 4 2 3 6 7" xfId="11059"/>
    <cellStyle name="Normal 4 2 3 6 7 2" xfId="38013"/>
    <cellStyle name="Normal 4 2 3 6 8" xfId="13752"/>
    <cellStyle name="Normal 4 2 3 6 8 2" xfId="40706"/>
    <cellStyle name="Normal 4 2 3 6 9" xfId="16445"/>
    <cellStyle name="Normal 4 2 3 6 9 2" xfId="43400"/>
    <cellStyle name="Normal 4 2 3 7" xfId="522"/>
    <cellStyle name="Normal 4 2 3 7 10" xfId="19352"/>
    <cellStyle name="Normal 4 2 3 7 10 2" xfId="46307"/>
    <cellStyle name="Normal 4 2 3 7 11" xfId="22046"/>
    <cellStyle name="Normal 4 2 3 7 11 2" xfId="49001"/>
    <cellStyle name="Normal 4 2 3 7 12" xfId="27474"/>
    <cellStyle name="Normal 4 2 3 7 13" xfId="24760"/>
    <cellStyle name="Normal 4 2 3 7 2" xfId="1410"/>
    <cellStyle name="Normal 4 2 3 7 2 10" xfId="28365"/>
    <cellStyle name="Normal 4 2 3 7 2 11" xfId="26542"/>
    <cellStyle name="Normal 4 2 3 7 2 2" xfId="4975"/>
    <cellStyle name="Normal 4 2 3 7 2 2 2" xfId="31929"/>
    <cellStyle name="Normal 4 2 3 7 2 3" xfId="7668"/>
    <cellStyle name="Normal 4 2 3 7 2 3 2" xfId="34622"/>
    <cellStyle name="Normal 4 2 3 7 2 4" xfId="10361"/>
    <cellStyle name="Normal 4 2 3 7 2 4 2" xfId="37315"/>
    <cellStyle name="Normal 4 2 3 7 2 5" xfId="13054"/>
    <cellStyle name="Normal 4 2 3 7 2 5 2" xfId="40008"/>
    <cellStyle name="Normal 4 2 3 7 2 6" xfId="15747"/>
    <cellStyle name="Normal 4 2 3 7 2 6 2" xfId="42701"/>
    <cellStyle name="Normal 4 2 3 7 2 7" xfId="18440"/>
    <cellStyle name="Normal 4 2 3 7 2 7 2" xfId="45395"/>
    <cellStyle name="Normal 4 2 3 7 2 8" xfId="21134"/>
    <cellStyle name="Normal 4 2 3 7 2 8 2" xfId="48089"/>
    <cellStyle name="Normal 4 2 3 7 2 9" xfId="23828"/>
    <cellStyle name="Normal 4 2 3 7 2 9 2" xfId="50783"/>
    <cellStyle name="Normal 4 2 3 7 3" xfId="2301"/>
    <cellStyle name="Normal 4 2 3 7 3 10" xfId="29256"/>
    <cellStyle name="Normal 4 2 3 7 3 11" xfId="25651"/>
    <cellStyle name="Normal 4 2 3 7 3 2" xfId="4084"/>
    <cellStyle name="Normal 4 2 3 7 3 2 2" xfId="31038"/>
    <cellStyle name="Normal 4 2 3 7 3 3" xfId="6777"/>
    <cellStyle name="Normal 4 2 3 7 3 3 2" xfId="33731"/>
    <cellStyle name="Normal 4 2 3 7 3 4" xfId="9470"/>
    <cellStyle name="Normal 4 2 3 7 3 4 2" xfId="36424"/>
    <cellStyle name="Normal 4 2 3 7 3 5" xfId="12163"/>
    <cellStyle name="Normal 4 2 3 7 3 5 2" xfId="39117"/>
    <cellStyle name="Normal 4 2 3 7 3 6" xfId="14856"/>
    <cellStyle name="Normal 4 2 3 7 3 6 2" xfId="41810"/>
    <cellStyle name="Normal 4 2 3 7 3 7" xfId="17549"/>
    <cellStyle name="Normal 4 2 3 7 3 7 2" xfId="44504"/>
    <cellStyle name="Normal 4 2 3 7 3 8" xfId="20243"/>
    <cellStyle name="Normal 4 2 3 7 3 8 2" xfId="47198"/>
    <cellStyle name="Normal 4 2 3 7 3 9" xfId="22937"/>
    <cellStyle name="Normal 4 2 3 7 3 9 2" xfId="49892"/>
    <cellStyle name="Normal 4 2 3 7 4" xfId="3193"/>
    <cellStyle name="Normal 4 2 3 7 4 2" xfId="30147"/>
    <cellStyle name="Normal 4 2 3 7 5" xfId="5886"/>
    <cellStyle name="Normal 4 2 3 7 5 2" xfId="32840"/>
    <cellStyle name="Normal 4 2 3 7 6" xfId="8579"/>
    <cellStyle name="Normal 4 2 3 7 6 2" xfId="35533"/>
    <cellStyle name="Normal 4 2 3 7 7" xfId="11272"/>
    <cellStyle name="Normal 4 2 3 7 7 2" xfId="38226"/>
    <cellStyle name="Normal 4 2 3 7 8" xfId="13965"/>
    <cellStyle name="Normal 4 2 3 7 8 2" xfId="40919"/>
    <cellStyle name="Normal 4 2 3 7 9" xfId="16658"/>
    <cellStyle name="Normal 4 2 3 7 9 2" xfId="43613"/>
    <cellStyle name="Normal 4 2 3 8" xfId="766"/>
    <cellStyle name="Normal 4 2 3 8 10" xfId="19597"/>
    <cellStyle name="Normal 4 2 3 8 10 2" xfId="46552"/>
    <cellStyle name="Normal 4 2 3 8 11" xfId="22291"/>
    <cellStyle name="Normal 4 2 3 8 11 2" xfId="49246"/>
    <cellStyle name="Normal 4 2 3 8 12" xfId="27719"/>
    <cellStyle name="Normal 4 2 3 8 13" xfId="25005"/>
    <cellStyle name="Normal 4 2 3 8 2" xfId="1655"/>
    <cellStyle name="Normal 4 2 3 8 2 10" xfId="28610"/>
    <cellStyle name="Normal 4 2 3 8 2 11" xfId="26787"/>
    <cellStyle name="Normal 4 2 3 8 2 2" xfId="5220"/>
    <cellStyle name="Normal 4 2 3 8 2 2 2" xfId="32174"/>
    <cellStyle name="Normal 4 2 3 8 2 3" xfId="7913"/>
    <cellStyle name="Normal 4 2 3 8 2 3 2" xfId="34867"/>
    <cellStyle name="Normal 4 2 3 8 2 4" xfId="10606"/>
    <cellStyle name="Normal 4 2 3 8 2 4 2" xfId="37560"/>
    <cellStyle name="Normal 4 2 3 8 2 5" xfId="13299"/>
    <cellStyle name="Normal 4 2 3 8 2 5 2" xfId="40253"/>
    <cellStyle name="Normal 4 2 3 8 2 6" xfId="15992"/>
    <cellStyle name="Normal 4 2 3 8 2 6 2" xfId="42946"/>
    <cellStyle name="Normal 4 2 3 8 2 7" xfId="18685"/>
    <cellStyle name="Normal 4 2 3 8 2 7 2" xfId="45640"/>
    <cellStyle name="Normal 4 2 3 8 2 8" xfId="21379"/>
    <cellStyle name="Normal 4 2 3 8 2 8 2" xfId="48334"/>
    <cellStyle name="Normal 4 2 3 8 2 9" xfId="24073"/>
    <cellStyle name="Normal 4 2 3 8 2 9 2" xfId="51028"/>
    <cellStyle name="Normal 4 2 3 8 3" xfId="2547"/>
    <cellStyle name="Normal 4 2 3 8 3 10" xfId="29501"/>
    <cellStyle name="Normal 4 2 3 8 3 11" xfId="25896"/>
    <cellStyle name="Normal 4 2 3 8 3 2" xfId="4329"/>
    <cellStyle name="Normal 4 2 3 8 3 2 2" xfId="31283"/>
    <cellStyle name="Normal 4 2 3 8 3 3" xfId="7022"/>
    <cellStyle name="Normal 4 2 3 8 3 3 2" xfId="33976"/>
    <cellStyle name="Normal 4 2 3 8 3 4" xfId="9715"/>
    <cellStyle name="Normal 4 2 3 8 3 4 2" xfId="36669"/>
    <cellStyle name="Normal 4 2 3 8 3 5" xfId="12408"/>
    <cellStyle name="Normal 4 2 3 8 3 5 2" xfId="39362"/>
    <cellStyle name="Normal 4 2 3 8 3 6" xfId="15101"/>
    <cellStyle name="Normal 4 2 3 8 3 6 2" xfId="42055"/>
    <cellStyle name="Normal 4 2 3 8 3 7" xfId="17794"/>
    <cellStyle name="Normal 4 2 3 8 3 7 2" xfId="44749"/>
    <cellStyle name="Normal 4 2 3 8 3 8" xfId="20488"/>
    <cellStyle name="Normal 4 2 3 8 3 8 2" xfId="47443"/>
    <cellStyle name="Normal 4 2 3 8 3 9" xfId="23182"/>
    <cellStyle name="Normal 4 2 3 8 3 9 2" xfId="50137"/>
    <cellStyle name="Normal 4 2 3 8 4" xfId="3438"/>
    <cellStyle name="Normal 4 2 3 8 4 2" xfId="30392"/>
    <cellStyle name="Normal 4 2 3 8 5" xfId="6131"/>
    <cellStyle name="Normal 4 2 3 8 5 2" xfId="33085"/>
    <cellStyle name="Normal 4 2 3 8 6" xfId="8824"/>
    <cellStyle name="Normal 4 2 3 8 6 2" xfId="35778"/>
    <cellStyle name="Normal 4 2 3 8 7" xfId="11517"/>
    <cellStyle name="Normal 4 2 3 8 7 2" xfId="38471"/>
    <cellStyle name="Normal 4 2 3 8 8" xfId="14210"/>
    <cellStyle name="Normal 4 2 3 8 8 2" xfId="41164"/>
    <cellStyle name="Normal 4 2 3 8 9" xfId="16903"/>
    <cellStyle name="Normal 4 2 3 8 9 2" xfId="43858"/>
    <cellStyle name="Normal 4 2 3 9" xfId="788"/>
    <cellStyle name="Normal 4 2 3 9 10" xfId="19619"/>
    <cellStyle name="Normal 4 2 3 9 10 2" xfId="46574"/>
    <cellStyle name="Normal 4 2 3 9 11" xfId="22313"/>
    <cellStyle name="Normal 4 2 3 9 11 2" xfId="49268"/>
    <cellStyle name="Normal 4 2 3 9 12" xfId="27741"/>
    <cellStyle name="Normal 4 2 3 9 13" xfId="25027"/>
    <cellStyle name="Normal 4 2 3 9 2" xfId="1677"/>
    <cellStyle name="Normal 4 2 3 9 2 10" xfId="28632"/>
    <cellStyle name="Normal 4 2 3 9 2 11" xfId="26809"/>
    <cellStyle name="Normal 4 2 3 9 2 2" xfId="5242"/>
    <cellStyle name="Normal 4 2 3 9 2 2 2" xfId="32196"/>
    <cellStyle name="Normal 4 2 3 9 2 3" xfId="7935"/>
    <cellStyle name="Normal 4 2 3 9 2 3 2" xfId="34889"/>
    <cellStyle name="Normal 4 2 3 9 2 4" xfId="10628"/>
    <cellStyle name="Normal 4 2 3 9 2 4 2" xfId="37582"/>
    <cellStyle name="Normal 4 2 3 9 2 5" xfId="13321"/>
    <cellStyle name="Normal 4 2 3 9 2 5 2" xfId="40275"/>
    <cellStyle name="Normal 4 2 3 9 2 6" xfId="16014"/>
    <cellStyle name="Normal 4 2 3 9 2 6 2" xfId="42968"/>
    <cellStyle name="Normal 4 2 3 9 2 7" xfId="18707"/>
    <cellStyle name="Normal 4 2 3 9 2 7 2" xfId="45662"/>
    <cellStyle name="Normal 4 2 3 9 2 8" xfId="21401"/>
    <cellStyle name="Normal 4 2 3 9 2 8 2" xfId="48356"/>
    <cellStyle name="Normal 4 2 3 9 2 9" xfId="24095"/>
    <cellStyle name="Normal 4 2 3 9 2 9 2" xfId="51050"/>
    <cellStyle name="Normal 4 2 3 9 3" xfId="2569"/>
    <cellStyle name="Normal 4 2 3 9 3 10" xfId="29523"/>
    <cellStyle name="Normal 4 2 3 9 3 11" xfId="25918"/>
    <cellStyle name="Normal 4 2 3 9 3 2" xfId="4351"/>
    <cellStyle name="Normal 4 2 3 9 3 2 2" xfId="31305"/>
    <cellStyle name="Normal 4 2 3 9 3 3" xfId="7044"/>
    <cellStyle name="Normal 4 2 3 9 3 3 2" xfId="33998"/>
    <cellStyle name="Normal 4 2 3 9 3 4" xfId="9737"/>
    <cellStyle name="Normal 4 2 3 9 3 4 2" xfId="36691"/>
    <cellStyle name="Normal 4 2 3 9 3 5" xfId="12430"/>
    <cellStyle name="Normal 4 2 3 9 3 5 2" xfId="39384"/>
    <cellStyle name="Normal 4 2 3 9 3 6" xfId="15123"/>
    <cellStyle name="Normal 4 2 3 9 3 6 2" xfId="42077"/>
    <cellStyle name="Normal 4 2 3 9 3 7" xfId="17816"/>
    <cellStyle name="Normal 4 2 3 9 3 7 2" xfId="44771"/>
    <cellStyle name="Normal 4 2 3 9 3 8" xfId="20510"/>
    <cellStyle name="Normal 4 2 3 9 3 8 2" xfId="47465"/>
    <cellStyle name="Normal 4 2 3 9 3 9" xfId="23204"/>
    <cellStyle name="Normal 4 2 3 9 3 9 2" xfId="50159"/>
    <cellStyle name="Normal 4 2 3 9 4" xfId="3460"/>
    <cellStyle name="Normal 4 2 3 9 4 2" xfId="30414"/>
    <cellStyle name="Normal 4 2 3 9 5" xfId="6153"/>
    <cellStyle name="Normal 4 2 3 9 5 2" xfId="33107"/>
    <cellStyle name="Normal 4 2 3 9 6" xfId="8846"/>
    <cellStyle name="Normal 4 2 3 9 6 2" xfId="35800"/>
    <cellStyle name="Normal 4 2 3 9 7" xfId="11539"/>
    <cellStyle name="Normal 4 2 3 9 7 2" xfId="38493"/>
    <cellStyle name="Normal 4 2 3 9 8" xfId="14232"/>
    <cellStyle name="Normal 4 2 3 9 8 2" xfId="41186"/>
    <cellStyle name="Normal 4 2 3 9 9" xfId="16925"/>
    <cellStyle name="Normal 4 2 3 9 9 2" xfId="43880"/>
    <cellStyle name="Normal 4 2 30" xfId="18936"/>
    <cellStyle name="Normal 4 2 30 2" xfId="45891"/>
    <cellStyle name="Normal 4 2 31" xfId="21630"/>
    <cellStyle name="Normal 4 2 31 2" xfId="48585"/>
    <cellStyle name="Normal 4 2 32" xfId="27058"/>
    <cellStyle name="Normal 4 2 33" xfId="24344"/>
    <cellStyle name="Normal 4 2 34" xfId="51351"/>
    <cellStyle name="Normal 4 2 4" xfId="84"/>
    <cellStyle name="Normal 4 2 4 10" xfId="2790"/>
    <cellStyle name="Normal 4 2 4 10 2" xfId="29744"/>
    <cellStyle name="Normal 4 2 4 11" xfId="5483"/>
    <cellStyle name="Normal 4 2 4 11 2" xfId="32437"/>
    <cellStyle name="Normal 4 2 4 12" xfId="8176"/>
    <cellStyle name="Normal 4 2 4 12 2" xfId="35130"/>
    <cellStyle name="Normal 4 2 4 13" xfId="10869"/>
    <cellStyle name="Normal 4 2 4 13 2" xfId="37823"/>
    <cellStyle name="Normal 4 2 4 14" xfId="13562"/>
    <cellStyle name="Normal 4 2 4 14 2" xfId="40516"/>
    <cellStyle name="Normal 4 2 4 15" xfId="16255"/>
    <cellStyle name="Normal 4 2 4 15 2" xfId="43210"/>
    <cellStyle name="Normal 4 2 4 16" xfId="18949"/>
    <cellStyle name="Normal 4 2 4 16 2" xfId="45904"/>
    <cellStyle name="Normal 4 2 4 17" xfId="21643"/>
    <cellStyle name="Normal 4 2 4 17 2" xfId="48598"/>
    <cellStyle name="Normal 4 2 4 18" xfId="27071"/>
    <cellStyle name="Normal 4 2 4 19" xfId="24357"/>
    <cellStyle name="Normal 4 2 4 2" xfId="298"/>
    <cellStyle name="Normal 4 2 4 2 10" xfId="13761"/>
    <cellStyle name="Normal 4 2 4 2 10 2" xfId="40715"/>
    <cellStyle name="Normal 4 2 4 2 11" xfId="16454"/>
    <cellStyle name="Normal 4 2 4 2 11 2" xfId="43409"/>
    <cellStyle name="Normal 4 2 4 2 12" xfId="19148"/>
    <cellStyle name="Normal 4 2 4 2 12 2" xfId="46103"/>
    <cellStyle name="Normal 4 2 4 2 13" xfId="21842"/>
    <cellStyle name="Normal 4 2 4 2 13 2" xfId="48797"/>
    <cellStyle name="Normal 4 2 4 2 14" xfId="27270"/>
    <cellStyle name="Normal 4 2 4 2 15" xfId="24556"/>
    <cellStyle name="Normal 4 2 4 2 2" xfId="299"/>
    <cellStyle name="Normal 4 2 4 2 2 10" xfId="16455"/>
    <cellStyle name="Normal 4 2 4 2 2 10 2" xfId="43410"/>
    <cellStyle name="Normal 4 2 4 2 2 11" xfId="19149"/>
    <cellStyle name="Normal 4 2 4 2 2 11 2" xfId="46104"/>
    <cellStyle name="Normal 4 2 4 2 2 12" xfId="21843"/>
    <cellStyle name="Normal 4 2 4 2 2 12 2" xfId="48798"/>
    <cellStyle name="Normal 4 2 4 2 2 13" xfId="27271"/>
    <cellStyle name="Normal 4 2 4 2 2 14" xfId="24557"/>
    <cellStyle name="Normal 4 2 4 2 2 2" xfId="593"/>
    <cellStyle name="Normal 4 2 4 2 2 2 10" xfId="19424"/>
    <cellStyle name="Normal 4 2 4 2 2 2 10 2" xfId="46379"/>
    <cellStyle name="Normal 4 2 4 2 2 2 11" xfId="22118"/>
    <cellStyle name="Normal 4 2 4 2 2 2 11 2" xfId="49073"/>
    <cellStyle name="Normal 4 2 4 2 2 2 12" xfId="27546"/>
    <cellStyle name="Normal 4 2 4 2 2 2 13" xfId="24832"/>
    <cellStyle name="Normal 4 2 4 2 2 2 2" xfId="1482"/>
    <cellStyle name="Normal 4 2 4 2 2 2 2 10" xfId="28437"/>
    <cellStyle name="Normal 4 2 4 2 2 2 2 11" xfId="26614"/>
    <cellStyle name="Normal 4 2 4 2 2 2 2 2" xfId="5047"/>
    <cellStyle name="Normal 4 2 4 2 2 2 2 2 2" xfId="32001"/>
    <cellStyle name="Normal 4 2 4 2 2 2 2 3" xfId="7740"/>
    <cellStyle name="Normal 4 2 4 2 2 2 2 3 2" xfId="34694"/>
    <cellStyle name="Normal 4 2 4 2 2 2 2 4" xfId="10433"/>
    <cellStyle name="Normal 4 2 4 2 2 2 2 4 2" xfId="37387"/>
    <cellStyle name="Normal 4 2 4 2 2 2 2 5" xfId="13126"/>
    <cellStyle name="Normal 4 2 4 2 2 2 2 5 2" xfId="40080"/>
    <cellStyle name="Normal 4 2 4 2 2 2 2 6" xfId="15819"/>
    <cellStyle name="Normal 4 2 4 2 2 2 2 6 2" xfId="42773"/>
    <cellStyle name="Normal 4 2 4 2 2 2 2 7" xfId="18512"/>
    <cellStyle name="Normal 4 2 4 2 2 2 2 7 2" xfId="45467"/>
    <cellStyle name="Normal 4 2 4 2 2 2 2 8" xfId="21206"/>
    <cellStyle name="Normal 4 2 4 2 2 2 2 8 2" xfId="48161"/>
    <cellStyle name="Normal 4 2 4 2 2 2 2 9" xfId="23900"/>
    <cellStyle name="Normal 4 2 4 2 2 2 2 9 2" xfId="50855"/>
    <cellStyle name="Normal 4 2 4 2 2 2 3" xfId="2373"/>
    <cellStyle name="Normal 4 2 4 2 2 2 3 10" xfId="29328"/>
    <cellStyle name="Normal 4 2 4 2 2 2 3 11" xfId="25723"/>
    <cellStyle name="Normal 4 2 4 2 2 2 3 2" xfId="4156"/>
    <cellStyle name="Normal 4 2 4 2 2 2 3 2 2" xfId="31110"/>
    <cellStyle name="Normal 4 2 4 2 2 2 3 3" xfId="6849"/>
    <cellStyle name="Normal 4 2 4 2 2 2 3 3 2" xfId="33803"/>
    <cellStyle name="Normal 4 2 4 2 2 2 3 4" xfId="9542"/>
    <cellStyle name="Normal 4 2 4 2 2 2 3 4 2" xfId="36496"/>
    <cellStyle name="Normal 4 2 4 2 2 2 3 5" xfId="12235"/>
    <cellStyle name="Normal 4 2 4 2 2 2 3 5 2" xfId="39189"/>
    <cellStyle name="Normal 4 2 4 2 2 2 3 6" xfId="14928"/>
    <cellStyle name="Normal 4 2 4 2 2 2 3 6 2" xfId="41882"/>
    <cellStyle name="Normal 4 2 4 2 2 2 3 7" xfId="17621"/>
    <cellStyle name="Normal 4 2 4 2 2 2 3 7 2" xfId="44576"/>
    <cellStyle name="Normal 4 2 4 2 2 2 3 8" xfId="20315"/>
    <cellStyle name="Normal 4 2 4 2 2 2 3 8 2" xfId="47270"/>
    <cellStyle name="Normal 4 2 4 2 2 2 3 9" xfId="23009"/>
    <cellStyle name="Normal 4 2 4 2 2 2 3 9 2" xfId="49964"/>
    <cellStyle name="Normal 4 2 4 2 2 2 4" xfId="3265"/>
    <cellStyle name="Normal 4 2 4 2 2 2 4 2" xfId="30219"/>
    <cellStyle name="Normal 4 2 4 2 2 2 5" xfId="5958"/>
    <cellStyle name="Normal 4 2 4 2 2 2 5 2" xfId="32912"/>
    <cellStyle name="Normal 4 2 4 2 2 2 6" xfId="8651"/>
    <cellStyle name="Normal 4 2 4 2 2 2 6 2" xfId="35605"/>
    <cellStyle name="Normal 4 2 4 2 2 2 7" xfId="11344"/>
    <cellStyle name="Normal 4 2 4 2 2 2 7 2" xfId="38298"/>
    <cellStyle name="Normal 4 2 4 2 2 2 8" xfId="14037"/>
    <cellStyle name="Normal 4 2 4 2 2 2 8 2" xfId="40991"/>
    <cellStyle name="Normal 4 2 4 2 2 2 9" xfId="16730"/>
    <cellStyle name="Normal 4 2 4 2 2 2 9 2" xfId="43685"/>
    <cellStyle name="Normal 4 2 4 2 2 3" xfId="1207"/>
    <cellStyle name="Normal 4 2 4 2 2 3 10" xfId="28162"/>
    <cellStyle name="Normal 4 2 4 2 2 3 11" xfId="26339"/>
    <cellStyle name="Normal 4 2 4 2 2 3 2" xfId="4772"/>
    <cellStyle name="Normal 4 2 4 2 2 3 2 2" xfId="31726"/>
    <cellStyle name="Normal 4 2 4 2 2 3 3" xfId="7465"/>
    <cellStyle name="Normal 4 2 4 2 2 3 3 2" xfId="34419"/>
    <cellStyle name="Normal 4 2 4 2 2 3 4" xfId="10158"/>
    <cellStyle name="Normal 4 2 4 2 2 3 4 2" xfId="37112"/>
    <cellStyle name="Normal 4 2 4 2 2 3 5" xfId="12851"/>
    <cellStyle name="Normal 4 2 4 2 2 3 5 2" xfId="39805"/>
    <cellStyle name="Normal 4 2 4 2 2 3 6" xfId="15544"/>
    <cellStyle name="Normal 4 2 4 2 2 3 6 2" xfId="42498"/>
    <cellStyle name="Normal 4 2 4 2 2 3 7" xfId="18237"/>
    <cellStyle name="Normal 4 2 4 2 2 3 7 2" xfId="45192"/>
    <cellStyle name="Normal 4 2 4 2 2 3 8" xfId="20931"/>
    <cellStyle name="Normal 4 2 4 2 2 3 8 2" xfId="47886"/>
    <cellStyle name="Normal 4 2 4 2 2 3 9" xfId="23625"/>
    <cellStyle name="Normal 4 2 4 2 2 3 9 2" xfId="50580"/>
    <cellStyle name="Normal 4 2 4 2 2 4" xfId="2098"/>
    <cellStyle name="Normal 4 2 4 2 2 4 10" xfId="29053"/>
    <cellStyle name="Normal 4 2 4 2 2 4 11" xfId="25448"/>
    <cellStyle name="Normal 4 2 4 2 2 4 2" xfId="3881"/>
    <cellStyle name="Normal 4 2 4 2 2 4 2 2" xfId="30835"/>
    <cellStyle name="Normal 4 2 4 2 2 4 3" xfId="6574"/>
    <cellStyle name="Normal 4 2 4 2 2 4 3 2" xfId="33528"/>
    <cellStyle name="Normal 4 2 4 2 2 4 4" xfId="9267"/>
    <cellStyle name="Normal 4 2 4 2 2 4 4 2" xfId="36221"/>
    <cellStyle name="Normal 4 2 4 2 2 4 5" xfId="11960"/>
    <cellStyle name="Normal 4 2 4 2 2 4 5 2" xfId="38914"/>
    <cellStyle name="Normal 4 2 4 2 2 4 6" xfId="14653"/>
    <cellStyle name="Normal 4 2 4 2 2 4 6 2" xfId="41607"/>
    <cellStyle name="Normal 4 2 4 2 2 4 7" xfId="17346"/>
    <cellStyle name="Normal 4 2 4 2 2 4 7 2" xfId="44301"/>
    <cellStyle name="Normal 4 2 4 2 2 4 8" xfId="20040"/>
    <cellStyle name="Normal 4 2 4 2 2 4 8 2" xfId="46995"/>
    <cellStyle name="Normal 4 2 4 2 2 4 9" xfId="22734"/>
    <cellStyle name="Normal 4 2 4 2 2 4 9 2" xfId="49689"/>
    <cellStyle name="Normal 4 2 4 2 2 5" xfId="2990"/>
    <cellStyle name="Normal 4 2 4 2 2 5 2" xfId="29944"/>
    <cellStyle name="Normal 4 2 4 2 2 6" xfId="5683"/>
    <cellStyle name="Normal 4 2 4 2 2 6 2" xfId="32637"/>
    <cellStyle name="Normal 4 2 4 2 2 7" xfId="8376"/>
    <cellStyle name="Normal 4 2 4 2 2 7 2" xfId="35330"/>
    <cellStyle name="Normal 4 2 4 2 2 8" xfId="11069"/>
    <cellStyle name="Normal 4 2 4 2 2 8 2" xfId="38023"/>
    <cellStyle name="Normal 4 2 4 2 2 9" xfId="13762"/>
    <cellStyle name="Normal 4 2 4 2 2 9 2" xfId="40716"/>
    <cellStyle name="Normal 4 2 4 2 3" xfId="592"/>
    <cellStyle name="Normal 4 2 4 2 3 10" xfId="19423"/>
    <cellStyle name="Normal 4 2 4 2 3 10 2" xfId="46378"/>
    <cellStyle name="Normal 4 2 4 2 3 11" xfId="22117"/>
    <cellStyle name="Normal 4 2 4 2 3 11 2" xfId="49072"/>
    <cellStyle name="Normal 4 2 4 2 3 12" xfId="27545"/>
    <cellStyle name="Normal 4 2 4 2 3 13" xfId="24831"/>
    <cellStyle name="Normal 4 2 4 2 3 2" xfId="1481"/>
    <cellStyle name="Normal 4 2 4 2 3 2 10" xfId="28436"/>
    <cellStyle name="Normal 4 2 4 2 3 2 11" xfId="26613"/>
    <cellStyle name="Normal 4 2 4 2 3 2 2" xfId="5046"/>
    <cellStyle name="Normal 4 2 4 2 3 2 2 2" xfId="32000"/>
    <cellStyle name="Normal 4 2 4 2 3 2 3" xfId="7739"/>
    <cellStyle name="Normal 4 2 4 2 3 2 3 2" xfId="34693"/>
    <cellStyle name="Normal 4 2 4 2 3 2 4" xfId="10432"/>
    <cellStyle name="Normal 4 2 4 2 3 2 4 2" xfId="37386"/>
    <cellStyle name="Normal 4 2 4 2 3 2 5" xfId="13125"/>
    <cellStyle name="Normal 4 2 4 2 3 2 5 2" xfId="40079"/>
    <cellStyle name="Normal 4 2 4 2 3 2 6" xfId="15818"/>
    <cellStyle name="Normal 4 2 4 2 3 2 6 2" xfId="42772"/>
    <cellStyle name="Normal 4 2 4 2 3 2 7" xfId="18511"/>
    <cellStyle name="Normal 4 2 4 2 3 2 7 2" xfId="45466"/>
    <cellStyle name="Normal 4 2 4 2 3 2 8" xfId="21205"/>
    <cellStyle name="Normal 4 2 4 2 3 2 8 2" xfId="48160"/>
    <cellStyle name="Normal 4 2 4 2 3 2 9" xfId="23899"/>
    <cellStyle name="Normal 4 2 4 2 3 2 9 2" xfId="50854"/>
    <cellStyle name="Normal 4 2 4 2 3 3" xfId="2372"/>
    <cellStyle name="Normal 4 2 4 2 3 3 10" xfId="29327"/>
    <cellStyle name="Normal 4 2 4 2 3 3 11" xfId="25722"/>
    <cellStyle name="Normal 4 2 4 2 3 3 2" xfId="4155"/>
    <cellStyle name="Normal 4 2 4 2 3 3 2 2" xfId="31109"/>
    <cellStyle name="Normal 4 2 4 2 3 3 3" xfId="6848"/>
    <cellStyle name="Normal 4 2 4 2 3 3 3 2" xfId="33802"/>
    <cellStyle name="Normal 4 2 4 2 3 3 4" xfId="9541"/>
    <cellStyle name="Normal 4 2 4 2 3 3 4 2" xfId="36495"/>
    <cellStyle name="Normal 4 2 4 2 3 3 5" xfId="12234"/>
    <cellStyle name="Normal 4 2 4 2 3 3 5 2" xfId="39188"/>
    <cellStyle name="Normal 4 2 4 2 3 3 6" xfId="14927"/>
    <cellStyle name="Normal 4 2 4 2 3 3 6 2" xfId="41881"/>
    <cellStyle name="Normal 4 2 4 2 3 3 7" xfId="17620"/>
    <cellStyle name="Normal 4 2 4 2 3 3 7 2" xfId="44575"/>
    <cellStyle name="Normal 4 2 4 2 3 3 8" xfId="20314"/>
    <cellStyle name="Normal 4 2 4 2 3 3 8 2" xfId="47269"/>
    <cellStyle name="Normal 4 2 4 2 3 3 9" xfId="23008"/>
    <cellStyle name="Normal 4 2 4 2 3 3 9 2" xfId="49963"/>
    <cellStyle name="Normal 4 2 4 2 3 4" xfId="3264"/>
    <cellStyle name="Normal 4 2 4 2 3 4 2" xfId="30218"/>
    <cellStyle name="Normal 4 2 4 2 3 5" xfId="5957"/>
    <cellStyle name="Normal 4 2 4 2 3 5 2" xfId="32911"/>
    <cellStyle name="Normal 4 2 4 2 3 6" xfId="8650"/>
    <cellStyle name="Normal 4 2 4 2 3 6 2" xfId="35604"/>
    <cellStyle name="Normal 4 2 4 2 3 7" xfId="11343"/>
    <cellStyle name="Normal 4 2 4 2 3 7 2" xfId="38297"/>
    <cellStyle name="Normal 4 2 4 2 3 8" xfId="14036"/>
    <cellStyle name="Normal 4 2 4 2 3 8 2" xfId="40990"/>
    <cellStyle name="Normal 4 2 4 2 3 9" xfId="16729"/>
    <cellStyle name="Normal 4 2 4 2 3 9 2" xfId="43684"/>
    <cellStyle name="Normal 4 2 4 2 4" xfId="1206"/>
    <cellStyle name="Normal 4 2 4 2 4 10" xfId="28161"/>
    <cellStyle name="Normal 4 2 4 2 4 11" xfId="26338"/>
    <cellStyle name="Normal 4 2 4 2 4 2" xfId="4771"/>
    <cellStyle name="Normal 4 2 4 2 4 2 2" xfId="31725"/>
    <cellStyle name="Normal 4 2 4 2 4 3" xfId="7464"/>
    <cellStyle name="Normal 4 2 4 2 4 3 2" xfId="34418"/>
    <cellStyle name="Normal 4 2 4 2 4 4" xfId="10157"/>
    <cellStyle name="Normal 4 2 4 2 4 4 2" xfId="37111"/>
    <cellStyle name="Normal 4 2 4 2 4 5" xfId="12850"/>
    <cellStyle name="Normal 4 2 4 2 4 5 2" xfId="39804"/>
    <cellStyle name="Normal 4 2 4 2 4 6" xfId="15543"/>
    <cellStyle name="Normal 4 2 4 2 4 6 2" xfId="42497"/>
    <cellStyle name="Normal 4 2 4 2 4 7" xfId="18236"/>
    <cellStyle name="Normal 4 2 4 2 4 7 2" xfId="45191"/>
    <cellStyle name="Normal 4 2 4 2 4 8" xfId="20930"/>
    <cellStyle name="Normal 4 2 4 2 4 8 2" xfId="47885"/>
    <cellStyle name="Normal 4 2 4 2 4 9" xfId="23624"/>
    <cellStyle name="Normal 4 2 4 2 4 9 2" xfId="50579"/>
    <cellStyle name="Normal 4 2 4 2 5" xfId="2097"/>
    <cellStyle name="Normal 4 2 4 2 5 10" xfId="29052"/>
    <cellStyle name="Normal 4 2 4 2 5 11" xfId="25447"/>
    <cellStyle name="Normal 4 2 4 2 5 2" xfId="3880"/>
    <cellStyle name="Normal 4 2 4 2 5 2 2" xfId="30834"/>
    <cellStyle name="Normal 4 2 4 2 5 3" xfId="6573"/>
    <cellStyle name="Normal 4 2 4 2 5 3 2" xfId="33527"/>
    <cellStyle name="Normal 4 2 4 2 5 4" xfId="9266"/>
    <cellStyle name="Normal 4 2 4 2 5 4 2" xfId="36220"/>
    <cellStyle name="Normal 4 2 4 2 5 5" xfId="11959"/>
    <cellStyle name="Normal 4 2 4 2 5 5 2" xfId="38913"/>
    <cellStyle name="Normal 4 2 4 2 5 6" xfId="14652"/>
    <cellStyle name="Normal 4 2 4 2 5 6 2" xfId="41606"/>
    <cellStyle name="Normal 4 2 4 2 5 7" xfId="17345"/>
    <cellStyle name="Normal 4 2 4 2 5 7 2" xfId="44300"/>
    <cellStyle name="Normal 4 2 4 2 5 8" xfId="20039"/>
    <cellStyle name="Normal 4 2 4 2 5 8 2" xfId="46994"/>
    <cellStyle name="Normal 4 2 4 2 5 9" xfId="22733"/>
    <cellStyle name="Normal 4 2 4 2 5 9 2" xfId="49688"/>
    <cellStyle name="Normal 4 2 4 2 6" xfId="2989"/>
    <cellStyle name="Normal 4 2 4 2 6 2" xfId="29943"/>
    <cellStyle name="Normal 4 2 4 2 7" xfId="5682"/>
    <cellStyle name="Normal 4 2 4 2 7 2" xfId="32636"/>
    <cellStyle name="Normal 4 2 4 2 8" xfId="8375"/>
    <cellStyle name="Normal 4 2 4 2 8 2" xfId="35329"/>
    <cellStyle name="Normal 4 2 4 2 9" xfId="11068"/>
    <cellStyle name="Normal 4 2 4 2 9 2" xfId="38022"/>
    <cellStyle name="Normal 4 2 4 3" xfId="300"/>
    <cellStyle name="Normal 4 2 4 3 10" xfId="13763"/>
    <cellStyle name="Normal 4 2 4 3 10 2" xfId="40717"/>
    <cellStyle name="Normal 4 2 4 3 11" xfId="16456"/>
    <cellStyle name="Normal 4 2 4 3 11 2" xfId="43411"/>
    <cellStyle name="Normal 4 2 4 3 12" xfId="19150"/>
    <cellStyle name="Normal 4 2 4 3 12 2" xfId="46105"/>
    <cellStyle name="Normal 4 2 4 3 13" xfId="21844"/>
    <cellStyle name="Normal 4 2 4 3 13 2" xfId="48799"/>
    <cellStyle name="Normal 4 2 4 3 14" xfId="27272"/>
    <cellStyle name="Normal 4 2 4 3 15" xfId="24558"/>
    <cellStyle name="Normal 4 2 4 3 2" xfId="301"/>
    <cellStyle name="Normal 4 2 4 3 2 10" xfId="16457"/>
    <cellStyle name="Normal 4 2 4 3 2 10 2" xfId="43412"/>
    <cellStyle name="Normal 4 2 4 3 2 11" xfId="19151"/>
    <cellStyle name="Normal 4 2 4 3 2 11 2" xfId="46106"/>
    <cellStyle name="Normal 4 2 4 3 2 12" xfId="21845"/>
    <cellStyle name="Normal 4 2 4 3 2 12 2" xfId="48800"/>
    <cellStyle name="Normal 4 2 4 3 2 13" xfId="27273"/>
    <cellStyle name="Normal 4 2 4 3 2 14" xfId="24559"/>
    <cellStyle name="Normal 4 2 4 3 2 2" xfId="595"/>
    <cellStyle name="Normal 4 2 4 3 2 2 10" xfId="19426"/>
    <cellStyle name="Normal 4 2 4 3 2 2 10 2" xfId="46381"/>
    <cellStyle name="Normal 4 2 4 3 2 2 11" xfId="22120"/>
    <cellStyle name="Normal 4 2 4 3 2 2 11 2" xfId="49075"/>
    <cellStyle name="Normal 4 2 4 3 2 2 12" xfId="27548"/>
    <cellStyle name="Normal 4 2 4 3 2 2 13" xfId="24834"/>
    <cellStyle name="Normal 4 2 4 3 2 2 2" xfId="1484"/>
    <cellStyle name="Normal 4 2 4 3 2 2 2 10" xfId="28439"/>
    <cellStyle name="Normal 4 2 4 3 2 2 2 11" xfId="26616"/>
    <cellStyle name="Normal 4 2 4 3 2 2 2 2" xfId="5049"/>
    <cellStyle name="Normal 4 2 4 3 2 2 2 2 2" xfId="32003"/>
    <cellStyle name="Normal 4 2 4 3 2 2 2 3" xfId="7742"/>
    <cellStyle name="Normal 4 2 4 3 2 2 2 3 2" xfId="34696"/>
    <cellStyle name="Normal 4 2 4 3 2 2 2 4" xfId="10435"/>
    <cellStyle name="Normal 4 2 4 3 2 2 2 4 2" xfId="37389"/>
    <cellStyle name="Normal 4 2 4 3 2 2 2 5" xfId="13128"/>
    <cellStyle name="Normal 4 2 4 3 2 2 2 5 2" xfId="40082"/>
    <cellStyle name="Normal 4 2 4 3 2 2 2 6" xfId="15821"/>
    <cellStyle name="Normal 4 2 4 3 2 2 2 6 2" xfId="42775"/>
    <cellStyle name="Normal 4 2 4 3 2 2 2 7" xfId="18514"/>
    <cellStyle name="Normal 4 2 4 3 2 2 2 7 2" xfId="45469"/>
    <cellStyle name="Normal 4 2 4 3 2 2 2 8" xfId="21208"/>
    <cellStyle name="Normal 4 2 4 3 2 2 2 8 2" xfId="48163"/>
    <cellStyle name="Normal 4 2 4 3 2 2 2 9" xfId="23902"/>
    <cellStyle name="Normal 4 2 4 3 2 2 2 9 2" xfId="50857"/>
    <cellStyle name="Normal 4 2 4 3 2 2 3" xfId="2375"/>
    <cellStyle name="Normal 4 2 4 3 2 2 3 10" xfId="29330"/>
    <cellStyle name="Normal 4 2 4 3 2 2 3 11" xfId="25725"/>
    <cellStyle name="Normal 4 2 4 3 2 2 3 2" xfId="4158"/>
    <cellStyle name="Normal 4 2 4 3 2 2 3 2 2" xfId="31112"/>
    <cellStyle name="Normal 4 2 4 3 2 2 3 3" xfId="6851"/>
    <cellStyle name="Normal 4 2 4 3 2 2 3 3 2" xfId="33805"/>
    <cellStyle name="Normal 4 2 4 3 2 2 3 4" xfId="9544"/>
    <cellStyle name="Normal 4 2 4 3 2 2 3 4 2" xfId="36498"/>
    <cellStyle name="Normal 4 2 4 3 2 2 3 5" xfId="12237"/>
    <cellStyle name="Normal 4 2 4 3 2 2 3 5 2" xfId="39191"/>
    <cellStyle name="Normal 4 2 4 3 2 2 3 6" xfId="14930"/>
    <cellStyle name="Normal 4 2 4 3 2 2 3 6 2" xfId="41884"/>
    <cellStyle name="Normal 4 2 4 3 2 2 3 7" xfId="17623"/>
    <cellStyle name="Normal 4 2 4 3 2 2 3 7 2" xfId="44578"/>
    <cellStyle name="Normal 4 2 4 3 2 2 3 8" xfId="20317"/>
    <cellStyle name="Normal 4 2 4 3 2 2 3 8 2" xfId="47272"/>
    <cellStyle name="Normal 4 2 4 3 2 2 3 9" xfId="23011"/>
    <cellStyle name="Normal 4 2 4 3 2 2 3 9 2" xfId="49966"/>
    <cellStyle name="Normal 4 2 4 3 2 2 4" xfId="3267"/>
    <cellStyle name="Normal 4 2 4 3 2 2 4 2" xfId="30221"/>
    <cellStyle name="Normal 4 2 4 3 2 2 5" xfId="5960"/>
    <cellStyle name="Normal 4 2 4 3 2 2 5 2" xfId="32914"/>
    <cellStyle name="Normal 4 2 4 3 2 2 6" xfId="8653"/>
    <cellStyle name="Normal 4 2 4 3 2 2 6 2" xfId="35607"/>
    <cellStyle name="Normal 4 2 4 3 2 2 7" xfId="11346"/>
    <cellStyle name="Normal 4 2 4 3 2 2 7 2" xfId="38300"/>
    <cellStyle name="Normal 4 2 4 3 2 2 8" xfId="14039"/>
    <cellStyle name="Normal 4 2 4 3 2 2 8 2" xfId="40993"/>
    <cellStyle name="Normal 4 2 4 3 2 2 9" xfId="16732"/>
    <cellStyle name="Normal 4 2 4 3 2 2 9 2" xfId="43687"/>
    <cellStyle name="Normal 4 2 4 3 2 3" xfId="1209"/>
    <cellStyle name="Normal 4 2 4 3 2 3 10" xfId="28164"/>
    <cellStyle name="Normal 4 2 4 3 2 3 11" xfId="26341"/>
    <cellStyle name="Normal 4 2 4 3 2 3 2" xfId="4774"/>
    <cellStyle name="Normal 4 2 4 3 2 3 2 2" xfId="31728"/>
    <cellStyle name="Normal 4 2 4 3 2 3 3" xfId="7467"/>
    <cellStyle name="Normal 4 2 4 3 2 3 3 2" xfId="34421"/>
    <cellStyle name="Normal 4 2 4 3 2 3 4" xfId="10160"/>
    <cellStyle name="Normal 4 2 4 3 2 3 4 2" xfId="37114"/>
    <cellStyle name="Normal 4 2 4 3 2 3 5" xfId="12853"/>
    <cellStyle name="Normal 4 2 4 3 2 3 5 2" xfId="39807"/>
    <cellStyle name="Normal 4 2 4 3 2 3 6" xfId="15546"/>
    <cellStyle name="Normal 4 2 4 3 2 3 6 2" xfId="42500"/>
    <cellStyle name="Normal 4 2 4 3 2 3 7" xfId="18239"/>
    <cellStyle name="Normal 4 2 4 3 2 3 7 2" xfId="45194"/>
    <cellStyle name="Normal 4 2 4 3 2 3 8" xfId="20933"/>
    <cellStyle name="Normal 4 2 4 3 2 3 8 2" xfId="47888"/>
    <cellStyle name="Normal 4 2 4 3 2 3 9" xfId="23627"/>
    <cellStyle name="Normal 4 2 4 3 2 3 9 2" xfId="50582"/>
    <cellStyle name="Normal 4 2 4 3 2 4" xfId="2100"/>
    <cellStyle name="Normal 4 2 4 3 2 4 10" xfId="29055"/>
    <cellStyle name="Normal 4 2 4 3 2 4 11" xfId="25450"/>
    <cellStyle name="Normal 4 2 4 3 2 4 2" xfId="3883"/>
    <cellStyle name="Normal 4 2 4 3 2 4 2 2" xfId="30837"/>
    <cellStyle name="Normal 4 2 4 3 2 4 3" xfId="6576"/>
    <cellStyle name="Normal 4 2 4 3 2 4 3 2" xfId="33530"/>
    <cellStyle name="Normal 4 2 4 3 2 4 4" xfId="9269"/>
    <cellStyle name="Normal 4 2 4 3 2 4 4 2" xfId="36223"/>
    <cellStyle name="Normal 4 2 4 3 2 4 5" xfId="11962"/>
    <cellStyle name="Normal 4 2 4 3 2 4 5 2" xfId="38916"/>
    <cellStyle name="Normal 4 2 4 3 2 4 6" xfId="14655"/>
    <cellStyle name="Normal 4 2 4 3 2 4 6 2" xfId="41609"/>
    <cellStyle name="Normal 4 2 4 3 2 4 7" xfId="17348"/>
    <cellStyle name="Normal 4 2 4 3 2 4 7 2" xfId="44303"/>
    <cellStyle name="Normal 4 2 4 3 2 4 8" xfId="20042"/>
    <cellStyle name="Normal 4 2 4 3 2 4 8 2" xfId="46997"/>
    <cellStyle name="Normal 4 2 4 3 2 4 9" xfId="22736"/>
    <cellStyle name="Normal 4 2 4 3 2 4 9 2" xfId="49691"/>
    <cellStyle name="Normal 4 2 4 3 2 5" xfId="2992"/>
    <cellStyle name="Normal 4 2 4 3 2 5 2" xfId="29946"/>
    <cellStyle name="Normal 4 2 4 3 2 6" xfId="5685"/>
    <cellStyle name="Normal 4 2 4 3 2 6 2" xfId="32639"/>
    <cellStyle name="Normal 4 2 4 3 2 7" xfId="8378"/>
    <cellStyle name="Normal 4 2 4 3 2 7 2" xfId="35332"/>
    <cellStyle name="Normal 4 2 4 3 2 8" xfId="11071"/>
    <cellStyle name="Normal 4 2 4 3 2 8 2" xfId="38025"/>
    <cellStyle name="Normal 4 2 4 3 2 9" xfId="13764"/>
    <cellStyle name="Normal 4 2 4 3 2 9 2" xfId="40718"/>
    <cellStyle name="Normal 4 2 4 3 3" xfId="594"/>
    <cellStyle name="Normal 4 2 4 3 3 10" xfId="19425"/>
    <cellStyle name="Normal 4 2 4 3 3 10 2" xfId="46380"/>
    <cellStyle name="Normal 4 2 4 3 3 11" xfId="22119"/>
    <cellStyle name="Normal 4 2 4 3 3 11 2" xfId="49074"/>
    <cellStyle name="Normal 4 2 4 3 3 12" xfId="27547"/>
    <cellStyle name="Normal 4 2 4 3 3 13" xfId="24833"/>
    <cellStyle name="Normal 4 2 4 3 3 2" xfId="1483"/>
    <cellStyle name="Normal 4 2 4 3 3 2 10" xfId="28438"/>
    <cellStyle name="Normal 4 2 4 3 3 2 11" xfId="26615"/>
    <cellStyle name="Normal 4 2 4 3 3 2 2" xfId="5048"/>
    <cellStyle name="Normal 4 2 4 3 3 2 2 2" xfId="32002"/>
    <cellStyle name="Normal 4 2 4 3 3 2 3" xfId="7741"/>
    <cellStyle name="Normal 4 2 4 3 3 2 3 2" xfId="34695"/>
    <cellStyle name="Normal 4 2 4 3 3 2 4" xfId="10434"/>
    <cellStyle name="Normal 4 2 4 3 3 2 4 2" xfId="37388"/>
    <cellStyle name="Normal 4 2 4 3 3 2 5" xfId="13127"/>
    <cellStyle name="Normal 4 2 4 3 3 2 5 2" xfId="40081"/>
    <cellStyle name="Normal 4 2 4 3 3 2 6" xfId="15820"/>
    <cellStyle name="Normal 4 2 4 3 3 2 6 2" xfId="42774"/>
    <cellStyle name="Normal 4 2 4 3 3 2 7" xfId="18513"/>
    <cellStyle name="Normal 4 2 4 3 3 2 7 2" xfId="45468"/>
    <cellStyle name="Normal 4 2 4 3 3 2 8" xfId="21207"/>
    <cellStyle name="Normal 4 2 4 3 3 2 8 2" xfId="48162"/>
    <cellStyle name="Normal 4 2 4 3 3 2 9" xfId="23901"/>
    <cellStyle name="Normal 4 2 4 3 3 2 9 2" xfId="50856"/>
    <cellStyle name="Normal 4 2 4 3 3 3" xfId="2374"/>
    <cellStyle name="Normal 4 2 4 3 3 3 10" xfId="29329"/>
    <cellStyle name="Normal 4 2 4 3 3 3 11" xfId="25724"/>
    <cellStyle name="Normal 4 2 4 3 3 3 2" xfId="4157"/>
    <cellStyle name="Normal 4 2 4 3 3 3 2 2" xfId="31111"/>
    <cellStyle name="Normal 4 2 4 3 3 3 3" xfId="6850"/>
    <cellStyle name="Normal 4 2 4 3 3 3 3 2" xfId="33804"/>
    <cellStyle name="Normal 4 2 4 3 3 3 4" xfId="9543"/>
    <cellStyle name="Normal 4 2 4 3 3 3 4 2" xfId="36497"/>
    <cellStyle name="Normal 4 2 4 3 3 3 5" xfId="12236"/>
    <cellStyle name="Normal 4 2 4 3 3 3 5 2" xfId="39190"/>
    <cellStyle name="Normal 4 2 4 3 3 3 6" xfId="14929"/>
    <cellStyle name="Normal 4 2 4 3 3 3 6 2" xfId="41883"/>
    <cellStyle name="Normal 4 2 4 3 3 3 7" xfId="17622"/>
    <cellStyle name="Normal 4 2 4 3 3 3 7 2" xfId="44577"/>
    <cellStyle name="Normal 4 2 4 3 3 3 8" xfId="20316"/>
    <cellStyle name="Normal 4 2 4 3 3 3 8 2" xfId="47271"/>
    <cellStyle name="Normal 4 2 4 3 3 3 9" xfId="23010"/>
    <cellStyle name="Normal 4 2 4 3 3 3 9 2" xfId="49965"/>
    <cellStyle name="Normal 4 2 4 3 3 4" xfId="3266"/>
    <cellStyle name="Normal 4 2 4 3 3 4 2" xfId="30220"/>
    <cellStyle name="Normal 4 2 4 3 3 5" xfId="5959"/>
    <cellStyle name="Normal 4 2 4 3 3 5 2" xfId="32913"/>
    <cellStyle name="Normal 4 2 4 3 3 6" xfId="8652"/>
    <cellStyle name="Normal 4 2 4 3 3 6 2" xfId="35606"/>
    <cellStyle name="Normal 4 2 4 3 3 7" xfId="11345"/>
    <cellStyle name="Normal 4 2 4 3 3 7 2" xfId="38299"/>
    <cellStyle name="Normal 4 2 4 3 3 8" xfId="14038"/>
    <cellStyle name="Normal 4 2 4 3 3 8 2" xfId="40992"/>
    <cellStyle name="Normal 4 2 4 3 3 9" xfId="16731"/>
    <cellStyle name="Normal 4 2 4 3 3 9 2" xfId="43686"/>
    <cellStyle name="Normal 4 2 4 3 4" xfId="1208"/>
    <cellStyle name="Normal 4 2 4 3 4 10" xfId="28163"/>
    <cellStyle name="Normal 4 2 4 3 4 11" xfId="26340"/>
    <cellStyle name="Normal 4 2 4 3 4 2" xfId="4773"/>
    <cellStyle name="Normal 4 2 4 3 4 2 2" xfId="31727"/>
    <cellStyle name="Normal 4 2 4 3 4 3" xfId="7466"/>
    <cellStyle name="Normal 4 2 4 3 4 3 2" xfId="34420"/>
    <cellStyle name="Normal 4 2 4 3 4 4" xfId="10159"/>
    <cellStyle name="Normal 4 2 4 3 4 4 2" xfId="37113"/>
    <cellStyle name="Normal 4 2 4 3 4 5" xfId="12852"/>
    <cellStyle name="Normal 4 2 4 3 4 5 2" xfId="39806"/>
    <cellStyle name="Normal 4 2 4 3 4 6" xfId="15545"/>
    <cellStyle name="Normal 4 2 4 3 4 6 2" xfId="42499"/>
    <cellStyle name="Normal 4 2 4 3 4 7" xfId="18238"/>
    <cellStyle name="Normal 4 2 4 3 4 7 2" xfId="45193"/>
    <cellStyle name="Normal 4 2 4 3 4 8" xfId="20932"/>
    <cellStyle name="Normal 4 2 4 3 4 8 2" xfId="47887"/>
    <cellStyle name="Normal 4 2 4 3 4 9" xfId="23626"/>
    <cellStyle name="Normal 4 2 4 3 4 9 2" xfId="50581"/>
    <cellStyle name="Normal 4 2 4 3 5" xfId="2099"/>
    <cellStyle name="Normal 4 2 4 3 5 10" xfId="29054"/>
    <cellStyle name="Normal 4 2 4 3 5 11" xfId="25449"/>
    <cellStyle name="Normal 4 2 4 3 5 2" xfId="3882"/>
    <cellStyle name="Normal 4 2 4 3 5 2 2" xfId="30836"/>
    <cellStyle name="Normal 4 2 4 3 5 3" xfId="6575"/>
    <cellStyle name="Normal 4 2 4 3 5 3 2" xfId="33529"/>
    <cellStyle name="Normal 4 2 4 3 5 4" xfId="9268"/>
    <cellStyle name="Normal 4 2 4 3 5 4 2" xfId="36222"/>
    <cellStyle name="Normal 4 2 4 3 5 5" xfId="11961"/>
    <cellStyle name="Normal 4 2 4 3 5 5 2" xfId="38915"/>
    <cellStyle name="Normal 4 2 4 3 5 6" xfId="14654"/>
    <cellStyle name="Normal 4 2 4 3 5 6 2" xfId="41608"/>
    <cellStyle name="Normal 4 2 4 3 5 7" xfId="17347"/>
    <cellStyle name="Normal 4 2 4 3 5 7 2" xfId="44302"/>
    <cellStyle name="Normal 4 2 4 3 5 8" xfId="20041"/>
    <cellStyle name="Normal 4 2 4 3 5 8 2" xfId="46996"/>
    <cellStyle name="Normal 4 2 4 3 5 9" xfId="22735"/>
    <cellStyle name="Normal 4 2 4 3 5 9 2" xfId="49690"/>
    <cellStyle name="Normal 4 2 4 3 6" xfId="2991"/>
    <cellStyle name="Normal 4 2 4 3 6 2" xfId="29945"/>
    <cellStyle name="Normal 4 2 4 3 7" xfId="5684"/>
    <cellStyle name="Normal 4 2 4 3 7 2" xfId="32638"/>
    <cellStyle name="Normal 4 2 4 3 8" xfId="8377"/>
    <cellStyle name="Normal 4 2 4 3 8 2" xfId="35331"/>
    <cellStyle name="Normal 4 2 4 3 9" xfId="11070"/>
    <cellStyle name="Normal 4 2 4 3 9 2" xfId="38024"/>
    <cellStyle name="Normal 4 2 4 4" xfId="302"/>
    <cellStyle name="Normal 4 2 4 4 10" xfId="16458"/>
    <cellStyle name="Normal 4 2 4 4 10 2" xfId="43413"/>
    <cellStyle name="Normal 4 2 4 4 11" xfId="19152"/>
    <cellStyle name="Normal 4 2 4 4 11 2" xfId="46107"/>
    <cellStyle name="Normal 4 2 4 4 12" xfId="21846"/>
    <cellStyle name="Normal 4 2 4 4 12 2" xfId="48801"/>
    <cellStyle name="Normal 4 2 4 4 13" xfId="27274"/>
    <cellStyle name="Normal 4 2 4 4 14" xfId="24560"/>
    <cellStyle name="Normal 4 2 4 4 2" xfId="596"/>
    <cellStyle name="Normal 4 2 4 4 2 10" xfId="19427"/>
    <cellStyle name="Normal 4 2 4 4 2 10 2" xfId="46382"/>
    <cellStyle name="Normal 4 2 4 4 2 11" xfId="22121"/>
    <cellStyle name="Normal 4 2 4 4 2 11 2" xfId="49076"/>
    <cellStyle name="Normal 4 2 4 4 2 12" xfId="27549"/>
    <cellStyle name="Normal 4 2 4 4 2 13" xfId="24835"/>
    <cellStyle name="Normal 4 2 4 4 2 2" xfId="1485"/>
    <cellStyle name="Normal 4 2 4 4 2 2 10" xfId="28440"/>
    <cellStyle name="Normal 4 2 4 4 2 2 11" xfId="26617"/>
    <cellStyle name="Normal 4 2 4 4 2 2 2" xfId="5050"/>
    <cellStyle name="Normal 4 2 4 4 2 2 2 2" xfId="32004"/>
    <cellStyle name="Normal 4 2 4 4 2 2 3" xfId="7743"/>
    <cellStyle name="Normal 4 2 4 4 2 2 3 2" xfId="34697"/>
    <cellStyle name="Normal 4 2 4 4 2 2 4" xfId="10436"/>
    <cellStyle name="Normal 4 2 4 4 2 2 4 2" xfId="37390"/>
    <cellStyle name="Normal 4 2 4 4 2 2 5" xfId="13129"/>
    <cellStyle name="Normal 4 2 4 4 2 2 5 2" xfId="40083"/>
    <cellStyle name="Normal 4 2 4 4 2 2 6" xfId="15822"/>
    <cellStyle name="Normal 4 2 4 4 2 2 6 2" xfId="42776"/>
    <cellStyle name="Normal 4 2 4 4 2 2 7" xfId="18515"/>
    <cellStyle name="Normal 4 2 4 4 2 2 7 2" xfId="45470"/>
    <cellStyle name="Normal 4 2 4 4 2 2 8" xfId="21209"/>
    <cellStyle name="Normal 4 2 4 4 2 2 8 2" xfId="48164"/>
    <cellStyle name="Normal 4 2 4 4 2 2 9" xfId="23903"/>
    <cellStyle name="Normal 4 2 4 4 2 2 9 2" xfId="50858"/>
    <cellStyle name="Normal 4 2 4 4 2 3" xfId="2376"/>
    <cellStyle name="Normal 4 2 4 4 2 3 10" xfId="29331"/>
    <cellStyle name="Normal 4 2 4 4 2 3 11" xfId="25726"/>
    <cellStyle name="Normal 4 2 4 4 2 3 2" xfId="4159"/>
    <cellStyle name="Normal 4 2 4 4 2 3 2 2" xfId="31113"/>
    <cellStyle name="Normal 4 2 4 4 2 3 3" xfId="6852"/>
    <cellStyle name="Normal 4 2 4 4 2 3 3 2" xfId="33806"/>
    <cellStyle name="Normal 4 2 4 4 2 3 4" xfId="9545"/>
    <cellStyle name="Normal 4 2 4 4 2 3 4 2" xfId="36499"/>
    <cellStyle name="Normal 4 2 4 4 2 3 5" xfId="12238"/>
    <cellStyle name="Normal 4 2 4 4 2 3 5 2" xfId="39192"/>
    <cellStyle name="Normal 4 2 4 4 2 3 6" xfId="14931"/>
    <cellStyle name="Normal 4 2 4 4 2 3 6 2" xfId="41885"/>
    <cellStyle name="Normal 4 2 4 4 2 3 7" xfId="17624"/>
    <cellStyle name="Normal 4 2 4 4 2 3 7 2" xfId="44579"/>
    <cellStyle name="Normal 4 2 4 4 2 3 8" xfId="20318"/>
    <cellStyle name="Normal 4 2 4 4 2 3 8 2" xfId="47273"/>
    <cellStyle name="Normal 4 2 4 4 2 3 9" xfId="23012"/>
    <cellStyle name="Normal 4 2 4 4 2 3 9 2" xfId="49967"/>
    <cellStyle name="Normal 4 2 4 4 2 4" xfId="3268"/>
    <cellStyle name="Normal 4 2 4 4 2 4 2" xfId="30222"/>
    <cellStyle name="Normal 4 2 4 4 2 5" xfId="5961"/>
    <cellStyle name="Normal 4 2 4 4 2 5 2" xfId="32915"/>
    <cellStyle name="Normal 4 2 4 4 2 6" xfId="8654"/>
    <cellStyle name="Normal 4 2 4 4 2 6 2" xfId="35608"/>
    <cellStyle name="Normal 4 2 4 4 2 7" xfId="11347"/>
    <cellStyle name="Normal 4 2 4 4 2 7 2" xfId="38301"/>
    <cellStyle name="Normal 4 2 4 4 2 8" xfId="14040"/>
    <cellStyle name="Normal 4 2 4 4 2 8 2" xfId="40994"/>
    <cellStyle name="Normal 4 2 4 4 2 9" xfId="16733"/>
    <cellStyle name="Normal 4 2 4 4 2 9 2" xfId="43688"/>
    <cellStyle name="Normal 4 2 4 4 3" xfId="1210"/>
    <cellStyle name="Normal 4 2 4 4 3 10" xfId="28165"/>
    <cellStyle name="Normal 4 2 4 4 3 11" xfId="26342"/>
    <cellStyle name="Normal 4 2 4 4 3 2" xfId="4775"/>
    <cellStyle name="Normal 4 2 4 4 3 2 2" xfId="31729"/>
    <cellStyle name="Normal 4 2 4 4 3 3" xfId="7468"/>
    <cellStyle name="Normal 4 2 4 4 3 3 2" xfId="34422"/>
    <cellStyle name="Normal 4 2 4 4 3 4" xfId="10161"/>
    <cellStyle name="Normal 4 2 4 4 3 4 2" xfId="37115"/>
    <cellStyle name="Normal 4 2 4 4 3 5" xfId="12854"/>
    <cellStyle name="Normal 4 2 4 4 3 5 2" xfId="39808"/>
    <cellStyle name="Normal 4 2 4 4 3 6" xfId="15547"/>
    <cellStyle name="Normal 4 2 4 4 3 6 2" xfId="42501"/>
    <cellStyle name="Normal 4 2 4 4 3 7" xfId="18240"/>
    <cellStyle name="Normal 4 2 4 4 3 7 2" xfId="45195"/>
    <cellStyle name="Normal 4 2 4 4 3 8" xfId="20934"/>
    <cellStyle name="Normal 4 2 4 4 3 8 2" xfId="47889"/>
    <cellStyle name="Normal 4 2 4 4 3 9" xfId="23628"/>
    <cellStyle name="Normal 4 2 4 4 3 9 2" xfId="50583"/>
    <cellStyle name="Normal 4 2 4 4 4" xfId="2101"/>
    <cellStyle name="Normal 4 2 4 4 4 10" xfId="29056"/>
    <cellStyle name="Normal 4 2 4 4 4 11" xfId="25451"/>
    <cellStyle name="Normal 4 2 4 4 4 2" xfId="3884"/>
    <cellStyle name="Normal 4 2 4 4 4 2 2" xfId="30838"/>
    <cellStyle name="Normal 4 2 4 4 4 3" xfId="6577"/>
    <cellStyle name="Normal 4 2 4 4 4 3 2" xfId="33531"/>
    <cellStyle name="Normal 4 2 4 4 4 4" xfId="9270"/>
    <cellStyle name="Normal 4 2 4 4 4 4 2" xfId="36224"/>
    <cellStyle name="Normal 4 2 4 4 4 5" xfId="11963"/>
    <cellStyle name="Normal 4 2 4 4 4 5 2" xfId="38917"/>
    <cellStyle name="Normal 4 2 4 4 4 6" xfId="14656"/>
    <cellStyle name="Normal 4 2 4 4 4 6 2" xfId="41610"/>
    <cellStyle name="Normal 4 2 4 4 4 7" xfId="17349"/>
    <cellStyle name="Normal 4 2 4 4 4 7 2" xfId="44304"/>
    <cellStyle name="Normal 4 2 4 4 4 8" xfId="20043"/>
    <cellStyle name="Normal 4 2 4 4 4 8 2" xfId="46998"/>
    <cellStyle name="Normal 4 2 4 4 4 9" xfId="22737"/>
    <cellStyle name="Normal 4 2 4 4 4 9 2" xfId="49692"/>
    <cellStyle name="Normal 4 2 4 4 5" xfId="2993"/>
    <cellStyle name="Normal 4 2 4 4 5 2" xfId="29947"/>
    <cellStyle name="Normal 4 2 4 4 6" xfId="5686"/>
    <cellStyle name="Normal 4 2 4 4 6 2" xfId="32640"/>
    <cellStyle name="Normal 4 2 4 4 7" xfId="8379"/>
    <cellStyle name="Normal 4 2 4 4 7 2" xfId="35333"/>
    <cellStyle name="Normal 4 2 4 4 8" xfId="11072"/>
    <cellStyle name="Normal 4 2 4 4 8 2" xfId="38026"/>
    <cellStyle name="Normal 4 2 4 4 9" xfId="13765"/>
    <cellStyle name="Normal 4 2 4 4 9 2" xfId="40719"/>
    <cellStyle name="Normal 4 2 4 5" xfId="303"/>
    <cellStyle name="Normal 4 2 4 5 10" xfId="16459"/>
    <cellStyle name="Normal 4 2 4 5 10 2" xfId="43414"/>
    <cellStyle name="Normal 4 2 4 5 11" xfId="19153"/>
    <cellStyle name="Normal 4 2 4 5 11 2" xfId="46108"/>
    <cellStyle name="Normal 4 2 4 5 12" xfId="21847"/>
    <cellStyle name="Normal 4 2 4 5 12 2" xfId="48802"/>
    <cellStyle name="Normal 4 2 4 5 13" xfId="27275"/>
    <cellStyle name="Normal 4 2 4 5 14" xfId="24561"/>
    <cellStyle name="Normal 4 2 4 5 2" xfId="597"/>
    <cellStyle name="Normal 4 2 4 5 2 10" xfId="19428"/>
    <cellStyle name="Normal 4 2 4 5 2 10 2" xfId="46383"/>
    <cellStyle name="Normal 4 2 4 5 2 11" xfId="22122"/>
    <cellStyle name="Normal 4 2 4 5 2 11 2" xfId="49077"/>
    <cellStyle name="Normal 4 2 4 5 2 12" xfId="27550"/>
    <cellStyle name="Normal 4 2 4 5 2 13" xfId="24836"/>
    <cellStyle name="Normal 4 2 4 5 2 2" xfId="1486"/>
    <cellStyle name="Normal 4 2 4 5 2 2 10" xfId="28441"/>
    <cellStyle name="Normal 4 2 4 5 2 2 11" xfId="26618"/>
    <cellStyle name="Normal 4 2 4 5 2 2 2" xfId="5051"/>
    <cellStyle name="Normal 4 2 4 5 2 2 2 2" xfId="32005"/>
    <cellStyle name="Normal 4 2 4 5 2 2 3" xfId="7744"/>
    <cellStyle name="Normal 4 2 4 5 2 2 3 2" xfId="34698"/>
    <cellStyle name="Normal 4 2 4 5 2 2 4" xfId="10437"/>
    <cellStyle name="Normal 4 2 4 5 2 2 4 2" xfId="37391"/>
    <cellStyle name="Normal 4 2 4 5 2 2 5" xfId="13130"/>
    <cellStyle name="Normal 4 2 4 5 2 2 5 2" xfId="40084"/>
    <cellStyle name="Normal 4 2 4 5 2 2 6" xfId="15823"/>
    <cellStyle name="Normal 4 2 4 5 2 2 6 2" xfId="42777"/>
    <cellStyle name="Normal 4 2 4 5 2 2 7" xfId="18516"/>
    <cellStyle name="Normal 4 2 4 5 2 2 7 2" xfId="45471"/>
    <cellStyle name="Normal 4 2 4 5 2 2 8" xfId="21210"/>
    <cellStyle name="Normal 4 2 4 5 2 2 8 2" xfId="48165"/>
    <cellStyle name="Normal 4 2 4 5 2 2 9" xfId="23904"/>
    <cellStyle name="Normal 4 2 4 5 2 2 9 2" xfId="50859"/>
    <cellStyle name="Normal 4 2 4 5 2 3" xfId="2377"/>
    <cellStyle name="Normal 4 2 4 5 2 3 10" xfId="29332"/>
    <cellStyle name="Normal 4 2 4 5 2 3 11" xfId="25727"/>
    <cellStyle name="Normal 4 2 4 5 2 3 2" xfId="4160"/>
    <cellStyle name="Normal 4 2 4 5 2 3 2 2" xfId="31114"/>
    <cellStyle name="Normal 4 2 4 5 2 3 3" xfId="6853"/>
    <cellStyle name="Normal 4 2 4 5 2 3 3 2" xfId="33807"/>
    <cellStyle name="Normal 4 2 4 5 2 3 4" xfId="9546"/>
    <cellStyle name="Normal 4 2 4 5 2 3 4 2" xfId="36500"/>
    <cellStyle name="Normal 4 2 4 5 2 3 5" xfId="12239"/>
    <cellStyle name="Normal 4 2 4 5 2 3 5 2" xfId="39193"/>
    <cellStyle name="Normal 4 2 4 5 2 3 6" xfId="14932"/>
    <cellStyle name="Normal 4 2 4 5 2 3 6 2" xfId="41886"/>
    <cellStyle name="Normal 4 2 4 5 2 3 7" xfId="17625"/>
    <cellStyle name="Normal 4 2 4 5 2 3 7 2" xfId="44580"/>
    <cellStyle name="Normal 4 2 4 5 2 3 8" xfId="20319"/>
    <cellStyle name="Normal 4 2 4 5 2 3 8 2" xfId="47274"/>
    <cellStyle name="Normal 4 2 4 5 2 3 9" xfId="23013"/>
    <cellStyle name="Normal 4 2 4 5 2 3 9 2" xfId="49968"/>
    <cellStyle name="Normal 4 2 4 5 2 4" xfId="3269"/>
    <cellStyle name="Normal 4 2 4 5 2 4 2" xfId="30223"/>
    <cellStyle name="Normal 4 2 4 5 2 5" xfId="5962"/>
    <cellStyle name="Normal 4 2 4 5 2 5 2" xfId="32916"/>
    <cellStyle name="Normal 4 2 4 5 2 6" xfId="8655"/>
    <cellStyle name="Normal 4 2 4 5 2 6 2" xfId="35609"/>
    <cellStyle name="Normal 4 2 4 5 2 7" xfId="11348"/>
    <cellStyle name="Normal 4 2 4 5 2 7 2" xfId="38302"/>
    <cellStyle name="Normal 4 2 4 5 2 8" xfId="14041"/>
    <cellStyle name="Normal 4 2 4 5 2 8 2" xfId="40995"/>
    <cellStyle name="Normal 4 2 4 5 2 9" xfId="16734"/>
    <cellStyle name="Normal 4 2 4 5 2 9 2" xfId="43689"/>
    <cellStyle name="Normal 4 2 4 5 3" xfId="1211"/>
    <cellStyle name="Normal 4 2 4 5 3 10" xfId="28166"/>
    <cellStyle name="Normal 4 2 4 5 3 11" xfId="26343"/>
    <cellStyle name="Normal 4 2 4 5 3 2" xfId="4776"/>
    <cellStyle name="Normal 4 2 4 5 3 2 2" xfId="31730"/>
    <cellStyle name="Normal 4 2 4 5 3 3" xfId="7469"/>
    <cellStyle name="Normal 4 2 4 5 3 3 2" xfId="34423"/>
    <cellStyle name="Normal 4 2 4 5 3 4" xfId="10162"/>
    <cellStyle name="Normal 4 2 4 5 3 4 2" xfId="37116"/>
    <cellStyle name="Normal 4 2 4 5 3 5" xfId="12855"/>
    <cellStyle name="Normal 4 2 4 5 3 5 2" xfId="39809"/>
    <cellStyle name="Normal 4 2 4 5 3 6" xfId="15548"/>
    <cellStyle name="Normal 4 2 4 5 3 6 2" xfId="42502"/>
    <cellStyle name="Normal 4 2 4 5 3 7" xfId="18241"/>
    <cellStyle name="Normal 4 2 4 5 3 7 2" xfId="45196"/>
    <cellStyle name="Normal 4 2 4 5 3 8" xfId="20935"/>
    <cellStyle name="Normal 4 2 4 5 3 8 2" xfId="47890"/>
    <cellStyle name="Normal 4 2 4 5 3 9" xfId="23629"/>
    <cellStyle name="Normal 4 2 4 5 3 9 2" xfId="50584"/>
    <cellStyle name="Normal 4 2 4 5 4" xfId="2102"/>
    <cellStyle name="Normal 4 2 4 5 4 10" xfId="29057"/>
    <cellStyle name="Normal 4 2 4 5 4 11" xfId="25452"/>
    <cellStyle name="Normal 4 2 4 5 4 2" xfId="3885"/>
    <cellStyle name="Normal 4 2 4 5 4 2 2" xfId="30839"/>
    <cellStyle name="Normal 4 2 4 5 4 3" xfId="6578"/>
    <cellStyle name="Normal 4 2 4 5 4 3 2" xfId="33532"/>
    <cellStyle name="Normal 4 2 4 5 4 4" xfId="9271"/>
    <cellStyle name="Normal 4 2 4 5 4 4 2" xfId="36225"/>
    <cellStyle name="Normal 4 2 4 5 4 5" xfId="11964"/>
    <cellStyle name="Normal 4 2 4 5 4 5 2" xfId="38918"/>
    <cellStyle name="Normal 4 2 4 5 4 6" xfId="14657"/>
    <cellStyle name="Normal 4 2 4 5 4 6 2" xfId="41611"/>
    <cellStyle name="Normal 4 2 4 5 4 7" xfId="17350"/>
    <cellStyle name="Normal 4 2 4 5 4 7 2" xfId="44305"/>
    <cellStyle name="Normal 4 2 4 5 4 8" xfId="20044"/>
    <cellStyle name="Normal 4 2 4 5 4 8 2" xfId="46999"/>
    <cellStyle name="Normal 4 2 4 5 4 9" xfId="22738"/>
    <cellStyle name="Normal 4 2 4 5 4 9 2" xfId="49693"/>
    <cellStyle name="Normal 4 2 4 5 5" xfId="2994"/>
    <cellStyle name="Normal 4 2 4 5 5 2" xfId="29948"/>
    <cellStyle name="Normal 4 2 4 5 6" xfId="5687"/>
    <cellStyle name="Normal 4 2 4 5 6 2" xfId="32641"/>
    <cellStyle name="Normal 4 2 4 5 7" xfId="8380"/>
    <cellStyle name="Normal 4 2 4 5 7 2" xfId="35334"/>
    <cellStyle name="Normal 4 2 4 5 8" xfId="11073"/>
    <cellStyle name="Normal 4 2 4 5 8 2" xfId="38027"/>
    <cellStyle name="Normal 4 2 4 5 9" xfId="13766"/>
    <cellStyle name="Normal 4 2 4 5 9 2" xfId="40720"/>
    <cellStyle name="Normal 4 2 4 6" xfId="297"/>
    <cellStyle name="Normal 4 2 4 6 10" xfId="19147"/>
    <cellStyle name="Normal 4 2 4 6 10 2" xfId="46102"/>
    <cellStyle name="Normal 4 2 4 6 11" xfId="21841"/>
    <cellStyle name="Normal 4 2 4 6 11 2" xfId="48796"/>
    <cellStyle name="Normal 4 2 4 6 12" xfId="27269"/>
    <cellStyle name="Normal 4 2 4 6 13" xfId="24555"/>
    <cellStyle name="Normal 4 2 4 6 2" xfId="1205"/>
    <cellStyle name="Normal 4 2 4 6 2 10" xfId="28160"/>
    <cellStyle name="Normal 4 2 4 6 2 11" xfId="26337"/>
    <cellStyle name="Normal 4 2 4 6 2 2" xfId="4770"/>
    <cellStyle name="Normal 4 2 4 6 2 2 2" xfId="31724"/>
    <cellStyle name="Normal 4 2 4 6 2 3" xfId="7463"/>
    <cellStyle name="Normal 4 2 4 6 2 3 2" xfId="34417"/>
    <cellStyle name="Normal 4 2 4 6 2 4" xfId="10156"/>
    <cellStyle name="Normal 4 2 4 6 2 4 2" xfId="37110"/>
    <cellStyle name="Normal 4 2 4 6 2 5" xfId="12849"/>
    <cellStyle name="Normal 4 2 4 6 2 5 2" xfId="39803"/>
    <cellStyle name="Normal 4 2 4 6 2 6" xfId="15542"/>
    <cellStyle name="Normal 4 2 4 6 2 6 2" xfId="42496"/>
    <cellStyle name="Normal 4 2 4 6 2 7" xfId="18235"/>
    <cellStyle name="Normal 4 2 4 6 2 7 2" xfId="45190"/>
    <cellStyle name="Normal 4 2 4 6 2 8" xfId="20929"/>
    <cellStyle name="Normal 4 2 4 6 2 8 2" xfId="47884"/>
    <cellStyle name="Normal 4 2 4 6 2 9" xfId="23623"/>
    <cellStyle name="Normal 4 2 4 6 2 9 2" xfId="50578"/>
    <cellStyle name="Normal 4 2 4 6 3" xfId="2096"/>
    <cellStyle name="Normal 4 2 4 6 3 10" xfId="29051"/>
    <cellStyle name="Normal 4 2 4 6 3 11" xfId="25446"/>
    <cellStyle name="Normal 4 2 4 6 3 2" xfId="3879"/>
    <cellStyle name="Normal 4 2 4 6 3 2 2" xfId="30833"/>
    <cellStyle name="Normal 4 2 4 6 3 3" xfId="6572"/>
    <cellStyle name="Normal 4 2 4 6 3 3 2" xfId="33526"/>
    <cellStyle name="Normal 4 2 4 6 3 4" xfId="9265"/>
    <cellStyle name="Normal 4 2 4 6 3 4 2" xfId="36219"/>
    <cellStyle name="Normal 4 2 4 6 3 5" xfId="11958"/>
    <cellStyle name="Normal 4 2 4 6 3 5 2" xfId="38912"/>
    <cellStyle name="Normal 4 2 4 6 3 6" xfId="14651"/>
    <cellStyle name="Normal 4 2 4 6 3 6 2" xfId="41605"/>
    <cellStyle name="Normal 4 2 4 6 3 7" xfId="17344"/>
    <cellStyle name="Normal 4 2 4 6 3 7 2" xfId="44299"/>
    <cellStyle name="Normal 4 2 4 6 3 8" xfId="20038"/>
    <cellStyle name="Normal 4 2 4 6 3 8 2" xfId="46993"/>
    <cellStyle name="Normal 4 2 4 6 3 9" xfId="22732"/>
    <cellStyle name="Normal 4 2 4 6 3 9 2" xfId="49687"/>
    <cellStyle name="Normal 4 2 4 6 4" xfId="2988"/>
    <cellStyle name="Normal 4 2 4 6 4 2" xfId="29942"/>
    <cellStyle name="Normal 4 2 4 6 5" xfId="5681"/>
    <cellStyle name="Normal 4 2 4 6 5 2" xfId="32635"/>
    <cellStyle name="Normal 4 2 4 6 6" xfId="8374"/>
    <cellStyle name="Normal 4 2 4 6 6 2" xfId="35328"/>
    <cellStyle name="Normal 4 2 4 6 7" xfId="11067"/>
    <cellStyle name="Normal 4 2 4 6 7 2" xfId="38021"/>
    <cellStyle name="Normal 4 2 4 6 8" xfId="13760"/>
    <cellStyle name="Normal 4 2 4 6 8 2" xfId="40714"/>
    <cellStyle name="Normal 4 2 4 6 9" xfId="16453"/>
    <cellStyle name="Normal 4 2 4 6 9 2" xfId="43408"/>
    <cellStyle name="Normal 4 2 4 7" xfId="591"/>
    <cellStyle name="Normal 4 2 4 7 10" xfId="19422"/>
    <cellStyle name="Normal 4 2 4 7 10 2" xfId="46377"/>
    <cellStyle name="Normal 4 2 4 7 11" xfId="22116"/>
    <cellStyle name="Normal 4 2 4 7 11 2" xfId="49071"/>
    <cellStyle name="Normal 4 2 4 7 12" xfId="27544"/>
    <cellStyle name="Normal 4 2 4 7 13" xfId="24830"/>
    <cellStyle name="Normal 4 2 4 7 2" xfId="1480"/>
    <cellStyle name="Normal 4 2 4 7 2 10" xfId="28435"/>
    <cellStyle name="Normal 4 2 4 7 2 11" xfId="26612"/>
    <cellStyle name="Normal 4 2 4 7 2 2" xfId="5045"/>
    <cellStyle name="Normal 4 2 4 7 2 2 2" xfId="31999"/>
    <cellStyle name="Normal 4 2 4 7 2 3" xfId="7738"/>
    <cellStyle name="Normal 4 2 4 7 2 3 2" xfId="34692"/>
    <cellStyle name="Normal 4 2 4 7 2 4" xfId="10431"/>
    <cellStyle name="Normal 4 2 4 7 2 4 2" xfId="37385"/>
    <cellStyle name="Normal 4 2 4 7 2 5" xfId="13124"/>
    <cellStyle name="Normal 4 2 4 7 2 5 2" xfId="40078"/>
    <cellStyle name="Normal 4 2 4 7 2 6" xfId="15817"/>
    <cellStyle name="Normal 4 2 4 7 2 6 2" xfId="42771"/>
    <cellStyle name="Normal 4 2 4 7 2 7" xfId="18510"/>
    <cellStyle name="Normal 4 2 4 7 2 7 2" xfId="45465"/>
    <cellStyle name="Normal 4 2 4 7 2 8" xfId="21204"/>
    <cellStyle name="Normal 4 2 4 7 2 8 2" xfId="48159"/>
    <cellStyle name="Normal 4 2 4 7 2 9" xfId="23898"/>
    <cellStyle name="Normal 4 2 4 7 2 9 2" xfId="50853"/>
    <cellStyle name="Normal 4 2 4 7 3" xfId="2371"/>
    <cellStyle name="Normal 4 2 4 7 3 10" xfId="29326"/>
    <cellStyle name="Normal 4 2 4 7 3 11" xfId="25721"/>
    <cellStyle name="Normal 4 2 4 7 3 2" xfId="4154"/>
    <cellStyle name="Normal 4 2 4 7 3 2 2" xfId="31108"/>
    <cellStyle name="Normal 4 2 4 7 3 3" xfId="6847"/>
    <cellStyle name="Normal 4 2 4 7 3 3 2" xfId="33801"/>
    <cellStyle name="Normal 4 2 4 7 3 4" xfId="9540"/>
    <cellStyle name="Normal 4 2 4 7 3 4 2" xfId="36494"/>
    <cellStyle name="Normal 4 2 4 7 3 5" xfId="12233"/>
    <cellStyle name="Normal 4 2 4 7 3 5 2" xfId="39187"/>
    <cellStyle name="Normal 4 2 4 7 3 6" xfId="14926"/>
    <cellStyle name="Normal 4 2 4 7 3 6 2" xfId="41880"/>
    <cellStyle name="Normal 4 2 4 7 3 7" xfId="17619"/>
    <cellStyle name="Normal 4 2 4 7 3 7 2" xfId="44574"/>
    <cellStyle name="Normal 4 2 4 7 3 8" xfId="20313"/>
    <cellStyle name="Normal 4 2 4 7 3 8 2" xfId="47268"/>
    <cellStyle name="Normal 4 2 4 7 3 9" xfId="23007"/>
    <cellStyle name="Normal 4 2 4 7 3 9 2" xfId="49962"/>
    <cellStyle name="Normal 4 2 4 7 4" xfId="3263"/>
    <cellStyle name="Normal 4 2 4 7 4 2" xfId="30217"/>
    <cellStyle name="Normal 4 2 4 7 5" xfId="5956"/>
    <cellStyle name="Normal 4 2 4 7 5 2" xfId="32910"/>
    <cellStyle name="Normal 4 2 4 7 6" xfId="8649"/>
    <cellStyle name="Normal 4 2 4 7 6 2" xfId="35603"/>
    <cellStyle name="Normal 4 2 4 7 7" xfId="11342"/>
    <cellStyle name="Normal 4 2 4 7 7 2" xfId="38296"/>
    <cellStyle name="Normal 4 2 4 7 8" xfId="14035"/>
    <cellStyle name="Normal 4 2 4 7 8 2" xfId="40989"/>
    <cellStyle name="Normal 4 2 4 7 9" xfId="16728"/>
    <cellStyle name="Normal 4 2 4 7 9 2" xfId="43683"/>
    <cellStyle name="Normal 4 2 4 8" xfId="1007"/>
    <cellStyle name="Normal 4 2 4 8 10" xfId="27962"/>
    <cellStyle name="Normal 4 2 4 8 11" xfId="26139"/>
    <cellStyle name="Normal 4 2 4 8 2" xfId="4572"/>
    <cellStyle name="Normal 4 2 4 8 2 2" xfId="31526"/>
    <cellStyle name="Normal 4 2 4 8 3" xfId="7265"/>
    <cellStyle name="Normal 4 2 4 8 3 2" xfId="34219"/>
    <cellStyle name="Normal 4 2 4 8 4" xfId="9958"/>
    <cellStyle name="Normal 4 2 4 8 4 2" xfId="36912"/>
    <cellStyle name="Normal 4 2 4 8 5" xfId="12651"/>
    <cellStyle name="Normal 4 2 4 8 5 2" xfId="39605"/>
    <cellStyle name="Normal 4 2 4 8 6" xfId="15344"/>
    <cellStyle name="Normal 4 2 4 8 6 2" xfId="42298"/>
    <cellStyle name="Normal 4 2 4 8 7" xfId="18037"/>
    <cellStyle name="Normal 4 2 4 8 7 2" xfId="44992"/>
    <cellStyle name="Normal 4 2 4 8 8" xfId="20731"/>
    <cellStyle name="Normal 4 2 4 8 8 2" xfId="47686"/>
    <cellStyle name="Normal 4 2 4 8 9" xfId="23425"/>
    <cellStyle name="Normal 4 2 4 8 9 2" xfId="50380"/>
    <cellStyle name="Normal 4 2 4 9" xfId="1898"/>
    <cellStyle name="Normal 4 2 4 9 10" xfId="28853"/>
    <cellStyle name="Normal 4 2 4 9 11" xfId="25248"/>
    <cellStyle name="Normal 4 2 4 9 2" xfId="3681"/>
    <cellStyle name="Normal 4 2 4 9 2 2" xfId="30635"/>
    <cellStyle name="Normal 4 2 4 9 3" xfId="6374"/>
    <cellStyle name="Normal 4 2 4 9 3 2" xfId="33328"/>
    <cellStyle name="Normal 4 2 4 9 4" xfId="9067"/>
    <cellStyle name="Normal 4 2 4 9 4 2" xfId="36021"/>
    <cellStyle name="Normal 4 2 4 9 5" xfId="11760"/>
    <cellStyle name="Normal 4 2 4 9 5 2" xfId="38714"/>
    <cellStyle name="Normal 4 2 4 9 6" xfId="14453"/>
    <cellStyle name="Normal 4 2 4 9 6 2" xfId="41407"/>
    <cellStyle name="Normal 4 2 4 9 7" xfId="17146"/>
    <cellStyle name="Normal 4 2 4 9 7 2" xfId="44101"/>
    <cellStyle name="Normal 4 2 4 9 8" xfId="19840"/>
    <cellStyle name="Normal 4 2 4 9 8 2" xfId="46795"/>
    <cellStyle name="Normal 4 2 4 9 9" xfId="22534"/>
    <cellStyle name="Normal 4 2 4 9 9 2" xfId="49489"/>
    <cellStyle name="Normal 4 2 5" xfId="118"/>
    <cellStyle name="Normal 4 2 5 10" xfId="10902"/>
    <cellStyle name="Normal 4 2 5 10 2" xfId="37856"/>
    <cellStyle name="Normal 4 2 5 11" xfId="13595"/>
    <cellStyle name="Normal 4 2 5 11 2" xfId="40549"/>
    <cellStyle name="Normal 4 2 5 12" xfId="16288"/>
    <cellStyle name="Normal 4 2 5 12 2" xfId="43243"/>
    <cellStyle name="Normal 4 2 5 13" xfId="18982"/>
    <cellStyle name="Normal 4 2 5 13 2" xfId="45937"/>
    <cellStyle name="Normal 4 2 5 14" xfId="21676"/>
    <cellStyle name="Normal 4 2 5 14 2" xfId="48631"/>
    <cellStyle name="Normal 4 2 5 15" xfId="27104"/>
    <cellStyle name="Normal 4 2 5 16" xfId="24390"/>
    <cellStyle name="Normal 4 2 5 2" xfId="305"/>
    <cellStyle name="Normal 4 2 5 2 10" xfId="16461"/>
    <cellStyle name="Normal 4 2 5 2 10 2" xfId="43416"/>
    <cellStyle name="Normal 4 2 5 2 11" xfId="19155"/>
    <cellStyle name="Normal 4 2 5 2 11 2" xfId="46110"/>
    <cellStyle name="Normal 4 2 5 2 12" xfId="21849"/>
    <cellStyle name="Normal 4 2 5 2 12 2" xfId="48804"/>
    <cellStyle name="Normal 4 2 5 2 13" xfId="27277"/>
    <cellStyle name="Normal 4 2 5 2 14" xfId="24563"/>
    <cellStyle name="Normal 4 2 5 2 2" xfId="599"/>
    <cellStyle name="Normal 4 2 5 2 2 10" xfId="19430"/>
    <cellStyle name="Normal 4 2 5 2 2 10 2" xfId="46385"/>
    <cellStyle name="Normal 4 2 5 2 2 11" xfId="22124"/>
    <cellStyle name="Normal 4 2 5 2 2 11 2" xfId="49079"/>
    <cellStyle name="Normal 4 2 5 2 2 12" xfId="27552"/>
    <cellStyle name="Normal 4 2 5 2 2 13" xfId="24838"/>
    <cellStyle name="Normal 4 2 5 2 2 2" xfId="1488"/>
    <cellStyle name="Normal 4 2 5 2 2 2 10" xfId="28443"/>
    <cellStyle name="Normal 4 2 5 2 2 2 11" xfId="26620"/>
    <cellStyle name="Normal 4 2 5 2 2 2 2" xfId="5053"/>
    <cellStyle name="Normal 4 2 5 2 2 2 2 2" xfId="32007"/>
    <cellStyle name="Normal 4 2 5 2 2 2 3" xfId="7746"/>
    <cellStyle name="Normal 4 2 5 2 2 2 3 2" xfId="34700"/>
    <cellStyle name="Normal 4 2 5 2 2 2 4" xfId="10439"/>
    <cellStyle name="Normal 4 2 5 2 2 2 4 2" xfId="37393"/>
    <cellStyle name="Normal 4 2 5 2 2 2 5" xfId="13132"/>
    <cellStyle name="Normal 4 2 5 2 2 2 5 2" xfId="40086"/>
    <cellStyle name="Normal 4 2 5 2 2 2 6" xfId="15825"/>
    <cellStyle name="Normal 4 2 5 2 2 2 6 2" xfId="42779"/>
    <cellStyle name="Normal 4 2 5 2 2 2 7" xfId="18518"/>
    <cellStyle name="Normal 4 2 5 2 2 2 7 2" xfId="45473"/>
    <cellStyle name="Normal 4 2 5 2 2 2 8" xfId="21212"/>
    <cellStyle name="Normal 4 2 5 2 2 2 8 2" xfId="48167"/>
    <cellStyle name="Normal 4 2 5 2 2 2 9" xfId="23906"/>
    <cellStyle name="Normal 4 2 5 2 2 2 9 2" xfId="50861"/>
    <cellStyle name="Normal 4 2 5 2 2 3" xfId="2379"/>
    <cellStyle name="Normal 4 2 5 2 2 3 10" xfId="29334"/>
    <cellStyle name="Normal 4 2 5 2 2 3 11" xfId="25729"/>
    <cellStyle name="Normal 4 2 5 2 2 3 2" xfId="4162"/>
    <cellStyle name="Normal 4 2 5 2 2 3 2 2" xfId="31116"/>
    <cellStyle name="Normal 4 2 5 2 2 3 3" xfId="6855"/>
    <cellStyle name="Normal 4 2 5 2 2 3 3 2" xfId="33809"/>
    <cellStyle name="Normal 4 2 5 2 2 3 4" xfId="9548"/>
    <cellStyle name="Normal 4 2 5 2 2 3 4 2" xfId="36502"/>
    <cellStyle name="Normal 4 2 5 2 2 3 5" xfId="12241"/>
    <cellStyle name="Normal 4 2 5 2 2 3 5 2" xfId="39195"/>
    <cellStyle name="Normal 4 2 5 2 2 3 6" xfId="14934"/>
    <cellStyle name="Normal 4 2 5 2 2 3 6 2" xfId="41888"/>
    <cellStyle name="Normal 4 2 5 2 2 3 7" xfId="17627"/>
    <cellStyle name="Normal 4 2 5 2 2 3 7 2" xfId="44582"/>
    <cellStyle name="Normal 4 2 5 2 2 3 8" xfId="20321"/>
    <cellStyle name="Normal 4 2 5 2 2 3 8 2" xfId="47276"/>
    <cellStyle name="Normal 4 2 5 2 2 3 9" xfId="23015"/>
    <cellStyle name="Normal 4 2 5 2 2 3 9 2" xfId="49970"/>
    <cellStyle name="Normal 4 2 5 2 2 4" xfId="3271"/>
    <cellStyle name="Normal 4 2 5 2 2 4 2" xfId="30225"/>
    <cellStyle name="Normal 4 2 5 2 2 5" xfId="5964"/>
    <cellStyle name="Normal 4 2 5 2 2 5 2" xfId="32918"/>
    <cellStyle name="Normal 4 2 5 2 2 6" xfId="8657"/>
    <cellStyle name="Normal 4 2 5 2 2 6 2" xfId="35611"/>
    <cellStyle name="Normal 4 2 5 2 2 7" xfId="11350"/>
    <cellStyle name="Normal 4 2 5 2 2 7 2" xfId="38304"/>
    <cellStyle name="Normal 4 2 5 2 2 8" xfId="14043"/>
    <cellStyle name="Normal 4 2 5 2 2 8 2" xfId="40997"/>
    <cellStyle name="Normal 4 2 5 2 2 9" xfId="16736"/>
    <cellStyle name="Normal 4 2 5 2 2 9 2" xfId="43691"/>
    <cellStyle name="Normal 4 2 5 2 3" xfId="1213"/>
    <cellStyle name="Normal 4 2 5 2 3 10" xfId="28168"/>
    <cellStyle name="Normal 4 2 5 2 3 11" xfId="26345"/>
    <cellStyle name="Normal 4 2 5 2 3 2" xfId="4778"/>
    <cellStyle name="Normal 4 2 5 2 3 2 2" xfId="31732"/>
    <cellStyle name="Normal 4 2 5 2 3 3" xfId="7471"/>
    <cellStyle name="Normal 4 2 5 2 3 3 2" xfId="34425"/>
    <cellStyle name="Normal 4 2 5 2 3 4" xfId="10164"/>
    <cellStyle name="Normal 4 2 5 2 3 4 2" xfId="37118"/>
    <cellStyle name="Normal 4 2 5 2 3 5" xfId="12857"/>
    <cellStyle name="Normal 4 2 5 2 3 5 2" xfId="39811"/>
    <cellStyle name="Normal 4 2 5 2 3 6" xfId="15550"/>
    <cellStyle name="Normal 4 2 5 2 3 6 2" xfId="42504"/>
    <cellStyle name="Normal 4 2 5 2 3 7" xfId="18243"/>
    <cellStyle name="Normal 4 2 5 2 3 7 2" xfId="45198"/>
    <cellStyle name="Normal 4 2 5 2 3 8" xfId="20937"/>
    <cellStyle name="Normal 4 2 5 2 3 8 2" xfId="47892"/>
    <cellStyle name="Normal 4 2 5 2 3 9" xfId="23631"/>
    <cellStyle name="Normal 4 2 5 2 3 9 2" xfId="50586"/>
    <cellStyle name="Normal 4 2 5 2 4" xfId="2104"/>
    <cellStyle name="Normal 4 2 5 2 4 10" xfId="29059"/>
    <cellStyle name="Normal 4 2 5 2 4 11" xfId="25454"/>
    <cellStyle name="Normal 4 2 5 2 4 2" xfId="3887"/>
    <cellStyle name="Normal 4 2 5 2 4 2 2" xfId="30841"/>
    <cellStyle name="Normal 4 2 5 2 4 3" xfId="6580"/>
    <cellStyle name="Normal 4 2 5 2 4 3 2" xfId="33534"/>
    <cellStyle name="Normal 4 2 5 2 4 4" xfId="9273"/>
    <cellStyle name="Normal 4 2 5 2 4 4 2" xfId="36227"/>
    <cellStyle name="Normal 4 2 5 2 4 5" xfId="11966"/>
    <cellStyle name="Normal 4 2 5 2 4 5 2" xfId="38920"/>
    <cellStyle name="Normal 4 2 5 2 4 6" xfId="14659"/>
    <cellStyle name="Normal 4 2 5 2 4 6 2" xfId="41613"/>
    <cellStyle name="Normal 4 2 5 2 4 7" xfId="17352"/>
    <cellStyle name="Normal 4 2 5 2 4 7 2" xfId="44307"/>
    <cellStyle name="Normal 4 2 5 2 4 8" xfId="20046"/>
    <cellStyle name="Normal 4 2 5 2 4 8 2" xfId="47001"/>
    <cellStyle name="Normal 4 2 5 2 4 9" xfId="22740"/>
    <cellStyle name="Normal 4 2 5 2 4 9 2" xfId="49695"/>
    <cellStyle name="Normal 4 2 5 2 5" xfId="2996"/>
    <cellStyle name="Normal 4 2 5 2 5 2" xfId="29950"/>
    <cellStyle name="Normal 4 2 5 2 6" xfId="5689"/>
    <cellStyle name="Normal 4 2 5 2 6 2" xfId="32643"/>
    <cellStyle name="Normal 4 2 5 2 7" xfId="8382"/>
    <cellStyle name="Normal 4 2 5 2 7 2" xfId="35336"/>
    <cellStyle name="Normal 4 2 5 2 8" xfId="11075"/>
    <cellStyle name="Normal 4 2 5 2 8 2" xfId="38029"/>
    <cellStyle name="Normal 4 2 5 2 9" xfId="13768"/>
    <cellStyle name="Normal 4 2 5 2 9 2" xfId="40722"/>
    <cellStyle name="Normal 4 2 5 3" xfId="304"/>
    <cellStyle name="Normal 4 2 5 3 10" xfId="19154"/>
    <cellStyle name="Normal 4 2 5 3 10 2" xfId="46109"/>
    <cellStyle name="Normal 4 2 5 3 11" xfId="21848"/>
    <cellStyle name="Normal 4 2 5 3 11 2" xfId="48803"/>
    <cellStyle name="Normal 4 2 5 3 12" xfId="27276"/>
    <cellStyle name="Normal 4 2 5 3 13" xfId="24562"/>
    <cellStyle name="Normal 4 2 5 3 2" xfId="1212"/>
    <cellStyle name="Normal 4 2 5 3 2 10" xfId="28167"/>
    <cellStyle name="Normal 4 2 5 3 2 11" xfId="26344"/>
    <cellStyle name="Normal 4 2 5 3 2 2" xfId="4777"/>
    <cellStyle name="Normal 4 2 5 3 2 2 2" xfId="31731"/>
    <cellStyle name="Normal 4 2 5 3 2 3" xfId="7470"/>
    <cellStyle name="Normal 4 2 5 3 2 3 2" xfId="34424"/>
    <cellStyle name="Normal 4 2 5 3 2 4" xfId="10163"/>
    <cellStyle name="Normal 4 2 5 3 2 4 2" xfId="37117"/>
    <cellStyle name="Normal 4 2 5 3 2 5" xfId="12856"/>
    <cellStyle name="Normal 4 2 5 3 2 5 2" xfId="39810"/>
    <cellStyle name="Normal 4 2 5 3 2 6" xfId="15549"/>
    <cellStyle name="Normal 4 2 5 3 2 6 2" xfId="42503"/>
    <cellStyle name="Normal 4 2 5 3 2 7" xfId="18242"/>
    <cellStyle name="Normal 4 2 5 3 2 7 2" xfId="45197"/>
    <cellStyle name="Normal 4 2 5 3 2 8" xfId="20936"/>
    <cellStyle name="Normal 4 2 5 3 2 8 2" xfId="47891"/>
    <cellStyle name="Normal 4 2 5 3 2 9" xfId="23630"/>
    <cellStyle name="Normal 4 2 5 3 2 9 2" xfId="50585"/>
    <cellStyle name="Normal 4 2 5 3 3" xfId="2103"/>
    <cellStyle name="Normal 4 2 5 3 3 10" xfId="29058"/>
    <cellStyle name="Normal 4 2 5 3 3 11" xfId="25453"/>
    <cellStyle name="Normal 4 2 5 3 3 2" xfId="3886"/>
    <cellStyle name="Normal 4 2 5 3 3 2 2" xfId="30840"/>
    <cellStyle name="Normal 4 2 5 3 3 3" xfId="6579"/>
    <cellStyle name="Normal 4 2 5 3 3 3 2" xfId="33533"/>
    <cellStyle name="Normal 4 2 5 3 3 4" xfId="9272"/>
    <cellStyle name="Normal 4 2 5 3 3 4 2" xfId="36226"/>
    <cellStyle name="Normal 4 2 5 3 3 5" xfId="11965"/>
    <cellStyle name="Normal 4 2 5 3 3 5 2" xfId="38919"/>
    <cellStyle name="Normal 4 2 5 3 3 6" xfId="14658"/>
    <cellStyle name="Normal 4 2 5 3 3 6 2" xfId="41612"/>
    <cellStyle name="Normal 4 2 5 3 3 7" xfId="17351"/>
    <cellStyle name="Normal 4 2 5 3 3 7 2" xfId="44306"/>
    <cellStyle name="Normal 4 2 5 3 3 8" xfId="20045"/>
    <cellStyle name="Normal 4 2 5 3 3 8 2" xfId="47000"/>
    <cellStyle name="Normal 4 2 5 3 3 9" xfId="22739"/>
    <cellStyle name="Normal 4 2 5 3 3 9 2" xfId="49694"/>
    <cellStyle name="Normal 4 2 5 3 4" xfId="2995"/>
    <cellStyle name="Normal 4 2 5 3 4 2" xfId="29949"/>
    <cellStyle name="Normal 4 2 5 3 5" xfId="5688"/>
    <cellStyle name="Normal 4 2 5 3 5 2" xfId="32642"/>
    <cellStyle name="Normal 4 2 5 3 6" xfId="8381"/>
    <cellStyle name="Normal 4 2 5 3 6 2" xfId="35335"/>
    <cellStyle name="Normal 4 2 5 3 7" xfId="11074"/>
    <cellStyle name="Normal 4 2 5 3 7 2" xfId="38028"/>
    <cellStyle name="Normal 4 2 5 3 8" xfId="13767"/>
    <cellStyle name="Normal 4 2 5 3 8 2" xfId="40721"/>
    <cellStyle name="Normal 4 2 5 3 9" xfId="16460"/>
    <cellStyle name="Normal 4 2 5 3 9 2" xfId="43415"/>
    <cellStyle name="Normal 4 2 5 4" xfId="598"/>
    <cellStyle name="Normal 4 2 5 4 10" xfId="19429"/>
    <cellStyle name="Normal 4 2 5 4 10 2" xfId="46384"/>
    <cellStyle name="Normal 4 2 5 4 11" xfId="22123"/>
    <cellStyle name="Normal 4 2 5 4 11 2" xfId="49078"/>
    <cellStyle name="Normal 4 2 5 4 12" xfId="27551"/>
    <cellStyle name="Normal 4 2 5 4 13" xfId="24837"/>
    <cellStyle name="Normal 4 2 5 4 2" xfId="1487"/>
    <cellStyle name="Normal 4 2 5 4 2 10" xfId="28442"/>
    <cellStyle name="Normal 4 2 5 4 2 11" xfId="26619"/>
    <cellStyle name="Normal 4 2 5 4 2 2" xfId="5052"/>
    <cellStyle name="Normal 4 2 5 4 2 2 2" xfId="32006"/>
    <cellStyle name="Normal 4 2 5 4 2 3" xfId="7745"/>
    <cellStyle name="Normal 4 2 5 4 2 3 2" xfId="34699"/>
    <cellStyle name="Normal 4 2 5 4 2 4" xfId="10438"/>
    <cellStyle name="Normal 4 2 5 4 2 4 2" xfId="37392"/>
    <cellStyle name="Normal 4 2 5 4 2 5" xfId="13131"/>
    <cellStyle name="Normal 4 2 5 4 2 5 2" xfId="40085"/>
    <cellStyle name="Normal 4 2 5 4 2 6" xfId="15824"/>
    <cellStyle name="Normal 4 2 5 4 2 6 2" xfId="42778"/>
    <cellStyle name="Normal 4 2 5 4 2 7" xfId="18517"/>
    <cellStyle name="Normal 4 2 5 4 2 7 2" xfId="45472"/>
    <cellStyle name="Normal 4 2 5 4 2 8" xfId="21211"/>
    <cellStyle name="Normal 4 2 5 4 2 8 2" xfId="48166"/>
    <cellStyle name="Normal 4 2 5 4 2 9" xfId="23905"/>
    <cellStyle name="Normal 4 2 5 4 2 9 2" xfId="50860"/>
    <cellStyle name="Normal 4 2 5 4 3" xfId="2378"/>
    <cellStyle name="Normal 4 2 5 4 3 10" xfId="29333"/>
    <cellStyle name="Normal 4 2 5 4 3 11" xfId="25728"/>
    <cellStyle name="Normal 4 2 5 4 3 2" xfId="4161"/>
    <cellStyle name="Normal 4 2 5 4 3 2 2" xfId="31115"/>
    <cellStyle name="Normal 4 2 5 4 3 3" xfId="6854"/>
    <cellStyle name="Normal 4 2 5 4 3 3 2" xfId="33808"/>
    <cellStyle name="Normal 4 2 5 4 3 4" xfId="9547"/>
    <cellStyle name="Normal 4 2 5 4 3 4 2" xfId="36501"/>
    <cellStyle name="Normal 4 2 5 4 3 5" xfId="12240"/>
    <cellStyle name="Normal 4 2 5 4 3 5 2" xfId="39194"/>
    <cellStyle name="Normal 4 2 5 4 3 6" xfId="14933"/>
    <cellStyle name="Normal 4 2 5 4 3 6 2" xfId="41887"/>
    <cellStyle name="Normal 4 2 5 4 3 7" xfId="17626"/>
    <cellStyle name="Normal 4 2 5 4 3 7 2" xfId="44581"/>
    <cellStyle name="Normal 4 2 5 4 3 8" xfId="20320"/>
    <cellStyle name="Normal 4 2 5 4 3 8 2" xfId="47275"/>
    <cellStyle name="Normal 4 2 5 4 3 9" xfId="23014"/>
    <cellStyle name="Normal 4 2 5 4 3 9 2" xfId="49969"/>
    <cellStyle name="Normal 4 2 5 4 4" xfId="3270"/>
    <cellStyle name="Normal 4 2 5 4 4 2" xfId="30224"/>
    <cellStyle name="Normal 4 2 5 4 5" xfId="5963"/>
    <cellStyle name="Normal 4 2 5 4 5 2" xfId="32917"/>
    <cellStyle name="Normal 4 2 5 4 6" xfId="8656"/>
    <cellStyle name="Normal 4 2 5 4 6 2" xfId="35610"/>
    <cellStyle name="Normal 4 2 5 4 7" xfId="11349"/>
    <cellStyle name="Normal 4 2 5 4 7 2" xfId="38303"/>
    <cellStyle name="Normal 4 2 5 4 8" xfId="14042"/>
    <cellStyle name="Normal 4 2 5 4 8 2" xfId="40996"/>
    <cellStyle name="Normal 4 2 5 4 9" xfId="16735"/>
    <cellStyle name="Normal 4 2 5 4 9 2" xfId="43690"/>
    <cellStyle name="Normal 4 2 5 5" xfId="1040"/>
    <cellStyle name="Normal 4 2 5 5 10" xfId="27995"/>
    <cellStyle name="Normal 4 2 5 5 11" xfId="26172"/>
    <cellStyle name="Normal 4 2 5 5 2" xfId="4605"/>
    <cellStyle name="Normal 4 2 5 5 2 2" xfId="31559"/>
    <cellStyle name="Normal 4 2 5 5 3" xfId="7298"/>
    <cellStyle name="Normal 4 2 5 5 3 2" xfId="34252"/>
    <cellStyle name="Normal 4 2 5 5 4" xfId="9991"/>
    <cellStyle name="Normal 4 2 5 5 4 2" xfId="36945"/>
    <cellStyle name="Normal 4 2 5 5 5" xfId="12684"/>
    <cellStyle name="Normal 4 2 5 5 5 2" xfId="39638"/>
    <cellStyle name="Normal 4 2 5 5 6" xfId="15377"/>
    <cellStyle name="Normal 4 2 5 5 6 2" xfId="42331"/>
    <cellStyle name="Normal 4 2 5 5 7" xfId="18070"/>
    <cellStyle name="Normal 4 2 5 5 7 2" xfId="45025"/>
    <cellStyle name="Normal 4 2 5 5 8" xfId="20764"/>
    <cellStyle name="Normal 4 2 5 5 8 2" xfId="47719"/>
    <cellStyle name="Normal 4 2 5 5 9" xfId="23458"/>
    <cellStyle name="Normal 4 2 5 5 9 2" xfId="50413"/>
    <cellStyle name="Normal 4 2 5 6" xfId="1931"/>
    <cellStyle name="Normal 4 2 5 6 10" xfId="28886"/>
    <cellStyle name="Normal 4 2 5 6 11" xfId="25281"/>
    <cellStyle name="Normal 4 2 5 6 2" xfId="3714"/>
    <cellStyle name="Normal 4 2 5 6 2 2" xfId="30668"/>
    <cellStyle name="Normal 4 2 5 6 3" xfId="6407"/>
    <cellStyle name="Normal 4 2 5 6 3 2" xfId="33361"/>
    <cellStyle name="Normal 4 2 5 6 4" xfId="9100"/>
    <cellStyle name="Normal 4 2 5 6 4 2" xfId="36054"/>
    <cellStyle name="Normal 4 2 5 6 5" xfId="11793"/>
    <cellStyle name="Normal 4 2 5 6 5 2" xfId="38747"/>
    <cellStyle name="Normal 4 2 5 6 6" xfId="14486"/>
    <cellStyle name="Normal 4 2 5 6 6 2" xfId="41440"/>
    <cellStyle name="Normal 4 2 5 6 7" xfId="17179"/>
    <cellStyle name="Normal 4 2 5 6 7 2" xfId="44134"/>
    <cellStyle name="Normal 4 2 5 6 8" xfId="19873"/>
    <cellStyle name="Normal 4 2 5 6 8 2" xfId="46828"/>
    <cellStyle name="Normal 4 2 5 6 9" xfId="22567"/>
    <cellStyle name="Normal 4 2 5 6 9 2" xfId="49522"/>
    <cellStyle name="Normal 4 2 5 7" xfId="2823"/>
    <cellStyle name="Normal 4 2 5 7 2" xfId="29777"/>
    <cellStyle name="Normal 4 2 5 8" xfId="5516"/>
    <cellStyle name="Normal 4 2 5 8 2" xfId="32470"/>
    <cellStyle name="Normal 4 2 5 9" xfId="8209"/>
    <cellStyle name="Normal 4 2 5 9 2" xfId="35163"/>
    <cellStyle name="Normal 4 2 6" xfId="151"/>
    <cellStyle name="Normal 4 2 6 10" xfId="10935"/>
    <cellStyle name="Normal 4 2 6 10 2" xfId="37889"/>
    <cellStyle name="Normal 4 2 6 11" xfId="13628"/>
    <cellStyle name="Normal 4 2 6 11 2" xfId="40582"/>
    <cellStyle name="Normal 4 2 6 12" xfId="16321"/>
    <cellStyle name="Normal 4 2 6 12 2" xfId="43276"/>
    <cellStyle name="Normal 4 2 6 13" xfId="19015"/>
    <cellStyle name="Normal 4 2 6 13 2" xfId="45970"/>
    <cellStyle name="Normal 4 2 6 14" xfId="21709"/>
    <cellStyle name="Normal 4 2 6 14 2" xfId="48664"/>
    <cellStyle name="Normal 4 2 6 15" xfId="27137"/>
    <cellStyle name="Normal 4 2 6 16" xfId="24423"/>
    <cellStyle name="Normal 4 2 6 2" xfId="307"/>
    <cellStyle name="Normal 4 2 6 2 10" xfId="16463"/>
    <cellStyle name="Normal 4 2 6 2 10 2" xfId="43418"/>
    <cellStyle name="Normal 4 2 6 2 11" xfId="19157"/>
    <cellStyle name="Normal 4 2 6 2 11 2" xfId="46112"/>
    <cellStyle name="Normal 4 2 6 2 12" xfId="21851"/>
    <cellStyle name="Normal 4 2 6 2 12 2" xfId="48806"/>
    <cellStyle name="Normal 4 2 6 2 13" xfId="27279"/>
    <cellStyle name="Normal 4 2 6 2 14" xfId="24565"/>
    <cellStyle name="Normal 4 2 6 2 2" xfId="601"/>
    <cellStyle name="Normal 4 2 6 2 2 10" xfId="19432"/>
    <cellStyle name="Normal 4 2 6 2 2 10 2" xfId="46387"/>
    <cellStyle name="Normal 4 2 6 2 2 11" xfId="22126"/>
    <cellStyle name="Normal 4 2 6 2 2 11 2" xfId="49081"/>
    <cellStyle name="Normal 4 2 6 2 2 12" xfId="27554"/>
    <cellStyle name="Normal 4 2 6 2 2 13" xfId="24840"/>
    <cellStyle name="Normal 4 2 6 2 2 2" xfId="1490"/>
    <cellStyle name="Normal 4 2 6 2 2 2 10" xfId="28445"/>
    <cellStyle name="Normal 4 2 6 2 2 2 11" xfId="26622"/>
    <cellStyle name="Normal 4 2 6 2 2 2 2" xfId="5055"/>
    <cellStyle name="Normal 4 2 6 2 2 2 2 2" xfId="32009"/>
    <cellStyle name="Normal 4 2 6 2 2 2 3" xfId="7748"/>
    <cellStyle name="Normal 4 2 6 2 2 2 3 2" xfId="34702"/>
    <cellStyle name="Normal 4 2 6 2 2 2 4" xfId="10441"/>
    <cellStyle name="Normal 4 2 6 2 2 2 4 2" xfId="37395"/>
    <cellStyle name="Normal 4 2 6 2 2 2 5" xfId="13134"/>
    <cellStyle name="Normal 4 2 6 2 2 2 5 2" xfId="40088"/>
    <cellStyle name="Normal 4 2 6 2 2 2 6" xfId="15827"/>
    <cellStyle name="Normal 4 2 6 2 2 2 6 2" xfId="42781"/>
    <cellStyle name="Normal 4 2 6 2 2 2 7" xfId="18520"/>
    <cellStyle name="Normal 4 2 6 2 2 2 7 2" xfId="45475"/>
    <cellStyle name="Normal 4 2 6 2 2 2 8" xfId="21214"/>
    <cellStyle name="Normal 4 2 6 2 2 2 8 2" xfId="48169"/>
    <cellStyle name="Normal 4 2 6 2 2 2 9" xfId="23908"/>
    <cellStyle name="Normal 4 2 6 2 2 2 9 2" xfId="50863"/>
    <cellStyle name="Normal 4 2 6 2 2 3" xfId="2381"/>
    <cellStyle name="Normal 4 2 6 2 2 3 10" xfId="29336"/>
    <cellStyle name="Normal 4 2 6 2 2 3 11" xfId="25731"/>
    <cellStyle name="Normal 4 2 6 2 2 3 2" xfId="4164"/>
    <cellStyle name="Normal 4 2 6 2 2 3 2 2" xfId="31118"/>
    <cellStyle name="Normal 4 2 6 2 2 3 3" xfId="6857"/>
    <cellStyle name="Normal 4 2 6 2 2 3 3 2" xfId="33811"/>
    <cellStyle name="Normal 4 2 6 2 2 3 4" xfId="9550"/>
    <cellStyle name="Normal 4 2 6 2 2 3 4 2" xfId="36504"/>
    <cellStyle name="Normal 4 2 6 2 2 3 5" xfId="12243"/>
    <cellStyle name="Normal 4 2 6 2 2 3 5 2" xfId="39197"/>
    <cellStyle name="Normal 4 2 6 2 2 3 6" xfId="14936"/>
    <cellStyle name="Normal 4 2 6 2 2 3 6 2" xfId="41890"/>
    <cellStyle name="Normal 4 2 6 2 2 3 7" xfId="17629"/>
    <cellStyle name="Normal 4 2 6 2 2 3 7 2" xfId="44584"/>
    <cellStyle name="Normal 4 2 6 2 2 3 8" xfId="20323"/>
    <cellStyle name="Normal 4 2 6 2 2 3 8 2" xfId="47278"/>
    <cellStyle name="Normal 4 2 6 2 2 3 9" xfId="23017"/>
    <cellStyle name="Normal 4 2 6 2 2 3 9 2" xfId="49972"/>
    <cellStyle name="Normal 4 2 6 2 2 4" xfId="3273"/>
    <cellStyle name="Normal 4 2 6 2 2 4 2" xfId="30227"/>
    <cellStyle name="Normal 4 2 6 2 2 5" xfId="5966"/>
    <cellStyle name="Normal 4 2 6 2 2 5 2" xfId="32920"/>
    <cellStyle name="Normal 4 2 6 2 2 6" xfId="8659"/>
    <cellStyle name="Normal 4 2 6 2 2 6 2" xfId="35613"/>
    <cellStyle name="Normal 4 2 6 2 2 7" xfId="11352"/>
    <cellStyle name="Normal 4 2 6 2 2 7 2" xfId="38306"/>
    <cellStyle name="Normal 4 2 6 2 2 8" xfId="14045"/>
    <cellStyle name="Normal 4 2 6 2 2 8 2" xfId="40999"/>
    <cellStyle name="Normal 4 2 6 2 2 9" xfId="16738"/>
    <cellStyle name="Normal 4 2 6 2 2 9 2" xfId="43693"/>
    <cellStyle name="Normal 4 2 6 2 3" xfId="1215"/>
    <cellStyle name="Normal 4 2 6 2 3 10" xfId="28170"/>
    <cellStyle name="Normal 4 2 6 2 3 11" xfId="26347"/>
    <cellStyle name="Normal 4 2 6 2 3 2" xfId="4780"/>
    <cellStyle name="Normal 4 2 6 2 3 2 2" xfId="31734"/>
    <cellStyle name="Normal 4 2 6 2 3 3" xfId="7473"/>
    <cellStyle name="Normal 4 2 6 2 3 3 2" xfId="34427"/>
    <cellStyle name="Normal 4 2 6 2 3 4" xfId="10166"/>
    <cellStyle name="Normal 4 2 6 2 3 4 2" xfId="37120"/>
    <cellStyle name="Normal 4 2 6 2 3 5" xfId="12859"/>
    <cellStyle name="Normal 4 2 6 2 3 5 2" xfId="39813"/>
    <cellStyle name="Normal 4 2 6 2 3 6" xfId="15552"/>
    <cellStyle name="Normal 4 2 6 2 3 6 2" xfId="42506"/>
    <cellStyle name="Normal 4 2 6 2 3 7" xfId="18245"/>
    <cellStyle name="Normal 4 2 6 2 3 7 2" xfId="45200"/>
    <cellStyle name="Normal 4 2 6 2 3 8" xfId="20939"/>
    <cellStyle name="Normal 4 2 6 2 3 8 2" xfId="47894"/>
    <cellStyle name="Normal 4 2 6 2 3 9" xfId="23633"/>
    <cellStyle name="Normal 4 2 6 2 3 9 2" xfId="50588"/>
    <cellStyle name="Normal 4 2 6 2 4" xfId="2106"/>
    <cellStyle name="Normal 4 2 6 2 4 10" xfId="29061"/>
    <cellStyle name="Normal 4 2 6 2 4 11" xfId="25456"/>
    <cellStyle name="Normal 4 2 6 2 4 2" xfId="3889"/>
    <cellStyle name="Normal 4 2 6 2 4 2 2" xfId="30843"/>
    <cellStyle name="Normal 4 2 6 2 4 3" xfId="6582"/>
    <cellStyle name="Normal 4 2 6 2 4 3 2" xfId="33536"/>
    <cellStyle name="Normal 4 2 6 2 4 4" xfId="9275"/>
    <cellStyle name="Normal 4 2 6 2 4 4 2" xfId="36229"/>
    <cellStyle name="Normal 4 2 6 2 4 5" xfId="11968"/>
    <cellStyle name="Normal 4 2 6 2 4 5 2" xfId="38922"/>
    <cellStyle name="Normal 4 2 6 2 4 6" xfId="14661"/>
    <cellStyle name="Normal 4 2 6 2 4 6 2" xfId="41615"/>
    <cellStyle name="Normal 4 2 6 2 4 7" xfId="17354"/>
    <cellStyle name="Normal 4 2 6 2 4 7 2" xfId="44309"/>
    <cellStyle name="Normal 4 2 6 2 4 8" xfId="20048"/>
    <cellStyle name="Normal 4 2 6 2 4 8 2" xfId="47003"/>
    <cellStyle name="Normal 4 2 6 2 4 9" xfId="22742"/>
    <cellStyle name="Normal 4 2 6 2 4 9 2" xfId="49697"/>
    <cellStyle name="Normal 4 2 6 2 5" xfId="2998"/>
    <cellStyle name="Normal 4 2 6 2 5 2" xfId="29952"/>
    <cellStyle name="Normal 4 2 6 2 6" xfId="5691"/>
    <cellStyle name="Normal 4 2 6 2 6 2" xfId="32645"/>
    <cellStyle name="Normal 4 2 6 2 7" xfId="8384"/>
    <cellStyle name="Normal 4 2 6 2 7 2" xfId="35338"/>
    <cellStyle name="Normal 4 2 6 2 8" xfId="11077"/>
    <cellStyle name="Normal 4 2 6 2 8 2" xfId="38031"/>
    <cellStyle name="Normal 4 2 6 2 9" xfId="13770"/>
    <cellStyle name="Normal 4 2 6 2 9 2" xfId="40724"/>
    <cellStyle name="Normal 4 2 6 3" xfId="306"/>
    <cellStyle name="Normal 4 2 6 3 10" xfId="19156"/>
    <cellStyle name="Normal 4 2 6 3 10 2" xfId="46111"/>
    <cellStyle name="Normal 4 2 6 3 11" xfId="21850"/>
    <cellStyle name="Normal 4 2 6 3 11 2" xfId="48805"/>
    <cellStyle name="Normal 4 2 6 3 12" xfId="27278"/>
    <cellStyle name="Normal 4 2 6 3 13" xfId="24564"/>
    <cellStyle name="Normal 4 2 6 3 2" xfId="1214"/>
    <cellStyle name="Normal 4 2 6 3 2 10" xfId="28169"/>
    <cellStyle name="Normal 4 2 6 3 2 11" xfId="26346"/>
    <cellStyle name="Normal 4 2 6 3 2 2" xfId="4779"/>
    <cellStyle name="Normal 4 2 6 3 2 2 2" xfId="31733"/>
    <cellStyle name="Normal 4 2 6 3 2 3" xfId="7472"/>
    <cellStyle name="Normal 4 2 6 3 2 3 2" xfId="34426"/>
    <cellStyle name="Normal 4 2 6 3 2 4" xfId="10165"/>
    <cellStyle name="Normal 4 2 6 3 2 4 2" xfId="37119"/>
    <cellStyle name="Normal 4 2 6 3 2 5" xfId="12858"/>
    <cellStyle name="Normal 4 2 6 3 2 5 2" xfId="39812"/>
    <cellStyle name="Normal 4 2 6 3 2 6" xfId="15551"/>
    <cellStyle name="Normal 4 2 6 3 2 6 2" xfId="42505"/>
    <cellStyle name="Normal 4 2 6 3 2 7" xfId="18244"/>
    <cellStyle name="Normal 4 2 6 3 2 7 2" xfId="45199"/>
    <cellStyle name="Normal 4 2 6 3 2 8" xfId="20938"/>
    <cellStyle name="Normal 4 2 6 3 2 8 2" xfId="47893"/>
    <cellStyle name="Normal 4 2 6 3 2 9" xfId="23632"/>
    <cellStyle name="Normal 4 2 6 3 2 9 2" xfId="50587"/>
    <cellStyle name="Normal 4 2 6 3 3" xfId="2105"/>
    <cellStyle name="Normal 4 2 6 3 3 10" xfId="29060"/>
    <cellStyle name="Normal 4 2 6 3 3 11" xfId="25455"/>
    <cellStyle name="Normal 4 2 6 3 3 2" xfId="3888"/>
    <cellStyle name="Normal 4 2 6 3 3 2 2" xfId="30842"/>
    <cellStyle name="Normal 4 2 6 3 3 3" xfId="6581"/>
    <cellStyle name="Normal 4 2 6 3 3 3 2" xfId="33535"/>
    <cellStyle name="Normal 4 2 6 3 3 4" xfId="9274"/>
    <cellStyle name="Normal 4 2 6 3 3 4 2" xfId="36228"/>
    <cellStyle name="Normal 4 2 6 3 3 5" xfId="11967"/>
    <cellStyle name="Normal 4 2 6 3 3 5 2" xfId="38921"/>
    <cellStyle name="Normal 4 2 6 3 3 6" xfId="14660"/>
    <cellStyle name="Normal 4 2 6 3 3 6 2" xfId="41614"/>
    <cellStyle name="Normal 4 2 6 3 3 7" xfId="17353"/>
    <cellStyle name="Normal 4 2 6 3 3 7 2" xfId="44308"/>
    <cellStyle name="Normal 4 2 6 3 3 8" xfId="20047"/>
    <cellStyle name="Normal 4 2 6 3 3 8 2" xfId="47002"/>
    <cellStyle name="Normal 4 2 6 3 3 9" xfId="22741"/>
    <cellStyle name="Normal 4 2 6 3 3 9 2" xfId="49696"/>
    <cellStyle name="Normal 4 2 6 3 4" xfId="2997"/>
    <cellStyle name="Normal 4 2 6 3 4 2" xfId="29951"/>
    <cellStyle name="Normal 4 2 6 3 5" xfId="5690"/>
    <cellStyle name="Normal 4 2 6 3 5 2" xfId="32644"/>
    <cellStyle name="Normal 4 2 6 3 6" xfId="8383"/>
    <cellStyle name="Normal 4 2 6 3 6 2" xfId="35337"/>
    <cellStyle name="Normal 4 2 6 3 7" xfId="11076"/>
    <cellStyle name="Normal 4 2 6 3 7 2" xfId="38030"/>
    <cellStyle name="Normal 4 2 6 3 8" xfId="13769"/>
    <cellStyle name="Normal 4 2 6 3 8 2" xfId="40723"/>
    <cellStyle name="Normal 4 2 6 3 9" xfId="16462"/>
    <cellStyle name="Normal 4 2 6 3 9 2" xfId="43417"/>
    <cellStyle name="Normal 4 2 6 4" xfId="600"/>
    <cellStyle name="Normal 4 2 6 4 10" xfId="19431"/>
    <cellStyle name="Normal 4 2 6 4 10 2" xfId="46386"/>
    <cellStyle name="Normal 4 2 6 4 11" xfId="22125"/>
    <cellStyle name="Normal 4 2 6 4 11 2" xfId="49080"/>
    <cellStyle name="Normal 4 2 6 4 12" xfId="27553"/>
    <cellStyle name="Normal 4 2 6 4 13" xfId="24839"/>
    <cellStyle name="Normal 4 2 6 4 2" xfId="1489"/>
    <cellStyle name="Normal 4 2 6 4 2 10" xfId="28444"/>
    <cellStyle name="Normal 4 2 6 4 2 11" xfId="26621"/>
    <cellStyle name="Normal 4 2 6 4 2 2" xfId="5054"/>
    <cellStyle name="Normal 4 2 6 4 2 2 2" xfId="32008"/>
    <cellStyle name="Normal 4 2 6 4 2 3" xfId="7747"/>
    <cellStyle name="Normal 4 2 6 4 2 3 2" xfId="34701"/>
    <cellStyle name="Normal 4 2 6 4 2 4" xfId="10440"/>
    <cellStyle name="Normal 4 2 6 4 2 4 2" xfId="37394"/>
    <cellStyle name="Normal 4 2 6 4 2 5" xfId="13133"/>
    <cellStyle name="Normal 4 2 6 4 2 5 2" xfId="40087"/>
    <cellStyle name="Normal 4 2 6 4 2 6" xfId="15826"/>
    <cellStyle name="Normal 4 2 6 4 2 6 2" xfId="42780"/>
    <cellStyle name="Normal 4 2 6 4 2 7" xfId="18519"/>
    <cellStyle name="Normal 4 2 6 4 2 7 2" xfId="45474"/>
    <cellStyle name="Normal 4 2 6 4 2 8" xfId="21213"/>
    <cellStyle name="Normal 4 2 6 4 2 8 2" xfId="48168"/>
    <cellStyle name="Normal 4 2 6 4 2 9" xfId="23907"/>
    <cellStyle name="Normal 4 2 6 4 2 9 2" xfId="50862"/>
    <cellStyle name="Normal 4 2 6 4 3" xfId="2380"/>
    <cellStyle name="Normal 4 2 6 4 3 10" xfId="29335"/>
    <cellStyle name="Normal 4 2 6 4 3 11" xfId="25730"/>
    <cellStyle name="Normal 4 2 6 4 3 2" xfId="4163"/>
    <cellStyle name="Normal 4 2 6 4 3 2 2" xfId="31117"/>
    <cellStyle name="Normal 4 2 6 4 3 3" xfId="6856"/>
    <cellStyle name="Normal 4 2 6 4 3 3 2" xfId="33810"/>
    <cellStyle name="Normal 4 2 6 4 3 4" xfId="9549"/>
    <cellStyle name="Normal 4 2 6 4 3 4 2" xfId="36503"/>
    <cellStyle name="Normal 4 2 6 4 3 5" xfId="12242"/>
    <cellStyle name="Normal 4 2 6 4 3 5 2" xfId="39196"/>
    <cellStyle name="Normal 4 2 6 4 3 6" xfId="14935"/>
    <cellStyle name="Normal 4 2 6 4 3 6 2" xfId="41889"/>
    <cellStyle name="Normal 4 2 6 4 3 7" xfId="17628"/>
    <cellStyle name="Normal 4 2 6 4 3 7 2" xfId="44583"/>
    <cellStyle name="Normal 4 2 6 4 3 8" xfId="20322"/>
    <cellStyle name="Normal 4 2 6 4 3 8 2" xfId="47277"/>
    <cellStyle name="Normal 4 2 6 4 3 9" xfId="23016"/>
    <cellStyle name="Normal 4 2 6 4 3 9 2" xfId="49971"/>
    <cellStyle name="Normal 4 2 6 4 4" xfId="3272"/>
    <cellStyle name="Normal 4 2 6 4 4 2" xfId="30226"/>
    <cellStyle name="Normal 4 2 6 4 5" xfId="5965"/>
    <cellStyle name="Normal 4 2 6 4 5 2" xfId="32919"/>
    <cellStyle name="Normal 4 2 6 4 6" xfId="8658"/>
    <cellStyle name="Normal 4 2 6 4 6 2" xfId="35612"/>
    <cellStyle name="Normal 4 2 6 4 7" xfId="11351"/>
    <cellStyle name="Normal 4 2 6 4 7 2" xfId="38305"/>
    <cellStyle name="Normal 4 2 6 4 8" xfId="14044"/>
    <cellStyle name="Normal 4 2 6 4 8 2" xfId="40998"/>
    <cellStyle name="Normal 4 2 6 4 9" xfId="16737"/>
    <cellStyle name="Normal 4 2 6 4 9 2" xfId="43692"/>
    <cellStyle name="Normal 4 2 6 5" xfId="1073"/>
    <cellStyle name="Normal 4 2 6 5 10" xfId="28028"/>
    <cellStyle name="Normal 4 2 6 5 11" xfId="26205"/>
    <cellStyle name="Normal 4 2 6 5 2" xfId="4638"/>
    <cellStyle name="Normal 4 2 6 5 2 2" xfId="31592"/>
    <cellStyle name="Normal 4 2 6 5 3" xfId="7331"/>
    <cellStyle name="Normal 4 2 6 5 3 2" xfId="34285"/>
    <cellStyle name="Normal 4 2 6 5 4" xfId="10024"/>
    <cellStyle name="Normal 4 2 6 5 4 2" xfId="36978"/>
    <cellStyle name="Normal 4 2 6 5 5" xfId="12717"/>
    <cellStyle name="Normal 4 2 6 5 5 2" xfId="39671"/>
    <cellStyle name="Normal 4 2 6 5 6" xfId="15410"/>
    <cellStyle name="Normal 4 2 6 5 6 2" xfId="42364"/>
    <cellStyle name="Normal 4 2 6 5 7" xfId="18103"/>
    <cellStyle name="Normal 4 2 6 5 7 2" xfId="45058"/>
    <cellStyle name="Normal 4 2 6 5 8" xfId="20797"/>
    <cellStyle name="Normal 4 2 6 5 8 2" xfId="47752"/>
    <cellStyle name="Normal 4 2 6 5 9" xfId="23491"/>
    <cellStyle name="Normal 4 2 6 5 9 2" xfId="50446"/>
    <cellStyle name="Normal 4 2 6 6" xfId="1964"/>
    <cellStyle name="Normal 4 2 6 6 10" xfId="28919"/>
    <cellStyle name="Normal 4 2 6 6 11" xfId="25314"/>
    <cellStyle name="Normal 4 2 6 6 2" xfId="3747"/>
    <cellStyle name="Normal 4 2 6 6 2 2" xfId="30701"/>
    <cellStyle name="Normal 4 2 6 6 3" xfId="6440"/>
    <cellStyle name="Normal 4 2 6 6 3 2" xfId="33394"/>
    <cellStyle name="Normal 4 2 6 6 4" xfId="9133"/>
    <cellStyle name="Normal 4 2 6 6 4 2" xfId="36087"/>
    <cellStyle name="Normal 4 2 6 6 5" xfId="11826"/>
    <cellStyle name="Normal 4 2 6 6 5 2" xfId="38780"/>
    <cellStyle name="Normal 4 2 6 6 6" xfId="14519"/>
    <cellStyle name="Normal 4 2 6 6 6 2" xfId="41473"/>
    <cellStyle name="Normal 4 2 6 6 7" xfId="17212"/>
    <cellStyle name="Normal 4 2 6 6 7 2" xfId="44167"/>
    <cellStyle name="Normal 4 2 6 6 8" xfId="19906"/>
    <cellStyle name="Normal 4 2 6 6 8 2" xfId="46861"/>
    <cellStyle name="Normal 4 2 6 6 9" xfId="22600"/>
    <cellStyle name="Normal 4 2 6 6 9 2" xfId="49555"/>
    <cellStyle name="Normal 4 2 6 7" xfId="2856"/>
    <cellStyle name="Normal 4 2 6 7 2" xfId="29810"/>
    <cellStyle name="Normal 4 2 6 8" xfId="5549"/>
    <cellStyle name="Normal 4 2 6 8 2" xfId="32503"/>
    <cellStyle name="Normal 4 2 6 9" xfId="8242"/>
    <cellStyle name="Normal 4 2 6 9 2" xfId="35196"/>
    <cellStyle name="Normal 4 2 7" xfId="184"/>
    <cellStyle name="Normal 4 2 7 10" xfId="13661"/>
    <cellStyle name="Normal 4 2 7 10 2" xfId="40615"/>
    <cellStyle name="Normal 4 2 7 11" xfId="16354"/>
    <cellStyle name="Normal 4 2 7 11 2" xfId="43309"/>
    <cellStyle name="Normal 4 2 7 12" xfId="19048"/>
    <cellStyle name="Normal 4 2 7 12 2" xfId="46003"/>
    <cellStyle name="Normal 4 2 7 13" xfId="21742"/>
    <cellStyle name="Normal 4 2 7 13 2" xfId="48697"/>
    <cellStyle name="Normal 4 2 7 14" xfId="27170"/>
    <cellStyle name="Normal 4 2 7 15" xfId="24456"/>
    <cellStyle name="Normal 4 2 7 2" xfId="308"/>
    <cellStyle name="Normal 4 2 7 2 10" xfId="19158"/>
    <cellStyle name="Normal 4 2 7 2 10 2" xfId="46113"/>
    <cellStyle name="Normal 4 2 7 2 11" xfId="21852"/>
    <cellStyle name="Normal 4 2 7 2 11 2" xfId="48807"/>
    <cellStyle name="Normal 4 2 7 2 12" xfId="27280"/>
    <cellStyle name="Normal 4 2 7 2 13" xfId="24566"/>
    <cellStyle name="Normal 4 2 7 2 2" xfId="1216"/>
    <cellStyle name="Normal 4 2 7 2 2 10" xfId="28171"/>
    <cellStyle name="Normal 4 2 7 2 2 11" xfId="26348"/>
    <cellStyle name="Normal 4 2 7 2 2 2" xfId="4781"/>
    <cellStyle name="Normal 4 2 7 2 2 2 2" xfId="31735"/>
    <cellStyle name="Normal 4 2 7 2 2 3" xfId="7474"/>
    <cellStyle name="Normal 4 2 7 2 2 3 2" xfId="34428"/>
    <cellStyle name="Normal 4 2 7 2 2 4" xfId="10167"/>
    <cellStyle name="Normal 4 2 7 2 2 4 2" xfId="37121"/>
    <cellStyle name="Normal 4 2 7 2 2 5" xfId="12860"/>
    <cellStyle name="Normal 4 2 7 2 2 5 2" xfId="39814"/>
    <cellStyle name="Normal 4 2 7 2 2 6" xfId="15553"/>
    <cellStyle name="Normal 4 2 7 2 2 6 2" xfId="42507"/>
    <cellStyle name="Normal 4 2 7 2 2 7" xfId="18246"/>
    <cellStyle name="Normal 4 2 7 2 2 7 2" xfId="45201"/>
    <cellStyle name="Normal 4 2 7 2 2 8" xfId="20940"/>
    <cellStyle name="Normal 4 2 7 2 2 8 2" xfId="47895"/>
    <cellStyle name="Normal 4 2 7 2 2 9" xfId="23634"/>
    <cellStyle name="Normal 4 2 7 2 2 9 2" xfId="50589"/>
    <cellStyle name="Normal 4 2 7 2 3" xfId="2107"/>
    <cellStyle name="Normal 4 2 7 2 3 10" xfId="29062"/>
    <cellStyle name="Normal 4 2 7 2 3 11" xfId="25457"/>
    <cellStyle name="Normal 4 2 7 2 3 2" xfId="3890"/>
    <cellStyle name="Normal 4 2 7 2 3 2 2" xfId="30844"/>
    <cellStyle name="Normal 4 2 7 2 3 3" xfId="6583"/>
    <cellStyle name="Normal 4 2 7 2 3 3 2" xfId="33537"/>
    <cellStyle name="Normal 4 2 7 2 3 4" xfId="9276"/>
    <cellStyle name="Normal 4 2 7 2 3 4 2" xfId="36230"/>
    <cellStyle name="Normal 4 2 7 2 3 5" xfId="11969"/>
    <cellStyle name="Normal 4 2 7 2 3 5 2" xfId="38923"/>
    <cellStyle name="Normal 4 2 7 2 3 6" xfId="14662"/>
    <cellStyle name="Normal 4 2 7 2 3 6 2" xfId="41616"/>
    <cellStyle name="Normal 4 2 7 2 3 7" xfId="17355"/>
    <cellStyle name="Normal 4 2 7 2 3 7 2" xfId="44310"/>
    <cellStyle name="Normal 4 2 7 2 3 8" xfId="20049"/>
    <cellStyle name="Normal 4 2 7 2 3 8 2" xfId="47004"/>
    <cellStyle name="Normal 4 2 7 2 3 9" xfId="22743"/>
    <cellStyle name="Normal 4 2 7 2 3 9 2" xfId="49698"/>
    <cellStyle name="Normal 4 2 7 2 4" xfId="2999"/>
    <cellStyle name="Normal 4 2 7 2 4 2" xfId="29953"/>
    <cellStyle name="Normal 4 2 7 2 5" xfId="5692"/>
    <cellStyle name="Normal 4 2 7 2 5 2" xfId="32646"/>
    <cellStyle name="Normal 4 2 7 2 6" xfId="8385"/>
    <cellStyle name="Normal 4 2 7 2 6 2" xfId="35339"/>
    <cellStyle name="Normal 4 2 7 2 7" xfId="11078"/>
    <cellStyle name="Normal 4 2 7 2 7 2" xfId="38032"/>
    <cellStyle name="Normal 4 2 7 2 8" xfId="13771"/>
    <cellStyle name="Normal 4 2 7 2 8 2" xfId="40725"/>
    <cellStyle name="Normal 4 2 7 2 9" xfId="16464"/>
    <cellStyle name="Normal 4 2 7 2 9 2" xfId="43419"/>
    <cellStyle name="Normal 4 2 7 3" xfId="602"/>
    <cellStyle name="Normal 4 2 7 3 10" xfId="19433"/>
    <cellStyle name="Normal 4 2 7 3 10 2" xfId="46388"/>
    <cellStyle name="Normal 4 2 7 3 11" xfId="22127"/>
    <cellStyle name="Normal 4 2 7 3 11 2" xfId="49082"/>
    <cellStyle name="Normal 4 2 7 3 12" xfId="27555"/>
    <cellStyle name="Normal 4 2 7 3 13" xfId="24841"/>
    <cellStyle name="Normal 4 2 7 3 2" xfId="1491"/>
    <cellStyle name="Normal 4 2 7 3 2 10" xfId="28446"/>
    <cellStyle name="Normal 4 2 7 3 2 11" xfId="26623"/>
    <cellStyle name="Normal 4 2 7 3 2 2" xfId="5056"/>
    <cellStyle name="Normal 4 2 7 3 2 2 2" xfId="32010"/>
    <cellStyle name="Normal 4 2 7 3 2 3" xfId="7749"/>
    <cellStyle name="Normal 4 2 7 3 2 3 2" xfId="34703"/>
    <cellStyle name="Normal 4 2 7 3 2 4" xfId="10442"/>
    <cellStyle name="Normal 4 2 7 3 2 4 2" xfId="37396"/>
    <cellStyle name="Normal 4 2 7 3 2 5" xfId="13135"/>
    <cellStyle name="Normal 4 2 7 3 2 5 2" xfId="40089"/>
    <cellStyle name="Normal 4 2 7 3 2 6" xfId="15828"/>
    <cellStyle name="Normal 4 2 7 3 2 6 2" xfId="42782"/>
    <cellStyle name="Normal 4 2 7 3 2 7" xfId="18521"/>
    <cellStyle name="Normal 4 2 7 3 2 7 2" xfId="45476"/>
    <cellStyle name="Normal 4 2 7 3 2 8" xfId="21215"/>
    <cellStyle name="Normal 4 2 7 3 2 8 2" xfId="48170"/>
    <cellStyle name="Normal 4 2 7 3 2 9" xfId="23909"/>
    <cellStyle name="Normal 4 2 7 3 2 9 2" xfId="50864"/>
    <cellStyle name="Normal 4 2 7 3 3" xfId="2382"/>
    <cellStyle name="Normal 4 2 7 3 3 10" xfId="29337"/>
    <cellStyle name="Normal 4 2 7 3 3 11" xfId="25732"/>
    <cellStyle name="Normal 4 2 7 3 3 2" xfId="4165"/>
    <cellStyle name="Normal 4 2 7 3 3 2 2" xfId="31119"/>
    <cellStyle name="Normal 4 2 7 3 3 3" xfId="6858"/>
    <cellStyle name="Normal 4 2 7 3 3 3 2" xfId="33812"/>
    <cellStyle name="Normal 4 2 7 3 3 4" xfId="9551"/>
    <cellStyle name="Normal 4 2 7 3 3 4 2" xfId="36505"/>
    <cellStyle name="Normal 4 2 7 3 3 5" xfId="12244"/>
    <cellStyle name="Normal 4 2 7 3 3 5 2" xfId="39198"/>
    <cellStyle name="Normal 4 2 7 3 3 6" xfId="14937"/>
    <cellStyle name="Normal 4 2 7 3 3 6 2" xfId="41891"/>
    <cellStyle name="Normal 4 2 7 3 3 7" xfId="17630"/>
    <cellStyle name="Normal 4 2 7 3 3 7 2" xfId="44585"/>
    <cellStyle name="Normal 4 2 7 3 3 8" xfId="20324"/>
    <cellStyle name="Normal 4 2 7 3 3 8 2" xfId="47279"/>
    <cellStyle name="Normal 4 2 7 3 3 9" xfId="23018"/>
    <cellStyle name="Normal 4 2 7 3 3 9 2" xfId="49973"/>
    <cellStyle name="Normal 4 2 7 3 4" xfId="3274"/>
    <cellStyle name="Normal 4 2 7 3 4 2" xfId="30228"/>
    <cellStyle name="Normal 4 2 7 3 5" xfId="5967"/>
    <cellStyle name="Normal 4 2 7 3 5 2" xfId="32921"/>
    <cellStyle name="Normal 4 2 7 3 6" xfId="8660"/>
    <cellStyle name="Normal 4 2 7 3 6 2" xfId="35614"/>
    <cellStyle name="Normal 4 2 7 3 7" xfId="11353"/>
    <cellStyle name="Normal 4 2 7 3 7 2" xfId="38307"/>
    <cellStyle name="Normal 4 2 7 3 8" xfId="14046"/>
    <cellStyle name="Normal 4 2 7 3 8 2" xfId="41000"/>
    <cellStyle name="Normal 4 2 7 3 9" xfId="16739"/>
    <cellStyle name="Normal 4 2 7 3 9 2" xfId="43694"/>
    <cellStyle name="Normal 4 2 7 4" xfId="1106"/>
    <cellStyle name="Normal 4 2 7 4 10" xfId="28061"/>
    <cellStyle name="Normal 4 2 7 4 11" xfId="26238"/>
    <cellStyle name="Normal 4 2 7 4 2" xfId="4671"/>
    <cellStyle name="Normal 4 2 7 4 2 2" xfId="31625"/>
    <cellStyle name="Normal 4 2 7 4 3" xfId="7364"/>
    <cellStyle name="Normal 4 2 7 4 3 2" xfId="34318"/>
    <cellStyle name="Normal 4 2 7 4 4" xfId="10057"/>
    <cellStyle name="Normal 4 2 7 4 4 2" xfId="37011"/>
    <cellStyle name="Normal 4 2 7 4 5" xfId="12750"/>
    <cellStyle name="Normal 4 2 7 4 5 2" xfId="39704"/>
    <cellStyle name="Normal 4 2 7 4 6" xfId="15443"/>
    <cellStyle name="Normal 4 2 7 4 6 2" xfId="42397"/>
    <cellStyle name="Normal 4 2 7 4 7" xfId="18136"/>
    <cellStyle name="Normal 4 2 7 4 7 2" xfId="45091"/>
    <cellStyle name="Normal 4 2 7 4 8" xfId="20830"/>
    <cellStyle name="Normal 4 2 7 4 8 2" xfId="47785"/>
    <cellStyle name="Normal 4 2 7 4 9" xfId="23524"/>
    <cellStyle name="Normal 4 2 7 4 9 2" xfId="50479"/>
    <cellStyle name="Normal 4 2 7 5" xfId="1997"/>
    <cellStyle name="Normal 4 2 7 5 10" xfId="28952"/>
    <cellStyle name="Normal 4 2 7 5 11" xfId="25347"/>
    <cellStyle name="Normal 4 2 7 5 2" xfId="3780"/>
    <cellStyle name="Normal 4 2 7 5 2 2" xfId="30734"/>
    <cellStyle name="Normal 4 2 7 5 3" xfId="6473"/>
    <cellStyle name="Normal 4 2 7 5 3 2" xfId="33427"/>
    <cellStyle name="Normal 4 2 7 5 4" xfId="9166"/>
    <cellStyle name="Normal 4 2 7 5 4 2" xfId="36120"/>
    <cellStyle name="Normal 4 2 7 5 5" xfId="11859"/>
    <cellStyle name="Normal 4 2 7 5 5 2" xfId="38813"/>
    <cellStyle name="Normal 4 2 7 5 6" xfId="14552"/>
    <cellStyle name="Normal 4 2 7 5 6 2" xfId="41506"/>
    <cellStyle name="Normal 4 2 7 5 7" xfId="17245"/>
    <cellStyle name="Normal 4 2 7 5 7 2" xfId="44200"/>
    <cellStyle name="Normal 4 2 7 5 8" xfId="19939"/>
    <cellStyle name="Normal 4 2 7 5 8 2" xfId="46894"/>
    <cellStyle name="Normal 4 2 7 5 9" xfId="22633"/>
    <cellStyle name="Normal 4 2 7 5 9 2" xfId="49588"/>
    <cellStyle name="Normal 4 2 7 6" xfId="2889"/>
    <cellStyle name="Normal 4 2 7 6 2" xfId="29843"/>
    <cellStyle name="Normal 4 2 7 7" xfId="5582"/>
    <cellStyle name="Normal 4 2 7 7 2" xfId="32536"/>
    <cellStyle name="Normal 4 2 7 8" xfId="8275"/>
    <cellStyle name="Normal 4 2 7 8 2" xfId="35229"/>
    <cellStyle name="Normal 4 2 7 9" xfId="10968"/>
    <cellStyle name="Normal 4 2 7 9 2" xfId="37922"/>
    <cellStyle name="Normal 4 2 8" xfId="309"/>
    <cellStyle name="Normal 4 2 8 10" xfId="16465"/>
    <cellStyle name="Normal 4 2 8 10 2" xfId="43420"/>
    <cellStyle name="Normal 4 2 8 11" xfId="19159"/>
    <cellStyle name="Normal 4 2 8 11 2" xfId="46114"/>
    <cellStyle name="Normal 4 2 8 12" xfId="21853"/>
    <cellStyle name="Normal 4 2 8 12 2" xfId="48808"/>
    <cellStyle name="Normal 4 2 8 13" xfId="27281"/>
    <cellStyle name="Normal 4 2 8 14" xfId="24567"/>
    <cellStyle name="Normal 4 2 8 2" xfId="603"/>
    <cellStyle name="Normal 4 2 8 2 10" xfId="19434"/>
    <cellStyle name="Normal 4 2 8 2 10 2" xfId="46389"/>
    <cellStyle name="Normal 4 2 8 2 11" xfId="22128"/>
    <cellStyle name="Normal 4 2 8 2 11 2" xfId="49083"/>
    <cellStyle name="Normal 4 2 8 2 12" xfId="27556"/>
    <cellStyle name="Normal 4 2 8 2 13" xfId="24842"/>
    <cellStyle name="Normal 4 2 8 2 2" xfId="1492"/>
    <cellStyle name="Normal 4 2 8 2 2 10" xfId="28447"/>
    <cellStyle name="Normal 4 2 8 2 2 11" xfId="26624"/>
    <cellStyle name="Normal 4 2 8 2 2 2" xfId="5057"/>
    <cellStyle name="Normal 4 2 8 2 2 2 2" xfId="32011"/>
    <cellStyle name="Normal 4 2 8 2 2 3" xfId="7750"/>
    <cellStyle name="Normal 4 2 8 2 2 3 2" xfId="34704"/>
    <cellStyle name="Normal 4 2 8 2 2 4" xfId="10443"/>
    <cellStyle name="Normal 4 2 8 2 2 4 2" xfId="37397"/>
    <cellStyle name="Normal 4 2 8 2 2 5" xfId="13136"/>
    <cellStyle name="Normal 4 2 8 2 2 5 2" xfId="40090"/>
    <cellStyle name="Normal 4 2 8 2 2 6" xfId="15829"/>
    <cellStyle name="Normal 4 2 8 2 2 6 2" xfId="42783"/>
    <cellStyle name="Normal 4 2 8 2 2 7" xfId="18522"/>
    <cellStyle name="Normal 4 2 8 2 2 7 2" xfId="45477"/>
    <cellStyle name="Normal 4 2 8 2 2 8" xfId="21216"/>
    <cellStyle name="Normal 4 2 8 2 2 8 2" xfId="48171"/>
    <cellStyle name="Normal 4 2 8 2 2 9" xfId="23910"/>
    <cellStyle name="Normal 4 2 8 2 2 9 2" xfId="50865"/>
    <cellStyle name="Normal 4 2 8 2 3" xfId="2383"/>
    <cellStyle name="Normal 4 2 8 2 3 10" xfId="29338"/>
    <cellStyle name="Normal 4 2 8 2 3 11" xfId="25733"/>
    <cellStyle name="Normal 4 2 8 2 3 2" xfId="4166"/>
    <cellStyle name="Normal 4 2 8 2 3 2 2" xfId="31120"/>
    <cellStyle name="Normal 4 2 8 2 3 3" xfId="6859"/>
    <cellStyle name="Normal 4 2 8 2 3 3 2" xfId="33813"/>
    <cellStyle name="Normal 4 2 8 2 3 4" xfId="9552"/>
    <cellStyle name="Normal 4 2 8 2 3 4 2" xfId="36506"/>
    <cellStyle name="Normal 4 2 8 2 3 5" xfId="12245"/>
    <cellStyle name="Normal 4 2 8 2 3 5 2" xfId="39199"/>
    <cellStyle name="Normal 4 2 8 2 3 6" xfId="14938"/>
    <cellStyle name="Normal 4 2 8 2 3 6 2" xfId="41892"/>
    <cellStyle name="Normal 4 2 8 2 3 7" xfId="17631"/>
    <cellStyle name="Normal 4 2 8 2 3 7 2" xfId="44586"/>
    <cellStyle name="Normal 4 2 8 2 3 8" xfId="20325"/>
    <cellStyle name="Normal 4 2 8 2 3 8 2" xfId="47280"/>
    <cellStyle name="Normal 4 2 8 2 3 9" xfId="23019"/>
    <cellStyle name="Normal 4 2 8 2 3 9 2" xfId="49974"/>
    <cellStyle name="Normal 4 2 8 2 4" xfId="3275"/>
    <cellStyle name="Normal 4 2 8 2 4 2" xfId="30229"/>
    <cellStyle name="Normal 4 2 8 2 5" xfId="5968"/>
    <cellStyle name="Normal 4 2 8 2 5 2" xfId="32922"/>
    <cellStyle name="Normal 4 2 8 2 6" xfId="8661"/>
    <cellStyle name="Normal 4 2 8 2 6 2" xfId="35615"/>
    <cellStyle name="Normal 4 2 8 2 7" xfId="11354"/>
    <cellStyle name="Normal 4 2 8 2 7 2" xfId="38308"/>
    <cellStyle name="Normal 4 2 8 2 8" xfId="14047"/>
    <cellStyle name="Normal 4 2 8 2 8 2" xfId="41001"/>
    <cellStyle name="Normal 4 2 8 2 9" xfId="16740"/>
    <cellStyle name="Normal 4 2 8 2 9 2" xfId="43695"/>
    <cellStyle name="Normal 4 2 8 3" xfId="1217"/>
    <cellStyle name="Normal 4 2 8 3 10" xfId="28172"/>
    <cellStyle name="Normal 4 2 8 3 11" xfId="26349"/>
    <cellStyle name="Normal 4 2 8 3 2" xfId="4782"/>
    <cellStyle name="Normal 4 2 8 3 2 2" xfId="31736"/>
    <cellStyle name="Normal 4 2 8 3 3" xfId="7475"/>
    <cellStyle name="Normal 4 2 8 3 3 2" xfId="34429"/>
    <cellStyle name="Normal 4 2 8 3 4" xfId="10168"/>
    <cellStyle name="Normal 4 2 8 3 4 2" xfId="37122"/>
    <cellStyle name="Normal 4 2 8 3 5" xfId="12861"/>
    <cellStyle name="Normal 4 2 8 3 5 2" xfId="39815"/>
    <cellStyle name="Normal 4 2 8 3 6" xfId="15554"/>
    <cellStyle name="Normal 4 2 8 3 6 2" xfId="42508"/>
    <cellStyle name="Normal 4 2 8 3 7" xfId="18247"/>
    <cellStyle name="Normal 4 2 8 3 7 2" xfId="45202"/>
    <cellStyle name="Normal 4 2 8 3 8" xfId="20941"/>
    <cellStyle name="Normal 4 2 8 3 8 2" xfId="47896"/>
    <cellStyle name="Normal 4 2 8 3 9" xfId="23635"/>
    <cellStyle name="Normal 4 2 8 3 9 2" xfId="50590"/>
    <cellStyle name="Normal 4 2 8 4" xfId="2108"/>
    <cellStyle name="Normal 4 2 8 4 10" xfId="29063"/>
    <cellStyle name="Normal 4 2 8 4 11" xfId="25458"/>
    <cellStyle name="Normal 4 2 8 4 2" xfId="3891"/>
    <cellStyle name="Normal 4 2 8 4 2 2" xfId="30845"/>
    <cellStyle name="Normal 4 2 8 4 3" xfId="6584"/>
    <cellStyle name="Normal 4 2 8 4 3 2" xfId="33538"/>
    <cellStyle name="Normal 4 2 8 4 4" xfId="9277"/>
    <cellStyle name="Normal 4 2 8 4 4 2" xfId="36231"/>
    <cellStyle name="Normal 4 2 8 4 5" xfId="11970"/>
    <cellStyle name="Normal 4 2 8 4 5 2" xfId="38924"/>
    <cellStyle name="Normal 4 2 8 4 6" xfId="14663"/>
    <cellStyle name="Normal 4 2 8 4 6 2" xfId="41617"/>
    <cellStyle name="Normal 4 2 8 4 7" xfId="17356"/>
    <cellStyle name="Normal 4 2 8 4 7 2" xfId="44311"/>
    <cellStyle name="Normal 4 2 8 4 8" xfId="20050"/>
    <cellStyle name="Normal 4 2 8 4 8 2" xfId="47005"/>
    <cellStyle name="Normal 4 2 8 4 9" xfId="22744"/>
    <cellStyle name="Normal 4 2 8 4 9 2" xfId="49699"/>
    <cellStyle name="Normal 4 2 8 5" xfId="3000"/>
    <cellStyle name="Normal 4 2 8 5 2" xfId="29954"/>
    <cellStyle name="Normal 4 2 8 6" xfId="5693"/>
    <cellStyle name="Normal 4 2 8 6 2" xfId="32647"/>
    <cellStyle name="Normal 4 2 8 7" xfId="8386"/>
    <cellStyle name="Normal 4 2 8 7 2" xfId="35340"/>
    <cellStyle name="Normal 4 2 8 8" xfId="11079"/>
    <cellStyle name="Normal 4 2 8 8 2" xfId="38033"/>
    <cellStyle name="Normal 4 2 8 9" xfId="13772"/>
    <cellStyle name="Normal 4 2 8 9 2" xfId="40726"/>
    <cellStyle name="Normal 4 2 9" xfId="310"/>
    <cellStyle name="Normal 4 2 9 10" xfId="16466"/>
    <cellStyle name="Normal 4 2 9 10 2" xfId="43421"/>
    <cellStyle name="Normal 4 2 9 11" xfId="19160"/>
    <cellStyle name="Normal 4 2 9 11 2" xfId="46115"/>
    <cellStyle name="Normal 4 2 9 12" xfId="21854"/>
    <cellStyle name="Normal 4 2 9 12 2" xfId="48809"/>
    <cellStyle name="Normal 4 2 9 13" xfId="27282"/>
    <cellStyle name="Normal 4 2 9 14" xfId="24568"/>
    <cellStyle name="Normal 4 2 9 2" xfId="604"/>
    <cellStyle name="Normal 4 2 9 2 10" xfId="19435"/>
    <cellStyle name="Normal 4 2 9 2 10 2" xfId="46390"/>
    <cellStyle name="Normal 4 2 9 2 11" xfId="22129"/>
    <cellStyle name="Normal 4 2 9 2 11 2" xfId="49084"/>
    <cellStyle name="Normal 4 2 9 2 12" xfId="27557"/>
    <cellStyle name="Normal 4 2 9 2 13" xfId="24843"/>
    <cellStyle name="Normal 4 2 9 2 2" xfId="1493"/>
    <cellStyle name="Normal 4 2 9 2 2 10" xfId="28448"/>
    <cellStyle name="Normal 4 2 9 2 2 11" xfId="26625"/>
    <cellStyle name="Normal 4 2 9 2 2 2" xfId="5058"/>
    <cellStyle name="Normal 4 2 9 2 2 2 2" xfId="32012"/>
    <cellStyle name="Normal 4 2 9 2 2 3" xfId="7751"/>
    <cellStyle name="Normal 4 2 9 2 2 3 2" xfId="34705"/>
    <cellStyle name="Normal 4 2 9 2 2 4" xfId="10444"/>
    <cellStyle name="Normal 4 2 9 2 2 4 2" xfId="37398"/>
    <cellStyle name="Normal 4 2 9 2 2 5" xfId="13137"/>
    <cellStyle name="Normal 4 2 9 2 2 5 2" xfId="40091"/>
    <cellStyle name="Normal 4 2 9 2 2 6" xfId="15830"/>
    <cellStyle name="Normal 4 2 9 2 2 6 2" xfId="42784"/>
    <cellStyle name="Normal 4 2 9 2 2 7" xfId="18523"/>
    <cellStyle name="Normal 4 2 9 2 2 7 2" xfId="45478"/>
    <cellStyle name="Normal 4 2 9 2 2 8" xfId="21217"/>
    <cellStyle name="Normal 4 2 9 2 2 8 2" xfId="48172"/>
    <cellStyle name="Normal 4 2 9 2 2 9" xfId="23911"/>
    <cellStyle name="Normal 4 2 9 2 2 9 2" xfId="50866"/>
    <cellStyle name="Normal 4 2 9 2 3" xfId="2384"/>
    <cellStyle name="Normal 4 2 9 2 3 10" xfId="29339"/>
    <cellStyle name="Normal 4 2 9 2 3 11" xfId="25734"/>
    <cellStyle name="Normal 4 2 9 2 3 2" xfId="4167"/>
    <cellStyle name="Normal 4 2 9 2 3 2 2" xfId="31121"/>
    <cellStyle name="Normal 4 2 9 2 3 3" xfId="6860"/>
    <cellStyle name="Normal 4 2 9 2 3 3 2" xfId="33814"/>
    <cellStyle name="Normal 4 2 9 2 3 4" xfId="9553"/>
    <cellStyle name="Normal 4 2 9 2 3 4 2" xfId="36507"/>
    <cellStyle name="Normal 4 2 9 2 3 5" xfId="12246"/>
    <cellStyle name="Normal 4 2 9 2 3 5 2" xfId="39200"/>
    <cellStyle name="Normal 4 2 9 2 3 6" xfId="14939"/>
    <cellStyle name="Normal 4 2 9 2 3 6 2" xfId="41893"/>
    <cellStyle name="Normal 4 2 9 2 3 7" xfId="17632"/>
    <cellStyle name="Normal 4 2 9 2 3 7 2" xfId="44587"/>
    <cellStyle name="Normal 4 2 9 2 3 8" xfId="20326"/>
    <cellStyle name="Normal 4 2 9 2 3 8 2" xfId="47281"/>
    <cellStyle name="Normal 4 2 9 2 3 9" xfId="23020"/>
    <cellStyle name="Normal 4 2 9 2 3 9 2" xfId="49975"/>
    <cellStyle name="Normal 4 2 9 2 4" xfId="3276"/>
    <cellStyle name="Normal 4 2 9 2 4 2" xfId="30230"/>
    <cellStyle name="Normal 4 2 9 2 5" xfId="5969"/>
    <cellStyle name="Normal 4 2 9 2 5 2" xfId="32923"/>
    <cellStyle name="Normal 4 2 9 2 6" xfId="8662"/>
    <cellStyle name="Normal 4 2 9 2 6 2" xfId="35616"/>
    <cellStyle name="Normal 4 2 9 2 7" xfId="11355"/>
    <cellStyle name="Normal 4 2 9 2 7 2" xfId="38309"/>
    <cellStyle name="Normal 4 2 9 2 8" xfId="14048"/>
    <cellStyle name="Normal 4 2 9 2 8 2" xfId="41002"/>
    <cellStyle name="Normal 4 2 9 2 9" xfId="16741"/>
    <cellStyle name="Normal 4 2 9 2 9 2" xfId="43696"/>
    <cellStyle name="Normal 4 2 9 3" xfId="1218"/>
    <cellStyle name="Normal 4 2 9 3 10" xfId="28173"/>
    <cellStyle name="Normal 4 2 9 3 11" xfId="26350"/>
    <cellStyle name="Normal 4 2 9 3 2" xfId="4783"/>
    <cellStyle name="Normal 4 2 9 3 2 2" xfId="31737"/>
    <cellStyle name="Normal 4 2 9 3 3" xfId="7476"/>
    <cellStyle name="Normal 4 2 9 3 3 2" xfId="34430"/>
    <cellStyle name="Normal 4 2 9 3 4" xfId="10169"/>
    <cellStyle name="Normal 4 2 9 3 4 2" xfId="37123"/>
    <cellStyle name="Normal 4 2 9 3 5" xfId="12862"/>
    <cellStyle name="Normal 4 2 9 3 5 2" xfId="39816"/>
    <cellStyle name="Normal 4 2 9 3 6" xfId="15555"/>
    <cellStyle name="Normal 4 2 9 3 6 2" xfId="42509"/>
    <cellStyle name="Normal 4 2 9 3 7" xfId="18248"/>
    <cellStyle name="Normal 4 2 9 3 7 2" xfId="45203"/>
    <cellStyle name="Normal 4 2 9 3 8" xfId="20942"/>
    <cellStyle name="Normal 4 2 9 3 8 2" xfId="47897"/>
    <cellStyle name="Normal 4 2 9 3 9" xfId="23636"/>
    <cellStyle name="Normal 4 2 9 3 9 2" xfId="50591"/>
    <cellStyle name="Normal 4 2 9 4" xfId="2109"/>
    <cellStyle name="Normal 4 2 9 4 10" xfId="29064"/>
    <cellStyle name="Normal 4 2 9 4 11" xfId="25459"/>
    <cellStyle name="Normal 4 2 9 4 2" xfId="3892"/>
    <cellStyle name="Normal 4 2 9 4 2 2" xfId="30846"/>
    <cellStyle name="Normal 4 2 9 4 3" xfId="6585"/>
    <cellStyle name="Normal 4 2 9 4 3 2" xfId="33539"/>
    <cellStyle name="Normal 4 2 9 4 4" xfId="9278"/>
    <cellStyle name="Normal 4 2 9 4 4 2" xfId="36232"/>
    <cellStyle name="Normal 4 2 9 4 5" xfId="11971"/>
    <cellStyle name="Normal 4 2 9 4 5 2" xfId="38925"/>
    <cellStyle name="Normal 4 2 9 4 6" xfId="14664"/>
    <cellStyle name="Normal 4 2 9 4 6 2" xfId="41618"/>
    <cellStyle name="Normal 4 2 9 4 7" xfId="17357"/>
    <cellStyle name="Normal 4 2 9 4 7 2" xfId="44312"/>
    <cellStyle name="Normal 4 2 9 4 8" xfId="20051"/>
    <cellStyle name="Normal 4 2 9 4 8 2" xfId="47006"/>
    <cellStyle name="Normal 4 2 9 4 9" xfId="22745"/>
    <cellStyle name="Normal 4 2 9 4 9 2" xfId="49700"/>
    <cellStyle name="Normal 4 2 9 5" xfId="3001"/>
    <cellStyle name="Normal 4 2 9 5 2" xfId="29955"/>
    <cellStyle name="Normal 4 2 9 6" xfId="5694"/>
    <cellStyle name="Normal 4 2 9 6 2" xfId="32648"/>
    <cellStyle name="Normal 4 2 9 7" xfId="8387"/>
    <cellStyle name="Normal 4 2 9 7 2" xfId="35341"/>
    <cellStyle name="Normal 4 2 9 8" xfId="11080"/>
    <cellStyle name="Normal 4 2 9 8 2" xfId="38034"/>
    <cellStyle name="Normal 4 2 9 9" xfId="13773"/>
    <cellStyle name="Normal 4 2 9 9 2" xfId="40727"/>
    <cellStyle name="Normal 4 20" xfId="959"/>
    <cellStyle name="Normal 4 20 10" xfId="19792"/>
    <cellStyle name="Normal 4 20 10 2" xfId="46747"/>
    <cellStyle name="Normal 4 20 11" xfId="22486"/>
    <cellStyle name="Normal 4 20 11 2" xfId="49441"/>
    <cellStyle name="Normal 4 20 12" xfId="27914"/>
    <cellStyle name="Normal 4 20 13" xfId="25200"/>
    <cellStyle name="Normal 4 20 2" xfId="1850"/>
    <cellStyle name="Normal 4 20 2 10" xfId="28805"/>
    <cellStyle name="Normal 4 20 2 11" xfId="26982"/>
    <cellStyle name="Normal 4 20 2 2" xfId="5415"/>
    <cellStyle name="Normal 4 20 2 2 2" xfId="32369"/>
    <cellStyle name="Normal 4 20 2 3" xfId="8108"/>
    <cellStyle name="Normal 4 20 2 3 2" xfId="35062"/>
    <cellStyle name="Normal 4 20 2 4" xfId="10801"/>
    <cellStyle name="Normal 4 20 2 4 2" xfId="37755"/>
    <cellStyle name="Normal 4 20 2 5" xfId="13494"/>
    <cellStyle name="Normal 4 20 2 5 2" xfId="40448"/>
    <cellStyle name="Normal 4 20 2 6" xfId="16187"/>
    <cellStyle name="Normal 4 20 2 6 2" xfId="43141"/>
    <cellStyle name="Normal 4 20 2 7" xfId="18880"/>
    <cellStyle name="Normal 4 20 2 7 2" xfId="45835"/>
    <cellStyle name="Normal 4 20 2 8" xfId="21574"/>
    <cellStyle name="Normal 4 20 2 8 2" xfId="48529"/>
    <cellStyle name="Normal 4 20 2 9" xfId="24268"/>
    <cellStyle name="Normal 4 20 2 9 2" xfId="51223"/>
    <cellStyle name="Normal 4 20 3" xfId="2742"/>
    <cellStyle name="Normal 4 20 3 10" xfId="29696"/>
    <cellStyle name="Normal 4 20 3 11" xfId="26091"/>
    <cellStyle name="Normal 4 20 3 2" xfId="4524"/>
    <cellStyle name="Normal 4 20 3 2 2" xfId="31478"/>
    <cellStyle name="Normal 4 20 3 3" xfId="7217"/>
    <cellStyle name="Normal 4 20 3 3 2" xfId="34171"/>
    <cellStyle name="Normal 4 20 3 4" xfId="9910"/>
    <cellStyle name="Normal 4 20 3 4 2" xfId="36864"/>
    <cellStyle name="Normal 4 20 3 5" xfId="12603"/>
    <cellStyle name="Normal 4 20 3 5 2" xfId="39557"/>
    <cellStyle name="Normal 4 20 3 6" xfId="15296"/>
    <cellStyle name="Normal 4 20 3 6 2" xfId="42250"/>
    <cellStyle name="Normal 4 20 3 7" xfId="17989"/>
    <cellStyle name="Normal 4 20 3 7 2" xfId="44944"/>
    <cellStyle name="Normal 4 20 3 8" xfId="20683"/>
    <cellStyle name="Normal 4 20 3 8 2" xfId="47638"/>
    <cellStyle name="Normal 4 20 3 9" xfId="23377"/>
    <cellStyle name="Normal 4 20 3 9 2" xfId="50332"/>
    <cellStyle name="Normal 4 20 4" xfId="3633"/>
    <cellStyle name="Normal 4 20 4 2" xfId="30587"/>
    <cellStyle name="Normal 4 20 5" xfId="6326"/>
    <cellStyle name="Normal 4 20 5 2" xfId="33280"/>
    <cellStyle name="Normal 4 20 6" xfId="9019"/>
    <cellStyle name="Normal 4 20 6 2" xfId="35973"/>
    <cellStyle name="Normal 4 20 7" xfId="11712"/>
    <cellStyle name="Normal 4 20 7 2" xfId="38666"/>
    <cellStyle name="Normal 4 20 8" xfId="14405"/>
    <cellStyle name="Normal 4 20 8 2" xfId="41359"/>
    <cellStyle name="Normal 4 20 9" xfId="17098"/>
    <cellStyle name="Normal 4 20 9 2" xfId="44053"/>
    <cellStyle name="Normal 4 21" xfId="992"/>
    <cellStyle name="Normal 4 21 10" xfId="27947"/>
    <cellStyle name="Normal 4 21 11" xfId="26124"/>
    <cellStyle name="Normal 4 21 2" xfId="4557"/>
    <cellStyle name="Normal 4 21 2 2" xfId="31511"/>
    <cellStyle name="Normal 4 21 3" xfId="7250"/>
    <cellStyle name="Normal 4 21 3 2" xfId="34204"/>
    <cellStyle name="Normal 4 21 4" xfId="9943"/>
    <cellStyle name="Normal 4 21 4 2" xfId="36897"/>
    <cellStyle name="Normal 4 21 5" xfId="12636"/>
    <cellStyle name="Normal 4 21 5 2" xfId="39590"/>
    <cellStyle name="Normal 4 21 6" xfId="15329"/>
    <cellStyle name="Normal 4 21 6 2" xfId="42283"/>
    <cellStyle name="Normal 4 21 7" xfId="18022"/>
    <cellStyle name="Normal 4 21 7 2" xfId="44977"/>
    <cellStyle name="Normal 4 21 8" xfId="20716"/>
    <cellStyle name="Normal 4 21 8 2" xfId="47671"/>
    <cellStyle name="Normal 4 21 9" xfId="23410"/>
    <cellStyle name="Normal 4 21 9 2" xfId="50365"/>
    <cellStyle name="Normal 4 22" xfId="1883"/>
    <cellStyle name="Normal 4 22 10" xfId="28838"/>
    <cellStyle name="Normal 4 22 11" xfId="25233"/>
    <cellStyle name="Normal 4 22 2" xfId="3666"/>
    <cellStyle name="Normal 4 22 2 2" xfId="30620"/>
    <cellStyle name="Normal 4 22 3" xfId="6359"/>
    <cellStyle name="Normal 4 22 3 2" xfId="33313"/>
    <cellStyle name="Normal 4 22 4" xfId="9052"/>
    <cellStyle name="Normal 4 22 4 2" xfId="36006"/>
    <cellStyle name="Normal 4 22 5" xfId="11745"/>
    <cellStyle name="Normal 4 22 5 2" xfId="38699"/>
    <cellStyle name="Normal 4 22 6" xfId="14438"/>
    <cellStyle name="Normal 4 22 6 2" xfId="41392"/>
    <cellStyle name="Normal 4 22 7" xfId="17131"/>
    <cellStyle name="Normal 4 22 7 2" xfId="44086"/>
    <cellStyle name="Normal 4 22 8" xfId="19825"/>
    <cellStyle name="Normal 4 22 8 2" xfId="46780"/>
    <cellStyle name="Normal 4 22 9" xfId="22519"/>
    <cellStyle name="Normal 4 22 9 2" xfId="49474"/>
    <cellStyle name="Normal 4 23" xfId="5450"/>
    <cellStyle name="Normal 4 23 10" xfId="27017"/>
    <cellStyle name="Normal 4 23 2" xfId="8143"/>
    <cellStyle name="Normal 4 23 2 2" xfId="35097"/>
    <cellStyle name="Normal 4 23 3" xfId="10836"/>
    <cellStyle name="Normal 4 23 3 2" xfId="37790"/>
    <cellStyle name="Normal 4 23 4" xfId="13529"/>
    <cellStyle name="Normal 4 23 4 2" xfId="40483"/>
    <cellStyle name="Normal 4 23 5" xfId="16222"/>
    <cellStyle name="Normal 4 23 5 2" xfId="43176"/>
    <cellStyle name="Normal 4 23 6" xfId="18915"/>
    <cellStyle name="Normal 4 23 6 2" xfId="45870"/>
    <cellStyle name="Normal 4 23 7" xfId="21609"/>
    <cellStyle name="Normal 4 23 7 2" xfId="48564"/>
    <cellStyle name="Normal 4 23 8" xfId="24303"/>
    <cellStyle name="Normal 4 23 8 2" xfId="51258"/>
    <cellStyle name="Normal 4 23 9" xfId="32404"/>
    <cellStyle name="Normal 4 24" xfId="2775"/>
    <cellStyle name="Normal 4 24 2" xfId="24324"/>
    <cellStyle name="Normal 4 24 2 2" xfId="51279"/>
    <cellStyle name="Normal 4 24 3" xfId="29729"/>
    <cellStyle name="Normal 4 24 4" xfId="27038"/>
    <cellStyle name="Normal 4 25" xfId="5468"/>
    <cellStyle name="Normal 4 25 2" xfId="32422"/>
    <cellStyle name="Normal 4 26" xfId="8161"/>
    <cellStyle name="Normal 4 26 2" xfId="35115"/>
    <cellStyle name="Normal 4 27" xfId="10854"/>
    <cellStyle name="Normal 4 27 2" xfId="37808"/>
    <cellStyle name="Normal 4 28" xfId="13547"/>
    <cellStyle name="Normal 4 28 2" xfId="40501"/>
    <cellStyle name="Normal 4 29" xfId="16240"/>
    <cellStyle name="Normal 4 29 2" xfId="43195"/>
    <cellStyle name="Normal 4 3" xfId="69"/>
    <cellStyle name="Normal 4 3 2" xfId="51350"/>
    <cellStyle name="Normal 4 30" xfId="18934"/>
    <cellStyle name="Normal 4 30 2" xfId="45889"/>
    <cellStyle name="Normal 4 31" xfId="21628"/>
    <cellStyle name="Normal 4 31 2" xfId="48583"/>
    <cellStyle name="Normal 4 32" xfId="27056"/>
    <cellStyle name="Normal 4 33" xfId="24342"/>
    <cellStyle name="Normal 4 34" xfId="51305"/>
    <cellStyle name="Normal 4 35" xfId="51318"/>
    <cellStyle name="Normal 4 36" xfId="51331"/>
    <cellStyle name="Normal 4 37" xfId="57"/>
    <cellStyle name="Normal 4 4" xfId="78"/>
    <cellStyle name="Normal 4 4 10" xfId="312"/>
    <cellStyle name="Normal 4 4 10 10" xfId="16468"/>
    <cellStyle name="Normal 4 4 10 10 2" xfId="43423"/>
    <cellStyle name="Normal 4 4 10 11" xfId="19162"/>
    <cellStyle name="Normal 4 4 10 11 2" xfId="46117"/>
    <cellStyle name="Normal 4 4 10 12" xfId="21856"/>
    <cellStyle name="Normal 4 4 10 12 2" xfId="48811"/>
    <cellStyle name="Normal 4 4 10 13" xfId="27284"/>
    <cellStyle name="Normal 4 4 10 14" xfId="24570"/>
    <cellStyle name="Normal 4 4 10 2" xfId="605"/>
    <cellStyle name="Normal 4 4 10 2 10" xfId="19436"/>
    <cellStyle name="Normal 4 4 10 2 10 2" xfId="46391"/>
    <cellStyle name="Normal 4 4 10 2 11" xfId="22130"/>
    <cellStyle name="Normal 4 4 10 2 11 2" xfId="49085"/>
    <cellStyle name="Normal 4 4 10 2 12" xfId="27558"/>
    <cellStyle name="Normal 4 4 10 2 13" xfId="24844"/>
    <cellStyle name="Normal 4 4 10 2 2" xfId="1494"/>
    <cellStyle name="Normal 4 4 10 2 2 10" xfId="28449"/>
    <cellStyle name="Normal 4 4 10 2 2 11" xfId="26626"/>
    <cellStyle name="Normal 4 4 10 2 2 2" xfId="5059"/>
    <cellStyle name="Normal 4 4 10 2 2 2 2" xfId="32013"/>
    <cellStyle name="Normal 4 4 10 2 2 3" xfId="7752"/>
    <cellStyle name="Normal 4 4 10 2 2 3 2" xfId="34706"/>
    <cellStyle name="Normal 4 4 10 2 2 4" xfId="10445"/>
    <cellStyle name="Normal 4 4 10 2 2 4 2" xfId="37399"/>
    <cellStyle name="Normal 4 4 10 2 2 5" xfId="13138"/>
    <cellStyle name="Normal 4 4 10 2 2 5 2" xfId="40092"/>
    <cellStyle name="Normal 4 4 10 2 2 6" xfId="15831"/>
    <cellStyle name="Normal 4 4 10 2 2 6 2" xfId="42785"/>
    <cellStyle name="Normal 4 4 10 2 2 7" xfId="18524"/>
    <cellStyle name="Normal 4 4 10 2 2 7 2" xfId="45479"/>
    <cellStyle name="Normal 4 4 10 2 2 8" xfId="21218"/>
    <cellStyle name="Normal 4 4 10 2 2 8 2" xfId="48173"/>
    <cellStyle name="Normal 4 4 10 2 2 9" xfId="23912"/>
    <cellStyle name="Normal 4 4 10 2 2 9 2" xfId="50867"/>
    <cellStyle name="Normal 4 4 10 2 3" xfId="2385"/>
    <cellStyle name="Normal 4 4 10 2 3 10" xfId="29340"/>
    <cellStyle name="Normal 4 4 10 2 3 11" xfId="25735"/>
    <cellStyle name="Normal 4 4 10 2 3 2" xfId="4168"/>
    <cellStyle name="Normal 4 4 10 2 3 2 2" xfId="31122"/>
    <cellStyle name="Normal 4 4 10 2 3 3" xfId="6861"/>
    <cellStyle name="Normal 4 4 10 2 3 3 2" xfId="33815"/>
    <cellStyle name="Normal 4 4 10 2 3 4" xfId="9554"/>
    <cellStyle name="Normal 4 4 10 2 3 4 2" xfId="36508"/>
    <cellStyle name="Normal 4 4 10 2 3 5" xfId="12247"/>
    <cellStyle name="Normal 4 4 10 2 3 5 2" xfId="39201"/>
    <cellStyle name="Normal 4 4 10 2 3 6" xfId="14940"/>
    <cellStyle name="Normal 4 4 10 2 3 6 2" xfId="41894"/>
    <cellStyle name="Normal 4 4 10 2 3 7" xfId="17633"/>
    <cellStyle name="Normal 4 4 10 2 3 7 2" xfId="44588"/>
    <cellStyle name="Normal 4 4 10 2 3 8" xfId="20327"/>
    <cellStyle name="Normal 4 4 10 2 3 8 2" xfId="47282"/>
    <cellStyle name="Normal 4 4 10 2 3 9" xfId="23021"/>
    <cellStyle name="Normal 4 4 10 2 3 9 2" xfId="49976"/>
    <cellStyle name="Normal 4 4 10 2 4" xfId="3277"/>
    <cellStyle name="Normal 4 4 10 2 4 2" xfId="30231"/>
    <cellStyle name="Normal 4 4 10 2 5" xfId="5970"/>
    <cellStyle name="Normal 4 4 10 2 5 2" xfId="32924"/>
    <cellStyle name="Normal 4 4 10 2 6" xfId="8663"/>
    <cellStyle name="Normal 4 4 10 2 6 2" xfId="35617"/>
    <cellStyle name="Normal 4 4 10 2 7" xfId="11356"/>
    <cellStyle name="Normal 4 4 10 2 7 2" xfId="38310"/>
    <cellStyle name="Normal 4 4 10 2 8" xfId="14049"/>
    <cellStyle name="Normal 4 4 10 2 8 2" xfId="41003"/>
    <cellStyle name="Normal 4 4 10 2 9" xfId="16742"/>
    <cellStyle name="Normal 4 4 10 2 9 2" xfId="43697"/>
    <cellStyle name="Normal 4 4 10 3" xfId="1220"/>
    <cellStyle name="Normal 4 4 10 3 10" xfId="28175"/>
    <cellStyle name="Normal 4 4 10 3 11" xfId="26352"/>
    <cellStyle name="Normal 4 4 10 3 2" xfId="4785"/>
    <cellStyle name="Normal 4 4 10 3 2 2" xfId="31739"/>
    <cellStyle name="Normal 4 4 10 3 3" xfId="7478"/>
    <cellStyle name="Normal 4 4 10 3 3 2" xfId="34432"/>
    <cellStyle name="Normal 4 4 10 3 4" xfId="10171"/>
    <cellStyle name="Normal 4 4 10 3 4 2" xfId="37125"/>
    <cellStyle name="Normal 4 4 10 3 5" xfId="12864"/>
    <cellStyle name="Normal 4 4 10 3 5 2" xfId="39818"/>
    <cellStyle name="Normal 4 4 10 3 6" xfId="15557"/>
    <cellStyle name="Normal 4 4 10 3 6 2" xfId="42511"/>
    <cellStyle name="Normal 4 4 10 3 7" xfId="18250"/>
    <cellStyle name="Normal 4 4 10 3 7 2" xfId="45205"/>
    <cellStyle name="Normal 4 4 10 3 8" xfId="20944"/>
    <cellStyle name="Normal 4 4 10 3 8 2" xfId="47899"/>
    <cellStyle name="Normal 4 4 10 3 9" xfId="23638"/>
    <cellStyle name="Normal 4 4 10 3 9 2" xfId="50593"/>
    <cellStyle name="Normal 4 4 10 4" xfId="2111"/>
    <cellStyle name="Normal 4 4 10 4 10" xfId="29066"/>
    <cellStyle name="Normal 4 4 10 4 11" xfId="25461"/>
    <cellStyle name="Normal 4 4 10 4 2" xfId="3894"/>
    <cellStyle name="Normal 4 4 10 4 2 2" xfId="30848"/>
    <cellStyle name="Normal 4 4 10 4 3" xfId="6587"/>
    <cellStyle name="Normal 4 4 10 4 3 2" xfId="33541"/>
    <cellStyle name="Normal 4 4 10 4 4" xfId="9280"/>
    <cellStyle name="Normal 4 4 10 4 4 2" xfId="36234"/>
    <cellStyle name="Normal 4 4 10 4 5" xfId="11973"/>
    <cellStyle name="Normal 4 4 10 4 5 2" xfId="38927"/>
    <cellStyle name="Normal 4 4 10 4 6" xfId="14666"/>
    <cellStyle name="Normal 4 4 10 4 6 2" xfId="41620"/>
    <cellStyle name="Normal 4 4 10 4 7" xfId="17359"/>
    <cellStyle name="Normal 4 4 10 4 7 2" xfId="44314"/>
    <cellStyle name="Normal 4 4 10 4 8" xfId="20053"/>
    <cellStyle name="Normal 4 4 10 4 8 2" xfId="47008"/>
    <cellStyle name="Normal 4 4 10 4 9" xfId="22747"/>
    <cellStyle name="Normal 4 4 10 4 9 2" xfId="49702"/>
    <cellStyle name="Normal 4 4 10 5" xfId="3003"/>
    <cellStyle name="Normal 4 4 10 5 2" xfId="29957"/>
    <cellStyle name="Normal 4 4 10 6" xfId="5696"/>
    <cellStyle name="Normal 4 4 10 6 2" xfId="32650"/>
    <cellStyle name="Normal 4 4 10 7" xfId="8389"/>
    <cellStyle name="Normal 4 4 10 7 2" xfId="35343"/>
    <cellStyle name="Normal 4 4 10 8" xfId="11082"/>
    <cellStyle name="Normal 4 4 10 8 2" xfId="38036"/>
    <cellStyle name="Normal 4 4 10 9" xfId="13775"/>
    <cellStyle name="Normal 4 4 10 9 2" xfId="40729"/>
    <cellStyle name="Normal 4 4 11" xfId="311"/>
    <cellStyle name="Normal 4 4 11 10" xfId="19161"/>
    <cellStyle name="Normal 4 4 11 10 2" xfId="46116"/>
    <cellStyle name="Normal 4 4 11 11" xfId="21855"/>
    <cellStyle name="Normal 4 4 11 11 2" xfId="48810"/>
    <cellStyle name="Normal 4 4 11 12" xfId="27283"/>
    <cellStyle name="Normal 4 4 11 13" xfId="24569"/>
    <cellStyle name="Normal 4 4 11 2" xfId="1219"/>
    <cellStyle name="Normal 4 4 11 2 10" xfId="28174"/>
    <cellStyle name="Normal 4 4 11 2 11" xfId="26351"/>
    <cellStyle name="Normal 4 4 11 2 2" xfId="4784"/>
    <cellStyle name="Normal 4 4 11 2 2 2" xfId="31738"/>
    <cellStyle name="Normal 4 4 11 2 3" xfId="7477"/>
    <cellStyle name="Normal 4 4 11 2 3 2" xfId="34431"/>
    <cellStyle name="Normal 4 4 11 2 4" xfId="10170"/>
    <cellStyle name="Normal 4 4 11 2 4 2" xfId="37124"/>
    <cellStyle name="Normal 4 4 11 2 5" xfId="12863"/>
    <cellStyle name="Normal 4 4 11 2 5 2" xfId="39817"/>
    <cellStyle name="Normal 4 4 11 2 6" xfId="15556"/>
    <cellStyle name="Normal 4 4 11 2 6 2" xfId="42510"/>
    <cellStyle name="Normal 4 4 11 2 7" xfId="18249"/>
    <cellStyle name="Normal 4 4 11 2 7 2" xfId="45204"/>
    <cellStyle name="Normal 4 4 11 2 8" xfId="20943"/>
    <cellStyle name="Normal 4 4 11 2 8 2" xfId="47898"/>
    <cellStyle name="Normal 4 4 11 2 9" xfId="23637"/>
    <cellStyle name="Normal 4 4 11 2 9 2" xfId="50592"/>
    <cellStyle name="Normal 4 4 11 3" xfId="2110"/>
    <cellStyle name="Normal 4 4 11 3 10" xfId="29065"/>
    <cellStyle name="Normal 4 4 11 3 11" xfId="25460"/>
    <cellStyle name="Normal 4 4 11 3 2" xfId="3893"/>
    <cellStyle name="Normal 4 4 11 3 2 2" xfId="30847"/>
    <cellStyle name="Normal 4 4 11 3 3" xfId="6586"/>
    <cellStyle name="Normal 4 4 11 3 3 2" xfId="33540"/>
    <cellStyle name="Normal 4 4 11 3 4" xfId="9279"/>
    <cellStyle name="Normal 4 4 11 3 4 2" xfId="36233"/>
    <cellStyle name="Normal 4 4 11 3 5" xfId="11972"/>
    <cellStyle name="Normal 4 4 11 3 5 2" xfId="38926"/>
    <cellStyle name="Normal 4 4 11 3 6" xfId="14665"/>
    <cellStyle name="Normal 4 4 11 3 6 2" xfId="41619"/>
    <cellStyle name="Normal 4 4 11 3 7" xfId="17358"/>
    <cellStyle name="Normal 4 4 11 3 7 2" xfId="44313"/>
    <cellStyle name="Normal 4 4 11 3 8" xfId="20052"/>
    <cellStyle name="Normal 4 4 11 3 8 2" xfId="47007"/>
    <cellStyle name="Normal 4 4 11 3 9" xfId="22746"/>
    <cellStyle name="Normal 4 4 11 3 9 2" xfId="49701"/>
    <cellStyle name="Normal 4 4 11 4" xfId="3002"/>
    <cellStyle name="Normal 4 4 11 4 2" xfId="29956"/>
    <cellStyle name="Normal 4 4 11 5" xfId="5695"/>
    <cellStyle name="Normal 4 4 11 5 2" xfId="32649"/>
    <cellStyle name="Normal 4 4 11 6" xfId="8388"/>
    <cellStyle name="Normal 4 4 11 6 2" xfId="35342"/>
    <cellStyle name="Normal 4 4 11 7" xfId="11081"/>
    <cellStyle name="Normal 4 4 11 7 2" xfId="38035"/>
    <cellStyle name="Normal 4 4 11 8" xfId="13774"/>
    <cellStyle name="Normal 4 4 11 8 2" xfId="40728"/>
    <cellStyle name="Normal 4 4 11 9" xfId="16467"/>
    <cellStyle name="Normal 4 4 11 9 2" xfId="43422"/>
    <cellStyle name="Normal 4 4 12" xfId="516"/>
    <cellStyle name="Normal 4 4 12 10" xfId="19346"/>
    <cellStyle name="Normal 4 4 12 10 2" xfId="46301"/>
    <cellStyle name="Normal 4 4 12 11" xfId="22040"/>
    <cellStyle name="Normal 4 4 12 11 2" xfId="48995"/>
    <cellStyle name="Normal 4 4 12 12" xfId="27468"/>
    <cellStyle name="Normal 4 4 12 13" xfId="24754"/>
    <cellStyle name="Normal 4 4 12 2" xfId="1404"/>
    <cellStyle name="Normal 4 4 12 2 10" xfId="28359"/>
    <cellStyle name="Normal 4 4 12 2 11" xfId="26536"/>
    <cellStyle name="Normal 4 4 12 2 2" xfId="4969"/>
    <cellStyle name="Normal 4 4 12 2 2 2" xfId="31923"/>
    <cellStyle name="Normal 4 4 12 2 3" xfId="7662"/>
    <cellStyle name="Normal 4 4 12 2 3 2" xfId="34616"/>
    <cellStyle name="Normal 4 4 12 2 4" xfId="10355"/>
    <cellStyle name="Normal 4 4 12 2 4 2" xfId="37309"/>
    <cellStyle name="Normal 4 4 12 2 5" xfId="13048"/>
    <cellStyle name="Normal 4 4 12 2 5 2" xfId="40002"/>
    <cellStyle name="Normal 4 4 12 2 6" xfId="15741"/>
    <cellStyle name="Normal 4 4 12 2 6 2" xfId="42695"/>
    <cellStyle name="Normal 4 4 12 2 7" xfId="18434"/>
    <cellStyle name="Normal 4 4 12 2 7 2" xfId="45389"/>
    <cellStyle name="Normal 4 4 12 2 8" xfId="21128"/>
    <cellStyle name="Normal 4 4 12 2 8 2" xfId="48083"/>
    <cellStyle name="Normal 4 4 12 2 9" xfId="23822"/>
    <cellStyle name="Normal 4 4 12 2 9 2" xfId="50777"/>
    <cellStyle name="Normal 4 4 12 3" xfId="2295"/>
    <cellStyle name="Normal 4 4 12 3 10" xfId="29250"/>
    <cellStyle name="Normal 4 4 12 3 11" xfId="25645"/>
    <cellStyle name="Normal 4 4 12 3 2" xfId="4078"/>
    <cellStyle name="Normal 4 4 12 3 2 2" xfId="31032"/>
    <cellStyle name="Normal 4 4 12 3 3" xfId="6771"/>
    <cellStyle name="Normal 4 4 12 3 3 2" xfId="33725"/>
    <cellStyle name="Normal 4 4 12 3 4" xfId="9464"/>
    <cellStyle name="Normal 4 4 12 3 4 2" xfId="36418"/>
    <cellStyle name="Normal 4 4 12 3 5" xfId="12157"/>
    <cellStyle name="Normal 4 4 12 3 5 2" xfId="39111"/>
    <cellStyle name="Normal 4 4 12 3 6" xfId="14850"/>
    <cellStyle name="Normal 4 4 12 3 6 2" xfId="41804"/>
    <cellStyle name="Normal 4 4 12 3 7" xfId="17543"/>
    <cellStyle name="Normal 4 4 12 3 7 2" xfId="44498"/>
    <cellStyle name="Normal 4 4 12 3 8" xfId="20237"/>
    <cellStyle name="Normal 4 4 12 3 8 2" xfId="47192"/>
    <cellStyle name="Normal 4 4 12 3 9" xfId="22931"/>
    <cellStyle name="Normal 4 4 12 3 9 2" xfId="49886"/>
    <cellStyle name="Normal 4 4 12 4" xfId="3187"/>
    <cellStyle name="Normal 4 4 12 4 2" xfId="30141"/>
    <cellStyle name="Normal 4 4 12 5" xfId="5880"/>
    <cellStyle name="Normal 4 4 12 5 2" xfId="32834"/>
    <cellStyle name="Normal 4 4 12 6" xfId="8573"/>
    <cellStyle name="Normal 4 4 12 6 2" xfId="35527"/>
    <cellStyle name="Normal 4 4 12 7" xfId="11266"/>
    <cellStyle name="Normal 4 4 12 7 2" xfId="38220"/>
    <cellStyle name="Normal 4 4 12 8" xfId="13959"/>
    <cellStyle name="Normal 4 4 12 8 2" xfId="40913"/>
    <cellStyle name="Normal 4 4 12 9" xfId="16652"/>
    <cellStyle name="Normal 4 4 12 9 2" xfId="43607"/>
    <cellStyle name="Normal 4 4 13" xfId="760"/>
    <cellStyle name="Normal 4 4 13 10" xfId="19591"/>
    <cellStyle name="Normal 4 4 13 10 2" xfId="46546"/>
    <cellStyle name="Normal 4 4 13 11" xfId="22285"/>
    <cellStyle name="Normal 4 4 13 11 2" xfId="49240"/>
    <cellStyle name="Normal 4 4 13 12" xfId="27713"/>
    <cellStyle name="Normal 4 4 13 13" xfId="24999"/>
    <cellStyle name="Normal 4 4 13 2" xfId="1649"/>
    <cellStyle name="Normal 4 4 13 2 10" xfId="28604"/>
    <cellStyle name="Normal 4 4 13 2 11" xfId="26781"/>
    <cellStyle name="Normal 4 4 13 2 2" xfId="5214"/>
    <cellStyle name="Normal 4 4 13 2 2 2" xfId="32168"/>
    <cellStyle name="Normal 4 4 13 2 3" xfId="7907"/>
    <cellStyle name="Normal 4 4 13 2 3 2" xfId="34861"/>
    <cellStyle name="Normal 4 4 13 2 4" xfId="10600"/>
    <cellStyle name="Normal 4 4 13 2 4 2" xfId="37554"/>
    <cellStyle name="Normal 4 4 13 2 5" xfId="13293"/>
    <cellStyle name="Normal 4 4 13 2 5 2" xfId="40247"/>
    <cellStyle name="Normal 4 4 13 2 6" xfId="15986"/>
    <cellStyle name="Normal 4 4 13 2 6 2" xfId="42940"/>
    <cellStyle name="Normal 4 4 13 2 7" xfId="18679"/>
    <cellStyle name="Normal 4 4 13 2 7 2" xfId="45634"/>
    <cellStyle name="Normal 4 4 13 2 8" xfId="21373"/>
    <cellStyle name="Normal 4 4 13 2 8 2" xfId="48328"/>
    <cellStyle name="Normal 4 4 13 2 9" xfId="24067"/>
    <cellStyle name="Normal 4 4 13 2 9 2" xfId="51022"/>
    <cellStyle name="Normal 4 4 13 3" xfId="2541"/>
    <cellStyle name="Normal 4 4 13 3 10" xfId="29495"/>
    <cellStyle name="Normal 4 4 13 3 11" xfId="25890"/>
    <cellStyle name="Normal 4 4 13 3 2" xfId="4323"/>
    <cellStyle name="Normal 4 4 13 3 2 2" xfId="31277"/>
    <cellStyle name="Normal 4 4 13 3 3" xfId="7016"/>
    <cellStyle name="Normal 4 4 13 3 3 2" xfId="33970"/>
    <cellStyle name="Normal 4 4 13 3 4" xfId="9709"/>
    <cellStyle name="Normal 4 4 13 3 4 2" xfId="36663"/>
    <cellStyle name="Normal 4 4 13 3 5" xfId="12402"/>
    <cellStyle name="Normal 4 4 13 3 5 2" xfId="39356"/>
    <cellStyle name="Normal 4 4 13 3 6" xfId="15095"/>
    <cellStyle name="Normal 4 4 13 3 6 2" xfId="42049"/>
    <cellStyle name="Normal 4 4 13 3 7" xfId="17788"/>
    <cellStyle name="Normal 4 4 13 3 7 2" xfId="44743"/>
    <cellStyle name="Normal 4 4 13 3 8" xfId="20482"/>
    <cellStyle name="Normal 4 4 13 3 8 2" xfId="47437"/>
    <cellStyle name="Normal 4 4 13 3 9" xfId="23176"/>
    <cellStyle name="Normal 4 4 13 3 9 2" xfId="50131"/>
    <cellStyle name="Normal 4 4 13 4" xfId="3432"/>
    <cellStyle name="Normal 4 4 13 4 2" xfId="30386"/>
    <cellStyle name="Normal 4 4 13 5" xfId="6125"/>
    <cellStyle name="Normal 4 4 13 5 2" xfId="33079"/>
    <cellStyle name="Normal 4 4 13 6" xfId="8818"/>
    <cellStyle name="Normal 4 4 13 6 2" xfId="35772"/>
    <cellStyle name="Normal 4 4 13 7" xfId="11511"/>
    <cellStyle name="Normal 4 4 13 7 2" xfId="38465"/>
    <cellStyle name="Normal 4 4 13 8" xfId="14204"/>
    <cellStyle name="Normal 4 4 13 8 2" xfId="41158"/>
    <cellStyle name="Normal 4 4 13 9" xfId="16897"/>
    <cellStyle name="Normal 4 4 13 9 2" xfId="43852"/>
    <cellStyle name="Normal 4 4 14" xfId="782"/>
    <cellStyle name="Normal 4 4 14 10" xfId="19613"/>
    <cellStyle name="Normal 4 4 14 10 2" xfId="46568"/>
    <cellStyle name="Normal 4 4 14 11" xfId="22307"/>
    <cellStyle name="Normal 4 4 14 11 2" xfId="49262"/>
    <cellStyle name="Normal 4 4 14 12" xfId="27735"/>
    <cellStyle name="Normal 4 4 14 13" xfId="25021"/>
    <cellStyle name="Normal 4 4 14 2" xfId="1671"/>
    <cellStyle name="Normal 4 4 14 2 10" xfId="28626"/>
    <cellStyle name="Normal 4 4 14 2 11" xfId="26803"/>
    <cellStyle name="Normal 4 4 14 2 2" xfId="5236"/>
    <cellStyle name="Normal 4 4 14 2 2 2" xfId="32190"/>
    <cellStyle name="Normal 4 4 14 2 3" xfId="7929"/>
    <cellStyle name="Normal 4 4 14 2 3 2" xfId="34883"/>
    <cellStyle name="Normal 4 4 14 2 4" xfId="10622"/>
    <cellStyle name="Normal 4 4 14 2 4 2" xfId="37576"/>
    <cellStyle name="Normal 4 4 14 2 5" xfId="13315"/>
    <cellStyle name="Normal 4 4 14 2 5 2" xfId="40269"/>
    <cellStyle name="Normal 4 4 14 2 6" xfId="16008"/>
    <cellStyle name="Normal 4 4 14 2 6 2" xfId="42962"/>
    <cellStyle name="Normal 4 4 14 2 7" xfId="18701"/>
    <cellStyle name="Normal 4 4 14 2 7 2" xfId="45656"/>
    <cellStyle name="Normal 4 4 14 2 8" xfId="21395"/>
    <cellStyle name="Normal 4 4 14 2 8 2" xfId="48350"/>
    <cellStyle name="Normal 4 4 14 2 9" xfId="24089"/>
    <cellStyle name="Normal 4 4 14 2 9 2" xfId="51044"/>
    <cellStyle name="Normal 4 4 14 3" xfId="2563"/>
    <cellStyle name="Normal 4 4 14 3 10" xfId="29517"/>
    <cellStyle name="Normal 4 4 14 3 11" xfId="25912"/>
    <cellStyle name="Normal 4 4 14 3 2" xfId="4345"/>
    <cellStyle name="Normal 4 4 14 3 2 2" xfId="31299"/>
    <cellStyle name="Normal 4 4 14 3 3" xfId="7038"/>
    <cellStyle name="Normal 4 4 14 3 3 2" xfId="33992"/>
    <cellStyle name="Normal 4 4 14 3 4" xfId="9731"/>
    <cellStyle name="Normal 4 4 14 3 4 2" xfId="36685"/>
    <cellStyle name="Normal 4 4 14 3 5" xfId="12424"/>
    <cellStyle name="Normal 4 4 14 3 5 2" xfId="39378"/>
    <cellStyle name="Normal 4 4 14 3 6" xfId="15117"/>
    <cellStyle name="Normal 4 4 14 3 6 2" xfId="42071"/>
    <cellStyle name="Normal 4 4 14 3 7" xfId="17810"/>
    <cellStyle name="Normal 4 4 14 3 7 2" xfId="44765"/>
    <cellStyle name="Normal 4 4 14 3 8" xfId="20504"/>
    <cellStyle name="Normal 4 4 14 3 8 2" xfId="47459"/>
    <cellStyle name="Normal 4 4 14 3 9" xfId="23198"/>
    <cellStyle name="Normal 4 4 14 3 9 2" xfId="50153"/>
    <cellStyle name="Normal 4 4 14 4" xfId="3454"/>
    <cellStyle name="Normal 4 4 14 4 2" xfId="30408"/>
    <cellStyle name="Normal 4 4 14 5" xfId="6147"/>
    <cellStyle name="Normal 4 4 14 5 2" xfId="33101"/>
    <cellStyle name="Normal 4 4 14 6" xfId="8840"/>
    <cellStyle name="Normal 4 4 14 6 2" xfId="35794"/>
    <cellStyle name="Normal 4 4 14 7" xfId="11533"/>
    <cellStyle name="Normal 4 4 14 7 2" xfId="38487"/>
    <cellStyle name="Normal 4 4 14 8" xfId="14226"/>
    <cellStyle name="Normal 4 4 14 8 2" xfId="41180"/>
    <cellStyle name="Normal 4 4 14 9" xfId="16919"/>
    <cellStyle name="Normal 4 4 14 9 2" xfId="43874"/>
    <cellStyle name="Normal 4 4 15" xfId="815"/>
    <cellStyle name="Normal 4 4 15 10" xfId="19646"/>
    <cellStyle name="Normal 4 4 15 10 2" xfId="46601"/>
    <cellStyle name="Normal 4 4 15 11" xfId="22340"/>
    <cellStyle name="Normal 4 4 15 11 2" xfId="49295"/>
    <cellStyle name="Normal 4 4 15 12" xfId="27768"/>
    <cellStyle name="Normal 4 4 15 13" xfId="25054"/>
    <cellStyle name="Normal 4 4 15 2" xfId="1704"/>
    <cellStyle name="Normal 4 4 15 2 10" xfId="28659"/>
    <cellStyle name="Normal 4 4 15 2 11" xfId="26836"/>
    <cellStyle name="Normal 4 4 15 2 2" xfId="5269"/>
    <cellStyle name="Normal 4 4 15 2 2 2" xfId="32223"/>
    <cellStyle name="Normal 4 4 15 2 3" xfId="7962"/>
    <cellStyle name="Normal 4 4 15 2 3 2" xfId="34916"/>
    <cellStyle name="Normal 4 4 15 2 4" xfId="10655"/>
    <cellStyle name="Normal 4 4 15 2 4 2" xfId="37609"/>
    <cellStyle name="Normal 4 4 15 2 5" xfId="13348"/>
    <cellStyle name="Normal 4 4 15 2 5 2" xfId="40302"/>
    <cellStyle name="Normal 4 4 15 2 6" xfId="16041"/>
    <cellStyle name="Normal 4 4 15 2 6 2" xfId="42995"/>
    <cellStyle name="Normal 4 4 15 2 7" xfId="18734"/>
    <cellStyle name="Normal 4 4 15 2 7 2" xfId="45689"/>
    <cellStyle name="Normal 4 4 15 2 8" xfId="21428"/>
    <cellStyle name="Normal 4 4 15 2 8 2" xfId="48383"/>
    <cellStyle name="Normal 4 4 15 2 9" xfId="24122"/>
    <cellStyle name="Normal 4 4 15 2 9 2" xfId="51077"/>
    <cellStyle name="Normal 4 4 15 3" xfId="2596"/>
    <cellStyle name="Normal 4 4 15 3 10" xfId="29550"/>
    <cellStyle name="Normal 4 4 15 3 11" xfId="25945"/>
    <cellStyle name="Normal 4 4 15 3 2" xfId="4378"/>
    <cellStyle name="Normal 4 4 15 3 2 2" xfId="31332"/>
    <cellStyle name="Normal 4 4 15 3 3" xfId="7071"/>
    <cellStyle name="Normal 4 4 15 3 3 2" xfId="34025"/>
    <cellStyle name="Normal 4 4 15 3 4" xfId="9764"/>
    <cellStyle name="Normal 4 4 15 3 4 2" xfId="36718"/>
    <cellStyle name="Normal 4 4 15 3 5" xfId="12457"/>
    <cellStyle name="Normal 4 4 15 3 5 2" xfId="39411"/>
    <cellStyle name="Normal 4 4 15 3 6" xfId="15150"/>
    <cellStyle name="Normal 4 4 15 3 6 2" xfId="42104"/>
    <cellStyle name="Normal 4 4 15 3 7" xfId="17843"/>
    <cellStyle name="Normal 4 4 15 3 7 2" xfId="44798"/>
    <cellStyle name="Normal 4 4 15 3 8" xfId="20537"/>
    <cellStyle name="Normal 4 4 15 3 8 2" xfId="47492"/>
    <cellStyle name="Normal 4 4 15 3 9" xfId="23231"/>
    <cellStyle name="Normal 4 4 15 3 9 2" xfId="50186"/>
    <cellStyle name="Normal 4 4 15 4" xfId="3487"/>
    <cellStyle name="Normal 4 4 15 4 2" xfId="30441"/>
    <cellStyle name="Normal 4 4 15 5" xfId="6180"/>
    <cellStyle name="Normal 4 4 15 5 2" xfId="33134"/>
    <cellStyle name="Normal 4 4 15 6" xfId="8873"/>
    <cellStyle name="Normal 4 4 15 6 2" xfId="35827"/>
    <cellStyle name="Normal 4 4 15 7" xfId="11566"/>
    <cellStyle name="Normal 4 4 15 7 2" xfId="38520"/>
    <cellStyle name="Normal 4 4 15 8" xfId="14259"/>
    <cellStyle name="Normal 4 4 15 8 2" xfId="41213"/>
    <cellStyle name="Normal 4 4 15 9" xfId="16952"/>
    <cellStyle name="Normal 4 4 15 9 2" xfId="43907"/>
    <cellStyle name="Normal 4 4 16" xfId="845"/>
    <cellStyle name="Normal 4 4 16 10" xfId="19677"/>
    <cellStyle name="Normal 4 4 16 10 2" xfId="46632"/>
    <cellStyle name="Normal 4 4 16 11" xfId="22371"/>
    <cellStyle name="Normal 4 4 16 11 2" xfId="49326"/>
    <cellStyle name="Normal 4 4 16 12" xfId="27799"/>
    <cellStyle name="Normal 4 4 16 13" xfId="25085"/>
    <cellStyle name="Normal 4 4 16 2" xfId="1735"/>
    <cellStyle name="Normal 4 4 16 2 10" xfId="28690"/>
    <cellStyle name="Normal 4 4 16 2 11" xfId="26867"/>
    <cellStyle name="Normal 4 4 16 2 2" xfId="5300"/>
    <cellStyle name="Normal 4 4 16 2 2 2" xfId="32254"/>
    <cellStyle name="Normal 4 4 16 2 3" xfId="7993"/>
    <cellStyle name="Normal 4 4 16 2 3 2" xfId="34947"/>
    <cellStyle name="Normal 4 4 16 2 4" xfId="10686"/>
    <cellStyle name="Normal 4 4 16 2 4 2" xfId="37640"/>
    <cellStyle name="Normal 4 4 16 2 5" xfId="13379"/>
    <cellStyle name="Normal 4 4 16 2 5 2" xfId="40333"/>
    <cellStyle name="Normal 4 4 16 2 6" xfId="16072"/>
    <cellStyle name="Normal 4 4 16 2 6 2" xfId="43026"/>
    <cellStyle name="Normal 4 4 16 2 7" xfId="18765"/>
    <cellStyle name="Normal 4 4 16 2 7 2" xfId="45720"/>
    <cellStyle name="Normal 4 4 16 2 8" xfId="21459"/>
    <cellStyle name="Normal 4 4 16 2 8 2" xfId="48414"/>
    <cellStyle name="Normal 4 4 16 2 9" xfId="24153"/>
    <cellStyle name="Normal 4 4 16 2 9 2" xfId="51108"/>
    <cellStyle name="Normal 4 4 16 3" xfId="2627"/>
    <cellStyle name="Normal 4 4 16 3 10" xfId="29581"/>
    <cellStyle name="Normal 4 4 16 3 11" xfId="25976"/>
    <cellStyle name="Normal 4 4 16 3 2" xfId="4409"/>
    <cellStyle name="Normal 4 4 16 3 2 2" xfId="31363"/>
    <cellStyle name="Normal 4 4 16 3 3" xfId="7102"/>
    <cellStyle name="Normal 4 4 16 3 3 2" xfId="34056"/>
    <cellStyle name="Normal 4 4 16 3 4" xfId="9795"/>
    <cellStyle name="Normal 4 4 16 3 4 2" xfId="36749"/>
    <cellStyle name="Normal 4 4 16 3 5" xfId="12488"/>
    <cellStyle name="Normal 4 4 16 3 5 2" xfId="39442"/>
    <cellStyle name="Normal 4 4 16 3 6" xfId="15181"/>
    <cellStyle name="Normal 4 4 16 3 6 2" xfId="42135"/>
    <cellStyle name="Normal 4 4 16 3 7" xfId="17874"/>
    <cellStyle name="Normal 4 4 16 3 7 2" xfId="44829"/>
    <cellStyle name="Normal 4 4 16 3 8" xfId="20568"/>
    <cellStyle name="Normal 4 4 16 3 8 2" xfId="47523"/>
    <cellStyle name="Normal 4 4 16 3 9" xfId="23262"/>
    <cellStyle name="Normal 4 4 16 3 9 2" xfId="50217"/>
    <cellStyle name="Normal 4 4 16 4" xfId="3518"/>
    <cellStyle name="Normal 4 4 16 4 2" xfId="30472"/>
    <cellStyle name="Normal 4 4 16 5" xfId="6211"/>
    <cellStyle name="Normal 4 4 16 5 2" xfId="33165"/>
    <cellStyle name="Normal 4 4 16 6" xfId="8904"/>
    <cellStyle name="Normal 4 4 16 6 2" xfId="35858"/>
    <cellStyle name="Normal 4 4 16 7" xfId="11597"/>
    <cellStyle name="Normal 4 4 16 7 2" xfId="38551"/>
    <cellStyle name="Normal 4 4 16 8" xfId="14290"/>
    <cellStyle name="Normal 4 4 16 8 2" xfId="41244"/>
    <cellStyle name="Normal 4 4 16 9" xfId="16983"/>
    <cellStyle name="Normal 4 4 16 9 2" xfId="43938"/>
    <cellStyle name="Normal 4 4 17" xfId="868"/>
    <cellStyle name="Normal 4 4 17 10" xfId="19700"/>
    <cellStyle name="Normal 4 4 17 10 2" xfId="46655"/>
    <cellStyle name="Normal 4 4 17 11" xfId="22394"/>
    <cellStyle name="Normal 4 4 17 11 2" xfId="49349"/>
    <cellStyle name="Normal 4 4 17 12" xfId="27822"/>
    <cellStyle name="Normal 4 4 17 13" xfId="25108"/>
    <cellStyle name="Normal 4 4 17 2" xfId="1758"/>
    <cellStyle name="Normal 4 4 17 2 10" xfId="28713"/>
    <cellStyle name="Normal 4 4 17 2 11" xfId="26890"/>
    <cellStyle name="Normal 4 4 17 2 2" xfId="5323"/>
    <cellStyle name="Normal 4 4 17 2 2 2" xfId="32277"/>
    <cellStyle name="Normal 4 4 17 2 3" xfId="8016"/>
    <cellStyle name="Normal 4 4 17 2 3 2" xfId="34970"/>
    <cellStyle name="Normal 4 4 17 2 4" xfId="10709"/>
    <cellStyle name="Normal 4 4 17 2 4 2" xfId="37663"/>
    <cellStyle name="Normal 4 4 17 2 5" xfId="13402"/>
    <cellStyle name="Normal 4 4 17 2 5 2" xfId="40356"/>
    <cellStyle name="Normal 4 4 17 2 6" xfId="16095"/>
    <cellStyle name="Normal 4 4 17 2 6 2" xfId="43049"/>
    <cellStyle name="Normal 4 4 17 2 7" xfId="18788"/>
    <cellStyle name="Normal 4 4 17 2 7 2" xfId="45743"/>
    <cellStyle name="Normal 4 4 17 2 8" xfId="21482"/>
    <cellStyle name="Normal 4 4 17 2 8 2" xfId="48437"/>
    <cellStyle name="Normal 4 4 17 2 9" xfId="24176"/>
    <cellStyle name="Normal 4 4 17 2 9 2" xfId="51131"/>
    <cellStyle name="Normal 4 4 17 3" xfId="2650"/>
    <cellStyle name="Normal 4 4 17 3 10" xfId="29604"/>
    <cellStyle name="Normal 4 4 17 3 11" xfId="25999"/>
    <cellStyle name="Normal 4 4 17 3 2" xfId="4432"/>
    <cellStyle name="Normal 4 4 17 3 2 2" xfId="31386"/>
    <cellStyle name="Normal 4 4 17 3 3" xfId="7125"/>
    <cellStyle name="Normal 4 4 17 3 3 2" xfId="34079"/>
    <cellStyle name="Normal 4 4 17 3 4" xfId="9818"/>
    <cellStyle name="Normal 4 4 17 3 4 2" xfId="36772"/>
    <cellStyle name="Normal 4 4 17 3 5" xfId="12511"/>
    <cellStyle name="Normal 4 4 17 3 5 2" xfId="39465"/>
    <cellStyle name="Normal 4 4 17 3 6" xfId="15204"/>
    <cellStyle name="Normal 4 4 17 3 6 2" xfId="42158"/>
    <cellStyle name="Normal 4 4 17 3 7" xfId="17897"/>
    <cellStyle name="Normal 4 4 17 3 7 2" xfId="44852"/>
    <cellStyle name="Normal 4 4 17 3 8" xfId="20591"/>
    <cellStyle name="Normal 4 4 17 3 8 2" xfId="47546"/>
    <cellStyle name="Normal 4 4 17 3 9" xfId="23285"/>
    <cellStyle name="Normal 4 4 17 3 9 2" xfId="50240"/>
    <cellStyle name="Normal 4 4 17 4" xfId="3541"/>
    <cellStyle name="Normal 4 4 17 4 2" xfId="30495"/>
    <cellStyle name="Normal 4 4 17 5" xfId="6234"/>
    <cellStyle name="Normal 4 4 17 5 2" xfId="33188"/>
    <cellStyle name="Normal 4 4 17 6" xfId="8927"/>
    <cellStyle name="Normal 4 4 17 6 2" xfId="35881"/>
    <cellStyle name="Normal 4 4 17 7" xfId="11620"/>
    <cellStyle name="Normal 4 4 17 7 2" xfId="38574"/>
    <cellStyle name="Normal 4 4 17 8" xfId="14313"/>
    <cellStyle name="Normal 4 4 17 8 2" xfId="41267"/>
    <cellStyle name="Normal 4 4 17 9" xfId="17006"/>
    <cellStyle name="Normal 4 4 17 9 2" xfId="43961"/>
    <cellStyle name="Normal 4 4 18" xfId="907"/>
    <cellStyle name="Normal 4 4 18 10" xfId="19739"/>
    <cellStyle name="Normal 4 4 18 10 2" xfId="46694"/>
    <cellStyle name="Normal 4 4 18 11" xfId="22433"/>
    <cellStyle name="Normal 4 4 18 11 2" xfId="49388"/>
    <cellStyle name="Normal 4 4 18 12" xfId="27861"/>
    <cellStyle name="Normal 4 4 18 13" xfId="25147"/>
    <cellStyle name="Normal 4 4 18 2" xfId="1797"/>
    <cellStyle name="Normal 4 4 18 2 10" xfId="28752"/>
    <cellStyle name="Normal 4 4 18 2 11" xfId="26929"/>
    <cellStyle name="Normal 4 4 18 2 2" xfId="5362"/>
    <cellStyle name="Normal 4 4 18 2 2 2" xfId="32316"/>
    <cellStyle name="Normal 4 4 18 2 3" xfId="8055"/>
    <cellStyle name="Normal 4 4 18 2 3 2" xfId="35009"/>
    <cellStyle name="Normal 4 4 18 2 4" xfId="10748"/>
    <cellStyle name="Normal 4 4 18 2 4 2" xfId="37702"/>
    <cellStyle name="Normal 4 4 18 2 5" xfId="13441"/>
    <cellStyle name="Normal 4 4 18 2 5 2" xfId="40395"/>
    <cellStyle name="Normal 4 4 18 2 6" xfId="16134"/>
    <cellStyle name="Normal 4 4 18 2 6 2" xfId="43088"/>
    <cellStyle name="Normal 4 4 18 2 7" xfId="18827"/>
    <cellStyle name="Normal 4 4 18 2 7 2" xfId="45782"/>
    <cellStyle name="Normal 4 4 18 2 8" xfId="21521"/>
    <cellStyle name="Normal 4 4 18 2 8 2" xfId="48476"/>
    <cellStyle name="Normal 4 4 18 2 9" xfId="24215"/>
    <cellStyle name="Normal 4 4 18 2 9 2" xfId="51170"/>
    <cellStyle name="Normal 4 4 18 3" xfId="2689"/>
    <cellStyle name="Normal 4 4 18 3 10" xfId="29643"/>
    <cellStyle name="Normal 4 4 18 3 11" xfId="26038"/>
    <cellStyle name="Normal 4 4 18 3 2" xfId="4471"/>
    <cellStyle name="Normal 4 4 18 3 2 2" xfId="31425"/>
    <cellStyle name="Normal 4 4 18 3 3" xfId="7164"/>
    <cellStyle name="Normal 4 4 18 3 3 2" xfId="34118"/>
    <cellStyle name="Normal 4 4 18 3 4" xfId="9857"/>
    <cellStyle name="Normal 4 4 18 3 4 2" xfId="36811"/>
    <cellStyle name="Normal 4 4 18 3 5" xfId="12550"/>
    <cellStyle name="Normal 4 4 18 3 5 2" xfId="39504"/>
    <cellStyle name="Normal 4 4 18 3 6" xfId="15243"/>
    <cellStyle name="Normal 4 4 18 3 6 2" xfId="42197"/>
    <cellStyle name="Normal 4 4 18 3 7" xfId="17936"/>
    <cellStyle name="Normal 4 4 18 3 7 2" xfId="44891"/>
    <cellStyle name="Normal 4 4 18 3 8" xfId="20630"/>
    <cellStyle name="Normal 4 4 18 3 8 2" xfId="47585"/>
    <cellStyle name="Normal 4 4 18 3 9" xfId="23324"/>
    <cellStyle name="Normal 4 4 18 3 9 2" xfId="50279"/>
    <cellStyle name="Normal 4 4 18 4" xfId="3580"/>
    <cellStyle name="Normal 4 4 18 4 2" xfId="30534"/>
    <cellStyle name="Normal 4 4 18 5" xfId="6273"/>
    <cellStyle name="Normal 4 4 18 5 2" xfId="33227"/>
    <cellStyle name="Normal 4 4 18 6" xfId="8966"/>
    <cellStyle name="Normal 4 4 18 6 2" xfId="35920"/>
    <cellStyle name="Normal 4 4 18 7" xfId="11659"/>
    <cellStyle name="Normal 4 4 18 7 2" xfId="38613"/>
    <cellStyle name="Normal 4 4 18 8" xfId="14352"/>
    <cellStyle name="Normal 4 4 18 8 2" xfId="41306"/>
    <cellStyle name="Normal 4 4 18 9" xfId="17045"/>
    <cellStyle name="Normal 4 4 18 9 2" xfId="44000"/>
    <cellStyle name="Normal 4 4 19" xfId="946"/>
    <cellStyle name="Normal 4 4 19 10" xfId="19779"/>
    <cellStyle name="Normal 4 4 19 10 2" xfId="46734"/>
    <cellStyle name="Normal 4 4 19 11" xfId="22473"/>
    <cellStyle name="Normal 4 4 19 11 2" xfId="49428"/>
    <cellStyle name="Normal 4 4 19 12" xfId="27901"/>
    <cellStyle name="Normal 4 4 19 13" xfId="25187"/>
    <cellStyle name="Normal 4 4 19 2" xfId="1837"/>
    <cellStyle name="Normal 4 4 19 2 10" xfId="28792"/>
    <cellStyle name="Normal 4 4 19 2 11" xfId="26969"/>
    <cellStyle name="Normal 4 4 19 2 2" xfId="5402"/>
    <cellStyle name="Normal 4 4 19 2 2 2" xfId="32356"/>
    <cellStyle name="Normal 4 4 19 2 3" xfId="8095"/>
    <cellStyle name="Normal 4 4 19 2 3 2" xfId="35049"/>
    <cellStyle name="Normal 4 4 19 2 4" xfId="10788"/>
    <cellStyle name="Normal 4 4 19 2 4 2" xfId="37742"/>
    <cellStyle name="Normal 4 4 19 2 5" xfId="13481"/>
    <cellStyle name="Normal 4 4 19 2 5 2" xfId="40435"/>
    <cellStyle name="Normal 4 4 19 2 6" xfId="16174"/>
    <cellStyle name="Normal 4 4 19 2 6 2" xfId="43128"/>
    <cellStyle name="Normal 4 4 19 2 7" xfId="18867"/>
    <cellStyle name="Normal 4 4 19 2 7 2" xfId="45822"/>
    <cellStyle name="Normal 4 4 19 2 8" xfId="21561"/>
    <cellStyle name="Normal 4 4 19 2 8 2" xfId="48516"/>
    <cellStyle name="Normal 4 4 19 2 9" xfId="24255"/>
    <cellStyle name="Normal 4 4 19 2 9 2" xfId="51210"/>
    <cellStyle name="Normal 4 4 19 3" xfId="2729"/>
    <cellStyle name="Normal 4 4 19 3 10" xfId="29683"/>
    <cellStyle name="Normal 4 4 19 3 11" xfId="26078"/>
    <cellStyle name="Normal 4 4 19 3 2" xfId="4511"/>
    <cellStyle name="Normal 4 4 19 3 2 2" xfId="31465"/>
    <cellStyle name="Normal 4 4 19 3 3" xfId="7204"/>
    <cellStyle name="Normal 4 4 19 3 3 2" xfId="34158"/>
    <cellStyle name="Normal 4 4 19 3 4" xfId="9897"/>
    <cellStyle name="Normal 4 4 19 3 4 2" xfId="36851"/>
    <cellStyle name="Normal 4 4 19 3 5" xfId="12590"/>
    <cellStyle name="Normal 4 4 19 3 5 2" xfId="39544"/>
    <cellStyle name="Normal 4 4 19 3 6" xfId="15283"/>
    <cellStyle name="Normal 4 4 19 3 6 2" xfId="42237"/>
    <cellStyle name="Normal 4 4 19 3 7" xfId="17976"/>
    <cellStyle name="Normal 4 4 19 3 7 2" xfId="44931"/>
    <cellStyle name="Normal 4 4 19 3 8" xfId="20670"/>
    <cellStyle name="Normal 4 4 19 3 8 2" xfId="47625"/>
    <cellStyle name="Normal 4 4 19 3 9" xfId="23364"/>
    <cellStyle name="Normal 4 4 19 3 9 2" xfId="50319"/>
    <cellStyle name="Normal 4 4 19 4" xfId="3620"/>
    <cellStyle name="Normal 4 4 19 4 2" xfId="30574"/>
    <cellStyle name="Normal 4 4 19 5" xfId="6313"/>
    <cellStyle name="Normal 4 4 19 5 2" xfId="33267"/>
    <cellStyle name="Normal 4 4 19 6" xfId="9006"/>
    <cellStyle name="Normal 4 4 19 6 2" xfId="35960"/>
    <cellStyle name="Normal 4 4 19 7" xfId="11699"/>
    <cellStyle name="Normal 4 4 19 7 2" xfId="38653"/>
    <cellStyle name="Normal 4 4 19 8" xfId="14392"/>
    <cellStyle name="Normal 4 4 19 8 2" xfId="41346"/>
    <cellStyle name="Normal 4 4 19 9" xfId="17085"/>
    <cellStyle name="Normal 4 4 19 9 2" xfId="44040"/>
    <cellStyle name="Normal 4 4 2" xfId="105"/>
    <cellStyle name="Normal 4 4 2 10" xfId="828"/>
    <cellStyle name="Normal 4 4 2 10 10" xfId="19659"/>
    <cellStyle name="Normal 4 4 2 10 10 2" xfId="46614"/>
    <cellStyle name="Normal 4 4 2 10 11" xfId="22353"/>
    <cellStyle name="Normal 4 4 2 10 11 2" xfId="49308"/>
    <cellStyle name="Normal 4 4 2 10 12" xfId="27781"/>
    <cellStyle name="Normal 4 4 2 10 13" xfId="25067"/>
    <cellStyle name="Normal 4 4 2 10 2" xfId="1717"/>
    <cellStyle name="Normal 4 4 2 10 2 10" xfId="28672"/>
    <cellStyle name="Normal 4 4 2 10 2 11" xfId="26849"/>
    <cellStyle name="Normal 4 4 2 10 2 2" xfId="5282"/>
    <cellStyle name="Normal 4 4 2 10 2 2 2" xfId="32236"/>
    <cellStyle name="Normal 4 4 2 10 2 3" xfId="7975"/>
    <cellStyle name="Normal 4 4 2 10 2 3 2" xfId="34929"/>
    <cellStyle name="Normal 4 4 2 10 2 4" xfId="10668"/>
    <cellStyle name="Normal 4 4 2 10 2 4 2" xfId="37622"/>
    <cellStyle name="Normal 4 4 2 10 2 5" xfId="13361"/>
    <cellStyle name="Normal 4 4 2 10 2 5 2" xfId="40315"/>
    <cellStyle name="Normal 4 4 2 10 2 6" xfId="16054"/>
    <cellStyle name="Normal 4 4 2 10 2 6 2" xfId="43008"/>
    <cellStyle name="Normal 4 4 2 10 2 7" xfId="18747"/>
    <cellStyle name="Normal 4 4 2 10 2 7 2" xfId="45702"/>
    <cellStyle name="Normal 4 4 2 10 2 8" xfId="21441"/>
    <cellStyle name="Normal 4 4 2 10 2 8 2" xfId="48396"/>
    <cellStyle name="Normal 4 4 2 10 2 9" xfId="24135"/>
    <cellStyle name="Normal 4 4 2 10 2 9 2" xfId="51090"/>
    <cellStyle name="Normal 4 4 2 10 3" xfId="2609"/>
    <cellStyle name="Normal 4 4 2 10 3 10" xfId="29563"/>
    <cellStyle name="Normal 4 4 2 10 3 11" xfId="25958"/>
    <cellStyle name="Normal 4 4 2 10 3 2" xfId="4391"/>
    <cellStyle name="Normal 4 4 2 10 3 2 2" xfId="31345"/>
    <cellStyle name="Normal 4 4 2 10 3 3" xfId="7084"/>
    <cellStyle name="Normal 4 4 2 10 3 3 2" xfId="34038"/>
    <cellStyle name="Normal 4 4 2 10 3 4" xfId="9777"/>
    <cellStyle name="Normal 4 4 2 10 3 4 2" xfId="36731"/>
    <cellStyle name="Normal 4 4 2 10 3 5" xfId="12470"/>
    <cellStyle name="Normal 4 4 2 10 3 5 2" xfId="39424"/>
    <cellStyle name="Normal 4 4 2 10 3 6" xfId="15163"/>
    <cellStyle name="Normal 4 4 2 10 3 6 2" xfId="42117"/>
    <cellStyle name="Normal 4 4 2 10 3 7" xfId="17856"/>
    <cellStyle name="Normal 4 4 2 10 3 7 2" xfId="44811"/>
    <cellStyle name="Normal 4 4 2 10 3 8" xfId="20550"/>
    <cellStyle name="Normal 4 4 2 10 3 8 2" xfId="47505"/>
    <cellStyle name="Normal 4 4 2 10 3 9" xfId="23244"/>
    <cellStyle name="Normal 4 4 2 10 3 9 2" xfId="50199"/>
    <cellStyle name="Normal 4 4 2 10 4" xfId="3500"/>
    <cellStyle name="Normal 4 4 2 10 4 2" xfId="30454"/>
    <cellStyle name="Normal 4 4 2 10 5" xfId="6193"/>
    <cellStyle name="Normal 4 4 2 10 5 2" xfId="33147"/>
    <cellStyle name="Normal 4 4 2 10 6" xfId="8886"/>
    <cellStyle name="Normal 4 4 2 10 6 2" xfId="35840"/>
    <cellStyle name="Normal 4 4 2 10 7" xfId="11579"/>
    <cellStyle name="Normal 4 4 2 10 7 2" xfId="38533"/>
    <cellStyle name="Normal 4 4 2 10 8" xfId="14272"/>
    <cellStyle name="Normal 4 4 2 10 8 2" xfId="41226"/>
    <cellStyle name="Normal 4 4 2 10 9" xfId="16965"/>
    <cellStyle name="Normal 4 4 2 10 9 2" xfId="43920"/>
    <cellStyle name="Normal 4 4 2 11" xfId="855"/>
    <cellStyle name="Normal 4 4 2 11 10" xfId="19687"/>
    <cellStyle name="Normal 4 4 2 11 10 2" xfId="46642"/>
    <cellStyle name="Normal 4 4 2 11 11" xfId="22381"/>
    <cellStyle name="Normal 4 4 2 11 11 2" xfId="49336"/>
    <cellStyle name="Normal 4 4 2 11 12" xfId="27809"/>
    <cellStyle name="Normal 4 4 2 11 13" xfId="25095"/>
    <cellStyle name="Normal 4 4 2 11 2" xfId="1745"/>
    <cellStyle name="Normal 4 4 2 11 2 10" xfId="28700"/>
    <cellStyle name="Normal 4 4 2 11 2 11" xfId="26877"/>
    <cellStyle name="Normal 4 4 2 11 2 2" xfId="5310"/>
    <cellStyle name="Normal 4 4 2 11 2 2 2" xfId="32264"/>
    <cellStyle name="Normal 4 4 2 11 2 3" xfId="8003"/>
    <cellStyle name="Normal 4 4 2 11 2 3 2" xfId="34957"/>
    <cellStyle name="Normal 4 4 2 11 2 4" xfId="10696"/>
    <cellStyle name="Normal 4 4 2 11 2 4 2" xfId="37650"/>
    <cellStyle name="Normal 4 4 2 11 2 5" xfId="13389"/>
    <cellStyle name="Normal 4 4 2 11 2 5 2" xfId="40343"/>
    <cellStyle name="Normal 4 4 2 11 2 6" xfId="16082"/>
    <cellStyle name="Normal 4 4 2 11 2 6 2" xfId="43036"/>
    <cellStyle name="Normal 4 4 2 11 2 7" xfId="18775"/>
    <cellStyle name="Normal 4 4 2 11 2 7 2" xfId="45730"/>
    <cellStyle name="Normal 4 4 2 11 2 8" xfId="21469"/>
    <cellStyle name="Normal 4 4 2 11 2 8 2" xfId="48424"/>
    <cellStyle name="Normal 4 4 2 11 2 9" xfId="24163"/>
    <cellStyle name="Normal 4 4 2 11 2 9 2" xfId="51118"/>
    <cellStyle name="Normal 4 4 2 11 3" xfId="2637"/>
    <cellStyle name="Normal 4 4 2 11 3 10" xfId="29591"/>
    <cellStyle name="Normal 4 4 2 11 3 11" xfId="25986"/>
    <cellStyle name="Normal 4 4 2 11 3 2" xfId="4419"/>
    <cellStyle name="Normal 4 4 2 11 3 2 2" xfId="31373"/>
    <cellStyle name="Normal 4 4 2 11 3 3" xfId="7112"/>
    <cellStyle name="Normal 4 4 2 11 3 3 2" xfId="34066"/>
    <cellStyle name="Normal 4 4 2 11 3 4" xfId="9805"/>
    <cellStyle name="Normal 4 4 2 11 3 4 2" xfId="36759"/>
    <cellStyle name="Normal 4 4 2 11 3 5" xfId="12498"/>
    <cellStyle name="Normal 4 4 2 11 3 5 2" xfId="39452"/>
    <cellStyle name="Normal 4 4 2 11 3 6" xfId="15191"/>
    <cellStyle name="Normal 4 4 2 11 3 6 2" xfId="42145"/>
    <cellStyle name="Normal 4 4 2 11 3 7" xfId="17884"/>
    <cellStyle name="Normal 4 4 2 11 3 7 2" xfId="44839"/>
    <cellStyle name="Normal 4 4 2 11 3 8" xfId="20578"/>
    <cellStyle name="Normal 4 4 2 11 3 8 2" xfId="47533"/>
    <cellStyle name="Normal 4 4 2 11 3 9" xfId="23272"/>
    <cellStyle name="Normal 4 4 2 11 3 9 2" xfId="50227"/>
    <cellStyle name="Normal 4 4 2 11 4" xfId="3528"/>
    <cellStyle name="Normal 4 4 2 11 4 2" xfId="30482"/>
    <cellStyle name="Normal 4 4 2 11 5" xfId="6221"/>
    <cellStyle name="Normal 4 4 2 11 5 2" xfId="33175"/>
    <cellStyle name="Normal 4 4 2 11 6" xfId="8914"/>
    <cellStyle name="Normal 4 4 2 11 6 2" xfId="35868"/>
    <cellStyle name="Normal 4 4 2 11 7" xfId="11607"/>
    <cellStyle name="Normal 4 4 2 11 7 2" xfId="38561"/>
    <cellStyle name="Normal 4 4 2 11 8" xfId="14300"/>
    <cellStyle name="Normal 4 4 2 11 8 2" xfId="41254"/>
    <cellStyle name="Normal 4 4 2 11 9" xfId="16993"/>
    <cellStyle name="Normal 4 4 2 11 9 2" xfId="43948"/>
    <cellStyle name="Normal 4 4 2 12" xfId="881"/>
    <cellStyle name="Normal 4 4 2 12 10" xfId="19713"/>
    <cellStyle name="Normal 4 4 2 12 10 2" xfId="46668"/>
    <cellStyle name="Normal 4 4 2 12 11" xfId="22407"/>
    <cellStyle name="Normal 4 4 2 12 11 2" xfId="49362"/>
    <cellStyle name="Normal 4 4 2 12 12" xfId="27835"/>
    <cellStyle name="Normal 4 4 2 12 13" xfId="25121"/>
    <cellStyle name="Normal 4 4 2 12 2" xfId="1771"/>
    <cellStyle name="Normal 4 4 2 12 2 10" xfId="28726"/>
    <cellStyle name="Normal 4 4 2 12 2 11" xfId="26903"/>
    <cellStyle name="Normal 4 4 2 12 2 2" xfId="5336"/>
    <cellStyle name="Normal 4 4 2 12 2 2 2" xfId="32290"/>
    <cellStyle name="Normal 4 4 2 12 2 3" xfId="8029"/>
    <cellStyle name="Normal 4 4 2 12 2 3 2" xfId="34983"/>
    <cellStyle name="Normal 4 4 2 12 2 4" xfId="10722"/>
    <cellStyle name="Normal 4 4 2 12 2 4 2" xfId="37676"/>
    <cellStyle name="Normal 4 4 2 12 2 5" xfId="13415"/>
    <cellStyle name="Normal 4 4 2 12 2 5 2" xfId="40369"/>
    <cellStyle name="Normal 4 4 2 12 2 6" xfId="16108"/>
    <cellStyle name="Normal 4 4 2 12 2 6 2" xfId="43062"/>
    <cellStyle name="Normal 4 4 2 12 2 7" xfId="18801"/>
    <cellStyle name="Normal 4 4 2 12 2 7 2" xfId="45756"/>
    <cellStyle name="Normal 4 4 2 12 2 8" xfId="21495"/>
    <cellStyle name="Normal 4 4 2 12 2 8 2" xfId="48450"/>
    <cellStyle name="Normal 4 4 2 12 2 9" xfId="24189"/>
    <cellStyle name="Normal 4 4 2 12 2 9 2" xfId="51144"/>
    <cellStyle name="Normal 4 4 2 12 3" xfId="2663"/>
    <cellStyle name="Normal 4 4 2 12 3 10" xfId="29617"/>
    <cellStyle name="Normal 4 4 2 12 3 11" xfId="26012"/>
    <cellStyle name="Normal 4 4 2 12 3 2" xfId="4445"/>
    <cellStyle name="Normal 4 4 2 12 3 2 2" xfId="31399"/>
    <cellStyle name="Normal 4 4 2 12 3 3" xfId="7138"/>
    <cellStyle name="Normal 4 4 2 12 3 3 2" xfId="34092"/>
    <cellStyle name="Normal 4 4 2 12 3 4" xfId="9831"/>
    <cellStyle name="Normal 4 4 2 12 3 4 2" xfId="36785"/>
    <cellStyle name="Normal 4 4 2 12 3 5" xfId="12524"/>
    <cellStyle name="Normal 4 4 2 12 3 5 2" xfId="39478"/>
    <cellStyle name="Normal 4 4 2 12 3 6" xfId="15217"/>
    <cellStyle name="Normal 4 4 2 12 3 6 2" xfId="42171"/>
    <cellStyle name="Normal 4 4 2 12 3 7" xfId="17910"/>
    <cellStyle name="Normal 4 4 2 12 3 7 2" xfId="44865"/>
    <cellStyle name="Normal 4 4 2 12 3 8" xfId="20604"/>
    <cellStyle name="Normal 4 4 2 12 3 8 2" xfId="47559"/>
    <cellStyle name="Normal 4 4 2 12 3 9" xfId="23298"/>
    <cellStyle name="Normal 4 4 2 12 3 9 2" xfId="50253"/>
    <cellStyle name="Normal 4 4 2 12 4" xfId="3554"/>
    <cellStyle name="Normal 4 4 2 12 4 2" xfId="30508"/>
    <cellStyle name="Normal 4 4 2 12 5" xfId="6247"/>
    <cellStyle name="Normal 4 4 2 12 5 2" xfId="33201"/>
    <cellStyle name="Normal 4 4 2 12 6" xfId="8940"/>
    <cellStyle name="Normal 4 4 2 12 6 2" xfId="35894"/>
    <cellStyle name="Normal 4 4 2 12 7" xfId="11633"/>
    <cellStyle name="Normal 4 4 2 12 7 2" xfId="38587"/>
    <cellStyle name="Normal 4 4 2 12 8" xfId="14326"/>
    <cellStyle name="Normal 4 4 2 12 8 2" xfId="41280"/>
    <cellStyle name="Normal 4 4 2 12 9" xfId="17019"/>
    <cellStyle name="Normal 4 4 2 12 9 2" xfId="43974"/>
    <cellStyle name="Normal 4 4 2 13" xfId="917"/>
    <cellStyle name="Normal 4 4 2 13 10" xfId="19749"/>
    <cellStyle name="Normal 4 4 2 13 10 2" xfId="46704"/>
    <cellStyle name="Normal 4 4 2 13 11" xfId="22443"/>
    <cellStyle name="Normal 4 4 2 13 11 2" xfId="49398"/>
    <cellStyle name="Normal 4 4 2 13 12" xfId="27871"/>
    <cellStyle name="Normal 4 4 2 13 13" xfId="25157"/>
    <cellStyle name="Normal 4 4 2 13 2" xfId="1807"/>
    <cellStyle name="Normal 4 4 2 13 2 10" xfId="28762"/>
    <cellStyle name="Normal 4 4 2 13 2 11" xfId="26939"/>
    <cellStyle name="Normal 4 4 2 13 2 2" xfId="5372"/>
    <cellStyle name="Normal 4 4 2 13 2 2 2" xfId="32326"/>
    <cellStyle name="Normal 4 4 2 13 2 3" xfId="8065"/>
    <cellStyle name="Normal 4 4 2 13 2 3 2" xfId="35019"/>
    <cellStyle name="Normal 4 4 2 13 2 4" xfId="10758"/>
    <cellStyle name="Normal 4 4 2 13 2 4 2" xfId="37712"/>
    <cellStyle name="Normal 4 4 2 13 2 5" xfId="13451"/>
    <cellStyle name="Normal 4 4 2 13 2 5 2" xfId="40405"/>
    <cellStyle name="Normal 4 4 2 13 2 6" xfId="16144"/>
    <cellStyle name="Normal 4 4 2 13 2 6 2" xfId="43098"/>
    <cellStyle name="Normal 4 4 2 13 2 7" xfId="18837"/>
    <cellStyle name="Normal 4 4 2 13 2 7 2" xfId="45792"/>
    <cellStyle name="Normal 4 4 2 13 2 8" xfId="21531"/>
    <cellStyle name="Normal 4 4 2 13 2 8 2" xfId="48486"/>
    <cellStyle name="Normal 4 4 2 13 2 9" xfId="24225"/>
    <cellStyle name="Normal 4 4 2 13 2 9 2" xfId="51180"/>
    <cellStyle name="Normal 4 4 2 13 3" xfId="2699"/>
    <cellStyle name="Normal 4 4 2 13 3 10" xfId="29653"/>
    <cellStyle name="Normal 4 4 2 13 3 11" xfId="26048"/>
    <cellStyle name="Normal 4 4 2 13 3 2" xfId="4481"/>
    <cellStyle name="Normal 4 4 2 13 3 2 2" xfId="31435"/>
    <cellStyle name="Normal 4 4 2 13 3 3" xfId="7174"/>
    <cellStyle name="Normal 4 4 2 13 3 3 2" xfId="34128"/>
    <cellStyle name="Normal 4 4 2 13 3 4" xfId="9867"/>
    <cellStyle name="Normal 4 4 2 13 3 4 2" xfId="36821"/>
    <cellStyle name="Normal 4 4 2 13 3 5" xfId="12560"/>
    <cellStyle name="Normal 4 4 2 13 3 5 2" xfId="39514"/>
    <cellStyle name="Normal 4 4 2 13 3 6" xfId="15253"/>
    <cellStyle name="Normal 4 4 2 13 3 6 2" xfId="42207"/>
    <cellStyle name="Normal 4 4 2 13 3 7" xfId="17946"/>
    <cellStyle name="Normal 4 4 2 13 3 7 2" xfId="44901"/>
    <cellStyle name="Normal 4 4 2 13 3 8" xfId="20640"/>
    <cellStyle name="Normal 4 4 2 13 3 8 2" xfId="47595"/>
    <cellStyle name="Normal 4 4 2 13 3 9" xfId="23334"/>
    <cellStyle name="Normal 4 4 2 13 3 9 2" xfId="50289"/>
    <cellStyle name="Normal 4 4 2 13 4" xfId="3590"/>
    <cellStyle name="Normal 4 4 2 13 4 2" xfId="30544"/>
    <cellStyle name="Normal 4 4 2 13 5" xfId="6283"/>
    <cellStyle name="Normal 4 4 2 13 5 2" xfId="33237"/>
    <cellStyle name="Normal 4 4 2 13 6" xfId="8976"/>
    <cellStyle name="Normal 4 4 2 13 6 2" xfId="35930"/>
    <cellStyle name="Normal 4 4 2 13 7" xfId="11669"/>
    <cellStyle name="Normal 4 4 2 13 7 2" xfId="38623"/>
    <cellStyle name="Normal 4 4 2 13 8" xfId="14362"/>
    <cellStyle name="Normal 4 4 2 13 8 2" xfId="41316"/>
    <cellStyle name="Normal 4 4 2 13 9" xfId="17055"/>
    <cellStyle name="Normal 4 4 2 13 9 2" xfId="44010"/>
    <cellStyle name="Normal 4 4 2 14" xfId="956"/>
    <cellStyle name="Normal 4 4 2 14 10" xfId="19789"/>
    <cellStyle name="Normal 4 4 2 14 10 2" xfId="46744"/>
    <cellStyle name="Normal 4 4 2 14 11" xfId="22483"/>
    <cellStyle name="Normal 4 4 2 14 11 2" xfId="49438"/>
    <cellStyle name="Normal 4 4 2 14 12" xfId="27911"/>
    <cellStyle name="Normal 4 4 2 14 13" xfId="25197"/>
    <cellStyle name="Normal 4 4 2 14 2" xfId="1847"/>
    <cellStyle name="Normal 4 4 2 14 2 10" xfId="28802"/>
    <cellStyle name="Normal 4 4 2 14 2 11" xfId="26979"/>
    <cellStyle name="Normal 4 4 2 14 2 2" xfId="5412"/>
    <cellStyle name="Normal 4 4 2 14 2 2 2" xfId="32366"/>
    <cellStyle name="Normal 4 4 2 14 2 3" xfId="8105"/>
    <cellStyle name="Normal 4 4 2 14 2 3 2" xfId="35059"/>
    <cellStyle name="Normal 4 4 2 14 2 4" xfId="10798"/>
    <cellStyle name="Normal 4 4 2 14 2 4 2" xfId="37752"/>
    <cellStyle name="Normal 4 4 2 14 2 5" xfId="13491"/>
    <cellStyle name="Normal 4 4 2 14 2 5 2" xfId="40445"/>
    <cellStyle name="Normal 4 4 2 14 2 6" xfId="16184"/>
    <cellStyle name="Normal 4 4 2 14 2 6 2" xfId="43138"/>
    <cellStyle name="Normal 4 4 2 14 2 7" xfId="18877"/>
    <cellStyle name="Normal 4 4 2 14 2 7 2" xfId="45832"/>
    <cellStyle name="Normal 4 4 2 14 2 8" xfId="21571"/>
    <cellStyle name="Normal 4 4 2 14 2 8 2" xfId="48526"/>
    <cellStyle name="Normal 4 4 2 14 2 9" xfId="24265"/>
    <cellStyle name="Normal 4 4 2 14 2 9 2" xfId="51220"/>
    <cellStyle name="Normal 4 4 2 14 3" xfId="2739"/>
    <cellStyle name="Normal 4 4 2 14 3 10" xfId="29693"/>
    <cellStyle name="Normal 4 4 2 14 3 11" xfId="26088"/>
    <cellStyle name="Normal 4 4 2 14 3 2" xfId="4521"/>
    <cellStyle name="Normal 4 4 2 14 3 2 2" xfId="31475"/>
    <cellStyle name="Normal 4 4 2 14 3 3" xfId="7214"/>
    <cellStyle name="Normal 4 4 2 14 3 3 2" xfId="34168"/>
    <cellStyle name="Normal 4 4 2 14 3 4" xfId="9907"/>
    <cellStyle name="Normal 4 4 2 14 3 4 2" xfId="36861"/>
    <cellStyle name="Normal 4 4 2 14 3 5" xfId="12600"/>
    <cellStyle name="Normal 4 4 2 14 3 5 2" xfId="39554"/>
    <cellStyle name="Normal 4 4 2 14 3 6" xfId="15293"/>
    <cellStyle name="Normal 4 4 2 14 3 6 2" xfId="42247"/>
    <cellStyle name="Normal 4 4 2 14 3 7" xfId="17986"/>
    <cellStyle name="Normal 4 4 2 14 3 7 2" xfId="44941"/>
    <cellStyle name="Normal 4 4 2 14 3 8" xfId="20680"/>
    <cellStyle name="Normal 4 4 2 14 3 8 2" xfId="47635"/>
    <cellStyle name="Normal 4 4 2 14 3 9" xfId="23374"/>
    <cellStyle name="Normal 4 4 2 14 3 9 2" xfId="50329"/>
    <cellStyle name="Normal 4 4 2 14 4" xfId="3630"/>
    <cellStyle name="Normal 4 4 2 14 4 2" xfId="30584"/>
    <cellStyle name="Normal 4 4 2 14 5" xfId="6323"/>
    <cellStyle name="Normal 4 4 2 14 5 2" xfId="33277"/>
    <cellStyle name="Normal 4 4 2 14 6" xfId="9016"/>
    <cellStyle name="Normal 4 4 2 14 6 2" xfId="35970"/>
    <cellStyle name="Normal 4 4 2 14 7" xfId="11709"/>
    <cellStyle name="Normal 4 4 2 14 7 2" xfId="38663"/>
    <cellStyle name="Normal 4 4 2 14 8" xfId="14402"/>
    <cellStyle name="Normal 4 4 2 14 8 2" xfId="41356"/>
    <cellStyle name="Normal 4 4 2 14 9" xfId="17095"/>
    <cellStyle name="Normal 4 4 2 14 9 2" xfId="44050"/>
    <cellStyle name="Normal 4 4 2 15" xfId="981"/>
    <cellStyle name="Normal 4 4 2 15 10" xfId="19814"/>
    <cellStyle name="Normal 4 4 2 15 10 2" xfId="46769"/>
    <cellStyle name="Normal 4 4 2 15 11" xfId="22508"/>
    <cellStyle name="Normal 4 4 2 15 11 2" xfId="49463"/>
    <cellStyle name="Normal 4 4 2 15 12" xfId="27936"/>
    <cellStyle name="Normal 4 4 2 15 13" xfId="25222"/>
    <cellStyle name="Normal 4 4 2 15 2" xfId="1872"/>
    <cellStyle name="Normal 4 4 2 15 2 10" xfId="28827"/>
    <cellStyle name="Normal 4 4 2 15 2 11" xfId="27004"/>
    <cellStyle name="Normal 4 4 2 15 2 2" xfId="5437"/>
    <cellStyle name="Normal 4 4 2 15 2 2 2" xfId="32391"/>
    <cellStyle name="Normal 4 4 2 15 2 3" xfId="8130"/>
    <cellStyle name="Normal 4 4 2 15 2 3 2" xfId="35084"/>
    <cellStyle name="Normal 4 4 2 15 2 4" xfId="10823"/>
    <cellStyle name="Normal 4 4 2 15 2 4 2" xfId="37777"/>
    <cellStyle name="Normal 4 4 2 15 2 5" xfId="13516"/>
    <cellStyle name="Normal 4 4 2 15 2 5 2" xfId="40470"/>
    <cellStyle name="Normal 4 4 2 15 2 6" xfId="16209"/>
    <cellStyle name="Normal 4 4 2 15 2 6 2" xfId="43163"/>
    <cellStyle name="Normal 4 4 2 15 2 7" xfId="18902"/>
    <cellStyle name="Normal 4 4 2 15 2 7 2" xfId="45857"/>
    <cellStyle name="Normal 4 4 2 15 2 8" xfId="21596"/>
    <cellStyle name="Normal 4 4 2 15 2 8 2" xfId="48551"/>
    <cellStyle name="Normal 4 4 2 15 2 9" xfId="24290"/>
    <cellStyle name="Normal 4 4 2 15 2 9 2" xfId="51245"/>
    <cellStyle name="Normal 4 4 2 15 3" xfId="2764"/>
    <cellStyle name="Normal 4 4 2 15 3 10" xfId="29718"/>
    <cellStyle name="Normal 4 4 2 15 3 11" xfId="26113"/>
    <cellStyle name="Normal 4 4 2 15 3 2" xfId="4546"/>
    <cellStyle name="Normal 4 4 2 15 3 2 2" xfId="31500"/>
    <cellStyle name="Normal 4 4 2 15 3 3" xfId="7239"/>
    <cellStyle name="Normal 4 4 2 15 3 3 2" xfId="34193"/>
    <cellStyle name="Normal 4 4 2 15 3 4" xfId="9932"/>
    <cellStyle name="Normal 4 4 2 15 3 4 2" xfId="36886"/>
    <cellStyle name="Normal 4 4 2 15 3 5" xfId="12625"/>
    <cellStyle name="Normal 4 4 2 15 3 5 2" xfId="39579"/>
    <cellStyle name="Normal 4 4 2 15 3 6" xfId="15318"/>
    <cellStyle name="Normal 4 4 2 15 3 6 2" xfId="42272"/>
    <cellStyle name="Normal 4 4 2 15 3 7" xfId="18011"/>
    <cellStyle name="Normal 4 4 2 15 3 7 2" xfId="44966"/>
    <cellStyle name="Normal 4 4 2 15 3 8" xfId="20705"/>
    <cellStyle name="Normal 4 4 2 15 3 8 2" xfId="47660"/>
    <cellStyle name="Normal 4 4 2 15 3 9" xfId="23399"/>
    <cellStyle name="Normal 4 4 2 15 3 9 2" xfId="50354"/>
    <cellStyle name="Normal 4 4 2 15 4" xfId="3655"/>
    <cellStyle name="Normal 4 4 2 15 4 2" xfId="30609"/>
    <cellStyle name="Normal 4 4 2 15 5" xfId="6348"/>
    <cellStyle name="Normal 4 4 2 15 5 2" xfId="33302"/>
    <cellStyle name="Normal 4 4 2 15 6" xfId="9041"/>
    <cellStyle name="Normal 4 4 2 15 6 2" xfId="35995"/>
    <cellStyle name="Normal 4 4 2 15 7" xfId="11734"/>
    <cellStyle name="Normal 4 4 2 15 7 2" xfId="38688"/>
    <cellStyle name="Normal 4 4 2 15 8" xfId="14427"/>
    <cellStyle name="Normal 4 4 2 15 8 2" xfId="41381"/>
    <cellStyle name="Normal 4 4 2 15 9" xfId="17120"/>
    <cellStyle name="Normal 4 4 2 15 9 2" xfId="44075"/>
    <cellStyle name="Normal 4 4 2 16" xfId="1027"/>
    <cellStyle name="Normal 4 4 2 16 10" xfId="27982"/>
    <cellStyle name="Normal 4 4 2 16 11" xfId="26159"/>
    <cellStyle name="Normal 4 4 2 16 2" xfId="4592"/>
    <cellStyle name="Normal 4 4 2 16 2 2" xfId="31546"/>
    <cellStyle name="Normal 4 4 2 16 3" xfId="7285"/>
    <cellStyle name="Normal 4 4 2 16 3 2" xfId="34239"/>
    <cellStyle name="Normal 4 4 2 16 4" xfId="9978"/>
    <cellStyle name="Normal 4 4 2 16 4 2" xfId="36932"/>
    <cellStyle name="Normal 4 4 2 16 5" xfId="12671"/>
    <cellStyle name="Normal 4 4 2 16 5 2" xfId="39625"/>
    <cellStyle name="Normal 4 4 2 16 6" xfId="15364"/>
    <cellStyle name="Normal 4 4 2 16 6 2" xfId="42318"/>
    <cellStyle name="Normal 4 4 2 16 7" xfId="18057"/>
    <cellStyle name="Normal 4 4 2 16 7 2" xfId="45012"/>
    <cellStyle name="Normal 4 4 2 16 8" xfId="20751"/>
    <cellStyle name="Normal 4 4 2 16 8 2" xfId="47706"/>
    <cellStyle name="Normal 4 4 2 16 9" xfId="23445"/>
    <cellStyle name="Normal 4 4 2 16 9 2" xfId="50400"/>
    <cellStyle name="Normal 4 4 2 17" xfId="1918"/>
    <cellStyle name="Normal 4 4 2 17 10" xfId="28873"/>
    <cellStyle name="Normal 4 4 2 17 11" xfId="25268"/>
    <cellStyle name="Normal 4 4 2 17 2" xfId="3701"/>
    <cellStyle name="Normal 4 4 2 17 2 2" xfId="30655"/>
    <cellStyle name="Normal 4 4 2 17 3" xfId="6394"/>
    <cellStyle name="Normal 4 4 2 17 3 2" xfId="33348"/>
    <cellStyle name="Normal 4 4 2 17 4" xfId="9087"/>
    <cellStyle name="Normal 4 4 2 17 4 2" xfId="36041"/>
    <cellStyle name="Normal 4 4 2 17 5" xfId="11780"/>
    <cellStyle name="Normal 4 4 2 17 5 2" xfId="38734"/>
    <cellStyle name="Normal 4 4 2 17 6" xfId="14473"/>
    <cellStyle name="Normal 4 4 2 17 6 2" xfId="41427"/>
    <cellStyle name="Normal 4 4 2 17 7" xfId="17166"/>
    <cellStyle name="Normal 4 4 2 17 7 2" xfId="44121"/>
    <cellStyle name="Normal 4 4 2 17 8" xfId="19860"/>
    <cellStyle name="Normal 4 4 2 17 8 2" xfId="46815"/>
    <cellStyle name="Normal 4 4 2 17 9" xfId="22554"/>
    <cellStyle name="Normal 4 4 2 17 9 2" xfId="49509"/>
    <cellStyle name="Normal 4 4 2 18" xfId="5465"/>
    <cellStyle name="Normal 4 4 2 18 10" xfId="27032"/>
    <cellStyle name="Normal 4 4 2 18 2" xfId="8158"/>
    <cellStyle name="Normal 4 4 2 18 2 2" xfId="35112"/>
    <cellStyle name="Normal 4 4 2 18 3" xfId="10851"/>
    <cellStyle name="Normal 4 4 2 18 3 2" xfId="37805"/>
    <cellStyle name="Normal 4 4 2 18 4" xfId="13544"/>
    <cellStyle name="Normal 4 4 2 18 4 2" xfId="40498"/>
    <cellStyle name="Normal 4 4 2 18 5" xfId="16237"/>
    <cellStyle name="Normal 4 4 2 18 5 2" xfId="43191"/>
    <cellStyle name="Normal 4 4 2 18 6" xfId="18930"/>
    <cellStyle name="Normal 4 4 2 18 6 2" xfId="45885"/>
    <cellStyle name="Normal 4 4 2 18 7" xfId="21624"/>
    <cellStyle name="Normal 4 4 2 18 7 2" xfId="48579"/>
    <cellStyle name="Normal 4 4 2 18 8" xfId="24318"/>
    <cellStyle name="Normal 4 4 2 18 8 2" xfId="51273"/>
    <cellStyle name="Normal 4 4 2 18 9" xfId="32419"/>
    <cellStyle name="Normal 4 4 2 19" xfId="2810"/>
    <cellStyle name="Normal 4 4 2 19 2" xfId="24339"/>
    <cellStyle name="Normal 4 4 2 19 2 2" xfId="51294"/>
    <cellStyle name="Normal 4 4 2 19 3" xfId="29764"/>
    <cellStyle name="Normal 4 4 2 19 4" xfId="27053"/>
    <cellStyle name="Normal 4 4 2 2" xfId="138"/>
    <cellStyle name="Normal 4 4 2 2 10" xfId="8229"/>
    <cellStyle name="Normal 4 4 2 2 10 2" xfId="35183"/>
    <cellStyle name="Normal 4 4 2 2 11" xfId="10922"/>
    <cellStyle name="Normal 4 4 2 2 11 2" xfId="37876"/>
    <cellStyle name="Normal 4 4 2 2 12" xfId="13615"/>
    <cellStyle name="Normal 4 4 2 2 12 2" xfId="40569"/>
    <cellStyle name="Normal 4 4 2 2 13" xfId="16308"/>
    <cellStyle name="Normal 4 4 2 2 13 2" xfId="43263"/>
    <cellStyle name="Normal 4 4 2 2 14" xfId="19002"/>
    <cellStyle name="Normal 4 4 2 2 14 2" xfId="45957"/>
    <cellStyle name="Normal 4 4 2 2 15" xfId="21696"/>
    <cellStyle name="Normal 4 4 2 2 15 2" xfId="48651"/>
    <cellStyle name="Normal 4 4 2 2 16" xfId="27124"/>
    <cellStyle name="Normal 4 4 2 2 17" xfId="24410"/>
    <cellStyle name="Normal 4 4 2 2 2" xfId="315"/>
    <cellStyle name="Normal 4 4 2 2 2 10" xfId="16471"/>
    <cellStyle name="Normal 4 4 2 2 2 10 2" xfId="43426"/>
    <cellStyle name="Normal 4 4 2 2 2 11" xfId="19165"/>
    <cellStyle name="Normal 4 4 2 2 2 11 2" xfId="46120"/>
    <cellStyle name="Normal 4 4 2 2 2 12" xfId="21859"/>
    <cellStyle name="Normal 4 4 2 2 2 12 2" xfId="48814"/>
    <cellStyle name="Normal 4 4 2 2 2 13" xfId="27287"/>
    <cellStyle name="Normal 4 4 2 2 2 14" xfId="24573"/>
    <cellStyle name="Normal 4 4 2 2 2 2" xfId="607"/>
    <cellStyle name="Normal 4 4 2 2 2 2 10" xfId="19438"/>
    <cellStyle name="Normal 4 4 2 2 2 2 10 2" xfId="46393"/>
    <cellStyle name="Normal 4 4 2 2 2 2 11" xfId="22132"/>
    <cellStyle name="Normal 4 4 2 2 2 2 11 2" xfId="49087"/>
    <cellStyle name="Normal 4 4 2 2 2 2 12" xfId="27560"/>
    <cellStyle name="Normal 4 4 2 2 2 2 13" xfId="24846"/>
    <cellStyle name="Normal 4 4 2 2 2 2 2" xfId="1496"/>
    <cellStyle name="Normal 4 4 2 2 2 2 2 10" xfId="28451"/>
    <cellStyle name="Normal 4 4 2 2 2 2 2 11" xfId="26628"/>
    <cellStyle name="Normal 4 4 2 2 2 2 2 2" xfId="5061"/>
    <cellStyle name="Normal 4 4 2 2 2 2 2 2 2" xfId="32015"/>
    <cellStyle name="Normal 4 4 2 2 2 2 2 3" xfId="7754"/>
    <cellStyle name="Normal 4 4 2 2 2 2 2 3 2" xfId="34708"/>
    <cellStyle name="Normal 4 4 2 2 2 2 2 4" xfId="10447"/>
    <cellStyle name="Normal 4 4 2 2 2 2 2 4 2" xfId="37401"/>
    <cellStyle name="Normal 4 4 2 2 2 2 2 5" xfId="13140"/>
    <cellStyle name="Normal 4 4 2 2 2 2 2 5 2" xfId="40094"/>
    <cellStyle name="Normal 4 4 2 2 2 2 2 6" xfId="15833"/>
    <cellStyle name="Normal 4 4 2 2 2 2 2 6 2" xfId="42787"/>
    <cellStyle name="Normal 4 4 2 2 2 2 2 7" xfId="18526"/>
    <cellStyle name="Normal 4 4 2 2 2 2 2 7 2" xfId="45481"/>
    <cellStyle name="Normal 4 4 2 2 2 2 2 8" xfId="21220"/>
    <cellStyle name="Normal 4 4 2 2 2 2 2 8 2" xfId="48175"/>
    <cellStyle name="Normal 4 4 2 2 2 2 2 9" xfId="23914"/>
    <cellStyle name="Normal 4 4 2 2 2 2 2 9 2" xfId="50869"/>
    <cellStyle name="Normal 4 4 2 2 2 2 3" xfId="2387"/>
    <cellStyle name="Normal 4 4 2 2 2 2 3 10" xfId="29342"/>
    <cellStyle name="Normal 4 4 2 2 2 2 3 11" xfId="25737"/>
    <cellStyle name="Normal 4 4 2 2 2 2 3 2" xfId="4170"/>
    <cellStyle name="Normal 4 4 2 2 2 2 3 2 2" xfId="31124"/>
    <cellStyle name="Normal 4 4 2 2 2 2 3 3" xfId="6863"/>
    <cellStyle name="Normal 4 4 2 2 2 2 3 3 2" xfId="33817"/>
    <cellStyle name="Normal 4 4 2 2 2 2 3 4" xfId="9556"/>
    <cellStyle name="Normal 4 4 2 2 2 2 3 4 2" xfId="36510"/>
    <cellStyle name="Normal 4 4 2 2 2 2 3 5" xfId="12249"/>
    <cellStyle name="Normal 4 4 2 2 2 2 3 5 2" xfId="39203"/>
    <cellStyle name="Normal 4 4 2 2 2 2 3 6" xfId="14942"/>
    <cellStyle name="Normal 4 4 2 2 2 2 3 6 2" xfId="41896"/>
    <cellStyle name="Normal 4 4 2 2 2 2 3 7" xfId="17635"/>
    <cellStyle name="Normal 4 4 2 2 2 2 3 7 2" xfId="44590"/>
    <cellStyle name="Normal 4 4 2 2 2 2 3 8" xfId="20329"/>
    <cellStyle name="Normal 4 4 2 2 2 2 3 8 2" xfId="47284"/>
    <cellStyle name="Normal 4 4 2 2 2 2 3 9" xfId="23023"/>
    <cellStyle name="Normal 4 4 2 2 2 2 3 9 2" xfId="49978"/>
    <cellStyle name="Normal 4 4 2 2 2 2 4" xfId="3279"/>
    <cellStyle name="Normal 4 4 2 2 2 2 4 2" xfId="30233"/>
    <cellStyle name="Normal 4 4 2 2 2 2 5" xfId="5972"/>
    <cellStyle name="Normal 4 4 2 2 2 2 5 2" xfId="32926"/>
    <cellStyle name="Normal 4 4 2 2 2 2 6" xfId="8665"/>
    <cellStyle name="Normal 4 4 2 2 2 2 6 2" xfId="35619"/>
    <cellStyle name="Normal 4 4 2 2 2 2 7" xfId="11358"/>
    <cellStyle name="Normal 4 4 2 2 2 2 7 2" xfId="38312"/>
    <cellStyle name="Normal 4 4 2 2 2 2 8" xfId="14051"/>
    <cellStyle name="Normal 4 4 2 2 2 2 8 2" xfId="41005"/>
    <cellStyle name="Normal 4 4 2 2 2 2 9" xfId="16744"/>
    <cellStyle name="Normal 4 4 2 2 2 2 9 2" xfId="43699"/>
    <cellStyle name="Normal 4 4 2 2 2 3" xfId="1223"/>
    <cellStyle name="Normal 4 4 2 2 2 3 10" xfId="28178"/>
    <cellStyle name="Normal 4 4 2 2 2 3 11" xfId="26355"/>
    <cellStyle name="Normal 4 4 2 2 2 3 2" xfId="4788"/>
    <cellStyle name="Normal 4 4 2 2 2 3 2 2" xfId="31742"/>
    <cellStyle name="Normal 4 4 2 2 2 3 3" xfId="7481"/>
    <cellStyle name="Normal 4 4 2 2 2 3 3 2" xfId="34435"/>
    <cellStyle name="Normal 4 4 2 2 2 3 4" xfId="10174"/>
    <cellStyle name="Normal 4 4 2 2 2 3 4 2" xfId="37128"/>
    <cellStyle name="Normal 4 4 2 2 2 3 5" xfId="12867"/>
    <cellStyle name="Normal 4 4 2 2 2 3 5 2" xfId="39821"/>
    <cellStyle name="Normal 4 4 2 2 2 3 6" xfId="15560"/>
    <cellStyle name="Normal 4 4 2 2 2 3 6 2" xfId="42514"/>
    <cellStyle name="Normal 4 4 2 2 2 3 7" xfId="18253"/>
    <cellStyle name="Normal 4 4 2 2 2 3 7 2" xfId="45208"/>
    <cellStyle name="Normal 4 4 2 2 2 3 8" xfId="20947"/>
    <cellStyle name="Normal 4 4 2 2 2 3 8 2" xfId="47902"/>
    <cellStyle name="Normal 4 4 2 2 2 3 9" xfId="23641"/>
    <cellStyle name="Normal 4 4 2 2 2 3 9 2" xfId="50596"/>
    <cellStyle name="Normal 4 4 2 2 2 4" xfId="2114"/>
    <cellStyle name="Normal 4 4 2 2 2 4 10" xfId="29069"/>
    <cellStyle name="Normal 4 4 2 2 2 4 11" xfId="25464"/>
    <cellStyle name="Normal 4 4 2 2 2 4 2" xfId="3897"/>
    <cellStyle name="Normal 4 4 2 2 2 4 2 2" xfId="30851"/>
    <cellStyle name="Normal 4 4 2 2 2 4 3" xfId="6590"/>
    <cellStyle name="Normal 4 4 2 2 2 4 3 2" xfId="33544"/>
    <cellStyle name="Normal 4 4 2 2 2 4 4" xfId="9283"/>
    <cellStyle name="Normal 4 4 2 2 2 4 4 2" xfId="36237"/>
    <cellStyle name="Normal 4 4 2 2 2 4 5" xfId="11976"/>
    <cellStyle name="Normal 4 4 2 2 2 4 5 2" xfId="38930"/>
    <cellStyle name="Normal 4 4 2 2 2 4 6" xfId="14669"/>
    <cellStyle name="Normal 4 4 2 2 2 4 6 2" xfId="41623"/>
    <cellStyle name="Normal 4 4 2 2 2 4 7" xfId="17362"/>
    <cellStyle name="Normal 4 4 2 2 2 4 7 2" xfId="44317"/>
    <cellStyle name="Normal 4 4 2 2 2 4 8" xfId="20056"/>
    <cellStyle name="Normal 4 4 2 2 2 4 8 2" xfId="47011"/>
    <cellStyle name="Normal 4 4 2 2 2 4 9" xfId="22750"/>
    <cellStyle name="Normal 4 4 2 2 2 4 9 2" xfId="49705"/>
    <cellStyle name="Normal 4 4 2 2 2 5" xfId="3006"/>
    <cellStyle name="Normal 4 4 2 2 2 5 2" xfId="29960"/>
    <cellStyle name="Normal 4 4 2 2 2 6" xfId="5699"/>
    <cellStyle name="Normal 4 4 2 2 2 6 2" xfId="32653"/>
    <cellStyle name="Normal 4 4 2 2 2 7" xfId="8392"/>
    <cellStyle name="Normal 4 4 2 2 2 7 2" xfId="35346"/>
    <cellStyle name="Normal 4 4 2 2 2 8" xfId="11085"/>
    <cellStyle name="Normal 4 4 2 2 2 8 2" xfId="38039"/>
    <cellStyle name="Normal 4 4 2 2 2 9" xfId="13778"/>
    <cellStyle name="Normal 4 4 2 2 2 9 2" xfId="40732"/>
    <cellStyle name="Normal 4 4 2 2 3" xfId="316"/>
    <cellStyle name="Normal 4 4 2 2 3 10" xfId="16472"/>
    <cellStyle name="Normal 4 4 2 2 3 10 2" xfId="43427"/>
    <cellStyle name="Normal 4 4 2 2 3 11" xfId="19166"/>
    <cellStyle name="Normal 4 4 2 2 3 11 2" xfId="46121"/>
    <cellStyle name="Normal 4 4 2 2 3 12" xfId="21860"/>
    <cellStyle name="Normal 4 4 2 2 3 12 2" xfId="48815"/>
    <cellStyle name="Normal 4 4 2 2 3 13" xfId="27288"/>
    <cellStyle name="Normal 4 4 2 2 3 14" xfId="24574"/>
    <cellStyle name="Normal 4 4 2 2 3 2" xfId="608"/>
    <cellStyle name="Normal 4 4 2 2 3 2 10" xfId="19439"/>
    <cellStyle name="Normal 4 4 2 2 3 2 10 2" xfId="46394"/>
    <cellStyle name="Normal 4 4 2 2 3 2 11" xfId="22133"/>
    <cellStyle name="Normal 4 4 2 2 3 2 11 2" xfId="49088"/>
    <cellStyle name="Normal 4 4 2 2 3 2 12" xfId="27561"/>
    <cellStyle name="Normal 4 4 2 2 3 2 13" xfId="24847"/>
    <cellStyle name="Normal 4 4 2 2 3 2 2" xfId="1497"/>
    <cellStyle name="Normal 4 4 2 2 3 2 2 10" xfId="28452"/>
    <cellStyle name="Normal 4 4 2 2 3 2 2 11" xfId="26629"/>
    <cellStyle name="Normal 4 4 2 2 3 2 2 2" xfId="5062"/>
    <cellStyle name="Normal 4 4 2 2 3 2 2 2 2" xfId="32016"/>
    <cellStyle name="Normal 4 4 2 2 3 2 2 3" xfId="7755"/>
    <cellStyle name="Normal 4 4 2 2 3 2 2 3 2" xfId="34709"/>
    <cellStyle name="Normal 4 4 2 2 3 2 2 4" xfId="10448"/>
    <cellStyle name="Normal 4 4 2 2 3 2 2 4 2" xfId="37402"/>
    <cellStyle name="Normal 4 4 2 2 3 2 2 5" xfId="13141"/>
    <cellStyle name="Normal 4 4 2 2 3 2 2 5 2" xfId="40095"/>
    <cellStyle name="Normal 4 4 2 2 3 2 2 6" xfId="15834"/>
    <cellStyle name="Normal 4 4 2 2 3 2 2 6 2" xfId="42788"/>
    <cellStyle name="Normal 4 4 2 2 3 2 2 7" xfId="18527"/>
    <cellStyle name="Normal 4 4 2 2 3 2 2 7 2" xfId="45482"/>
    <cellStyle name="Normal 4 4 2 2 3 2 2 8" xfId="21221"/>
    <cellStyle name="Normal 4 4 2 2 3 2 2 8 2" xfId="48176"/>
    <cellStyle name="Normal 4 4 2 2 3 2 2 9" xfId="23915"/>
    <cellStyle name="Normal 4 4 2 2 3 2 2 9 2" xfId="50870"/>
    <cellStyle name="Normal 4 4 2 2 3 2 3" xfId="2388"/>
    <cellStyle name="Normal 4 4 2 2 3 2 3 10" xfId="29343"/>
    <cellStyle name="Normal 4 4 2 2 3 2 3 11" xfId="25738"/>
    <cellStyle name="Normal 4 4 2 2 3 2 3 2" xfId="4171"/>
    <cellStyle name="Normal 4 4 2 2 3 2 3 2 2" xfId="31125"/>
    <cellStyle name="Normal 4 4 2 2 3 2 3 3" xfId="6864"/>
    <cellStyle name="Normal 4 4 2 2 3 2 3 3 2" xfId="33818"/>
    <cellStyle name="Normal 4 4 2 2 3 2 3 4" xfId="9557"/>
    <cellStyle name="Normal 4 4 2 2 3 2 3 4 2" xfId="36511"/>
    <cellStyle name="Normal 4 4 2 2 3 2 3 5" xfId="12250"/>
    <cellStyle name="Normal 4 4 2 2 3 2 3 5 2" xfId="39204"/>
    <cellStyle name="Normal 4 4 2 2 3 2 3 6" xfId="14943"/>
    <cellStyle name="Normal 4 4 2 2 3 2 3 6 2" xfId="41897"/>
    <cellStyle name="Normal 4 4 2 2 3 2 3 7" xfId="17636"/>
    <cellStyle name="Normal 4 4 2 2 3 2 3 7 2" xfId="44591"/>
    <cellStyle name="Normal 4 4 2 2 3 2 3 8" xfId="20330"/>
    <cellStyle name="Normal 4 4 2 2 3 2 3 8 2" xfId="47285"/>
    <cellStyle name="Normal 4 4 2 2 3 2 3 9" xfId="23024"/>
    <cellStyle name="Normal 4 4 2 2 3 2 3 9 2" xfId="49979"/>
    <cellStyle name="Normal 4 4 2 2 3 2 4" xfId="3280"/>
    <cellStyle name="Normal 4 4 2 2 3 2 4 2" xfId="30234"/>
    <cellStyle name="Normal 4 4 2 2 3 2 5" xfId="5973"/>
    <cellStyle name="Normal 4 4 2 2 3 2 5 2" xfId="32927"/>
    <cellStyle name="Normal 4 4 2 2 3 2 6" xfId="8666"/>
    <cellStyle name="Normal 4 4 2 2 3 2 6 2" xfId="35620"/>
    <cellStyle name="Normal 4 4 2 2 3 2 7" xfId="11359"/>
    <cellStyle name="Normal 4 4 2 2 3 2 7 2" xfId="38313"/>
    <cellStyle name="Normal 4 4 2 2 3 2 8" xfId="14052"/>
    <cellStyle name="Normal 4 4 2 2 3 2 8 2" xfId="41006"/>
    <cellStyle name="Normal 4 4 2 2 3 2 9" xfId="16745"/>
    <cellStyle name="Normal 4 4 2 2 3 2 9 2" xfId="43700"/>
    <cellStyle name="Normal 4 4 2 2 3 3" xfId="1224"/>
    <cellStyle name="Normal 4 4 2 2 3 3 10" xfId="28179"/>
    <cellStyle name="Normal 4 4 2 2 3 3 11" xfId="26356"/>
    <cellStyle name="Normal 4 4 2 2 3 3 2" xfId="4789"/>
    <cellStyle name="Normal 4 4 2 2 3 3 2 2" xfId="31743"/>
    <cellStyle name="Normal 4 4 2 2 3 3 3" xfId="7482"/>
    <cellStyle name="Normal 4 4 2 2 3 3 3 2" xfId="34436"/>
    <cellStyle name="Normal 4 4 2 2 3 3 4" xfId="10175"/>
    <cellStyle name="Normal 4 4 2 2 3 3 4 2" xfId="37129"/>
    <cellStyle name="Normal 4 4 2 2 3 3 5" xfId="12868"/>
    <cellStyle name="Normal 4 4 2 2 3 3 5 2" xfId="39822"/>
    <cellStyle name="Normal 4 4 2 2 3 3 6" xfId="15561"/>
    <cellStyle name="Normal 4 4 2 2 3 3 6 2" xfId="42515"/>
    <cellStyle name="Normal 4 4 2 2 3 3 7" xfId="18254"/>
    <cellStyle name="Normal 4 4 2 2 3 3 7 2" xfId="45209"/>
    <cellStyle name="Normal 4 4 2 2 3 3 8" xfId="20948"/>
    <cellStyle name="Normal 4 4 2 2 3 3 8 2" xfId="47903"/>
    <cellStyle name="Normal 4 4 2 2 3 3 9" xfId="23642"/>
    <cellStyle name="Normal 4 4 2 2 3 3 9 2" xfId="50597"/>
    <cellStyle name="Normal 4 4 2 2 3 4" xfId="2115"/>
    <cellStyle name="Normal 4 4 2 2 3 4 10" xfId="29070"/>
    <cellStyle name="Normal 4 4 2 2 3 4 11" xfId="25465"/>
    <cellStyle name="Normal 4 4 2 2 3 4 2" xfId="3898"/>
    <cellStyle name="Normal 4 4 2 2 3 4 2 2" xfId="30852"/>
    <cellStyle name="Normal 4 4 2 2 3 4 3" xfId="6591"/>
    <cellStyle name="Normal 4 4 2 2 3 4 3 2" xfId="33545"/>
    <cellStyle name="Normal 4 4 2 2 3 4 4" xfId="9284"/>
    <cellStyle name="Normal 4 4 2 2 3 4 4 2" xfId="36238"/>
    <cellStyle name="Normal 4 4 2 2 3 4 5" xfId="11977"/>
    <cellStyle name="Normal 4 4 2 2 3 4 5 2" xfId="38931"/>
    <cellStyle name="Normal 4 4 2 2 3 4 6" xfId="14670"/>
    <cellStyle name="Normal 4 4 2 2 3 4 6 2" xfId="41624"/>
    <cellStyle name="Normal 4 4 2 2 3 4 7" xfId="17363"/>
    <cellStyle name="Normal 4 4 2 2 3 4 7 2" xfId="44318"/>
    <cellStyle name="Normal 4 4 2 2 3 4 8" xfId="20057"/>
    <cellStyle name="Normal 4 4 2 2 3 4 8 2" xfId="47012"/>
    <cellStyle name="Normal 4 4 2 2 3 4 9" xfId="22751"/>
    <cellStyle name="Normal 4 4 2 2 3 4 9 2" xfId="49706"/>
    <cellStyle name="Normal 4 4 2 2 3 5" xfId="3007"/>
    <cellStyle name="Normal 4 4 2 2 3 5 2" xfId="29961"/>
    <cellStyle name="Normal 4 4 2 2 3 6" xfId="5700"/>
    <cellStyle name="Normal 4 4 2 2 3 6 2" xfId="32654"/>
    <cellStyle name="Normal 4 4 2 2 3 7" xfId="8393"/>
    <cellStyle name="Normal 4 4 2 2 3 7 2" xfId="35347"/>
    <cellStyle name="Normal 4 4 2 2 3 8" xfId="11086"/>
    <cellStyle name="Normal 4 4 2 2 3 8 2" xfId="38040"/>
    <cellStyle name="Normal 4 4 2 2 3 9" xfId="13779"/>
    <cellStyle name="Normal 4 4 2 2 3 9 2" xfId="40733"/>
    <cellStyle name="Normal 4 4 2 2 4" xfId="314"/>
    <cellStyle name="Normal 4 4 2 2 4 10" xfId="19164"/>
    <cellStyle name="Normal 4 4 2 2 4 10 2" xfId="46119"/>
    <cellStyle name="Normal 4 4 2 2 4 11" xfId="21858"/>
    <cellStyle name="Normal 4 4 2 2 4 11 2" xfId="48813"/>
    <cellStyle name="Normal 4 4 2 2 4 12" xfId="27286"/>
    <cellStyle name="Normal 4 4 2 2 4 13" xfId="24572"/>
    <cellStyle name="Normal 4 4 2 2 4 2" xfId="1222"/>
    <cellStyle name="Normal 4 4 2 2 4 2 10" xfId="28177"/>
    <cellStyle name="Normal 4 4 2 2 4 2 11" xfId="26354"/>
    <cellStyle name="Normal 4 4 2 2 4 2 2" xfId="4787"/>
    <cellStyle name="Normal 4 4 2 2 4 2 2 2" xfId="31741"/>
    <cellStyle name="Normal 4 4 2 2 4 2 3" xfId="7480"/>
    <cellStyle name="Normal 4 4 2 2 4 2 3 2" xfId="34434"/>
    <cellStyle name="Normal 4 4 2 2 4 2 4" xfId="10173"/>
    <cellStyle name="Normal 4 4 2 2 4 2 4 2" xfId="37127"/>
    <cellStyle name="Normal 4 4 2 2 4 2 5" xfId="12866"/>
    <cellStyle name="Normal 4 4 2 2 4 2 5 2" xfId="39820"/>
    <cellStyle name="Normal 4 4 2 2 4 2 6" xfId="15559"/>
    <cellStyle name="Normal 4 4 2 2 4 2 6 2" xfId="42513"/>
    <cellStyle name="Normal 4 4 2 2 4 2 7" xfId="18252"/>
    <cellStyle name="Normal 4 4 2 2 4 2 7 2" xfId="45207"/>
    <cellStyle name="Normal 4 4 2 2 4 2 8" xfId="20946"/>
    <cellStyle name="Normal 4 4 2 2 4 2 8 2" xfId="47901"/>
    <cellStyle name="Normal 4 4 2 2 4 2 9" xfId="23640"/>
    <cellStyle name="Normal 4 4 2 2 4 2 9 2" xfId="50595"/>
    <cellStyle name="Normal 4 4 2 2 4 3" xfId="2113"/>
    <cellStyle name="Normal 4 4 2 2 4 3 10" xfId="29068"/>
    <cellStyle name="Normal 4 4 2 2 4 3 11" xfId="25463"/>
    <cellStyle name="Normal 4 4 2 2 4 3 2" xfId="3896"/>
    <cellStyle name="Normal 4 4 2 2 4 3 2 2" xfId="30850"/>
    <cellStyle name="Normal 4 4 2 2 4 3 3" xfId="6589"/>
    <cellStyle name="Normal 4 4 2 2 4 3 3 2" xfId="33543"/>
    <cellStyle name="Normal 4 4 2 2 4 3 4" xfId="9282"/>
    <cellStyle name="Normal 4 4 2 2 4 3 4 2" xfId="36236"/>
    <cellStyle name="Normal 4 4 2 2 4 3 5" xfId="11975"/>
    <cellStyle name="Normal 4 4 2 2 4 3 5 2" xfId="38929"/>
    <cellStyle name="Normal 4 4 2 2 4 3 6" xfId="14668"/>
    <cellStyle name="Normal 4 4 2 2 4 3 6 2" xfId="41622"/>
    <cellStyle name="Normal 4 4 2 2 4 3 7" xfId="17361"/>
    <cellStyle name="Normal 4 4 2 2 4 3 7 2" xfId="44316"/>
    <cellStyle name="Normal 4 4 2 2 4 3 8" xfId="20055"/>
    <cellStyle name="Normal 4 4 2 2 4 3 8 2" xfId="47010"/>
    <cellStyle name="Normal 4 4 2 2 4 3 9" xfId="22749"/>
    <cellStyle name="Normal 4 4 2 2 4 3 9 2" xfId="49704"/>
    <cellStyle name="Normal 4 4 2 2 4 4" xfId="3005"/>
    <cellStyle name="Normal 4 4 2 2 4 4 2" xfId="29959"/>
    <cellStyle name="Normal 4 4 2 2 4 5" xfId="5698"/>
    <cellStyle name="Normal 4 4 2 2 4 5 2" xfId="32652"/>
    <cellStyle name="Normal 4 4 2 2 4 6" xfId="8391"/>
    <cellStyle name="Normal 4 4 2 2 4 6 2" xfId="35345"/>
    <cellStyle name="Normal 4 4 2 2 4 7" xfId="11084"/>
    <cellStyle name="Normal 4 4 2 2 4 7 2" xfId="38038"/>
    <cellStyle name="Normal 4 4 2 2 4 8" xfId="13777"/>
    <cellStyle name="Normal 4 4 2 2 4 8 2" xfId="40731"/>
    <cellStyle name="Normal 4 4 2 2 4 9" xfId="16470"/>
    <cellStyle name="Normal 4 4 2 2 4 9 2" xfId="43425"/>
    <cellStyle name="Normal 4 4 2 2 5" xfId="606"/>
    <cellStyle name="Normal 4 4 2 2 5 10" xfId="19437"/>
    <cellStyle name="Normal 4 4 2 2 5 10 2" xfId="46392"/>
    <cellStyle name="Normal 4 4 2 2 5 11" xfId="22131"/>
    <cellStyle name="Normal 4 4 2 2 5 11 2" xfId="49086"/>
    <cellStyle name="Normal 4 4 2 2 5 12" xfId="27559"/>
    <cellStyle name="Normal 4 4 2 2 5 13" xfId="24845"/>
    <cellStyle name="Normal 4 4 2 2 5 2" xfId="1495"/>
    <cellStyle name="Normal 4 4 2 2 5 2 10" xfId="28450"/>
    <cellStyle name="Normal 4 4 2 2 5 2 11" xfId="26627"/>
    <cellStyle name="Normal 4 4 2 2 5 2 2" xfId="5060"/>
    <cellStyle name="Normal 4 4 2 2 5 2 2 2" xfId="32014"/>
    <cellStyle name="Normal 4 4 2 2 5 2 3" xfId="7753"/>
    <cellStyle name="Normal 4 4 2 2 5 2 3 2" xfId="34707"/>
    <cellStyle name="Normal 4 4 2 2 5 2 4" xfId="10446"/>
    <cellStyle name="Normal 4 4 2 2 5 2 4 2" xfId="37400"/>
    <cellStyle name="Normal 4 4 2 2 5 2 5" xfId="13139"/>
    <cellStyle name="Normal 4 4 2 2 5 2 5 2" xfId="40093"/>
    <cellStyle name="Normal 4 4 2 2 5 2 6" xfId="15832"/>
    <cellStyle name="Normal 4 4 2 2 5 2 6 2" xfId="42786"/>
    <cellStyle name="Normal 4 4 2 2 5 2 7" xfId="18525"/>
    <cellStyle name="Normal 4 4 2 2 5 2 7 2" xfId="45480"/>
    <cellStyle name="Normal 4 4 2 2 5 2 8" xfId="21219"/>
    <cellStyle name="Normal 4 4 2 2 5 2 8 2" xfId="48174"/>
    <cellStyle name="Normal 4 4 2 2 5 2 9" xfId="23913"/>
    <cellStyle name="Normal 4 4 2 2 5 2 9 2" xfId="50868"/>
    <cellStyle name="Normal 4 4 2 2 5 3" xfId="2386"/>
    <cellStyle name="Normal 4 4 2 2 5 3 10" xfId="29341"/>
    <cellStyle name="Normal 4 4 2 2 5 3 11" xfId="25736"/>
    <cellStyle name="Normal 4 4 2 2 5 3 2" xfId="4169"/>
    <cellStyle name="Normal 4 4 2 2 5 3 2 2" xfId="31123"/>
    <cellStyle name="Normal 4 4 2 2 5 3 3" xfId="6862"/>
    <cellStyle name="Normal 4 4 2 2 5 3 3 2" xfId="33816"/>
    <cellStyle name="Normal 4 4 2 2 5 3 4" xfId="9555"/>
    <cellStyle name="Normal 4 4 2 2 5 3 4 2" xfId="36509"/>
    <cellStyle name="Normal 4 4 2 2 5 3 5" xfId="12248"/>
    <cellStyle name="Normal 4 4 2 2 5 3 5 2" xfId="39202"/>
    <cellStyle name="Normal 4 4 2 2 5 3 6" xfId="14941"/>
    <cellStyle name="Normal 4 4 2 2 5 3 6 2" xfId="41895"/>
    <cellStyle name="Normal 4 4 2 2 5 3 7" xfId="17634"/>
    <cellStyle name="Normal 4 4 2 2 5 3 7 2" xfId="44589"/>
    <cellStyle name="Normal 4 4 2 2 5 3 8" xfId="20328"/>
    <cellStyle name="Normal 4 4 2 2 5 3 8 2" xfId="47283"/>
    <cellStyle name="Normal 4 4 2 2 5 3 9" xfId="23022"/>
    <cellStyle name="Normal 4 4 2 2 5 3 9 2" xfId="49977"/>
    <cellStyle name="Normal 4 4 2 2 5 4" xfId="3278"/>
    <cellStyle name="Normal 4 4 2 2 5 4 2" xfId="30232"/>
    <cellStyle name="Normal 4 4 2 2 5 5" xfId="5971"/>
    <cellStyle name="Normal 4 4 2 2 5 5 2" xfId="32925"/>
    <cellStyle name="Normal 4 4 2 2 5 6" xfId="8664"/>
    <cellStyle name="Normal 4 4 2 2 5 6 2" xfId="35618"/>
    <cellStyle name="Normal 4 4 2 2 5 7" xfId="11357"/>
    <cellStyle name="Normal 4 4 2 2 5 7 2" xfId="38311"/>
    <cellStyle name="Normal 4 4 2 2 5 8" xfId="14050"/>
    <cellStyle name="Normal 4 4 2 2 5 8 2" xfId="41004"/>
    <cellStyle name="Normal 4 4 2 2 5 9" xfId="16743"/>
    <cellStyle name="Normal 4 4 2 2 5 9 2" xfId="43698"/>
    <cellStyle name="Normal 4 4 2 2 6" xfId="1060"/>
    <cellStyle name="Normal 4 4 2 2 6 10" xfId="28015"/>
    <cellStyle name="Normal 4 4 2 2 6 11" xfId="26192"/>
    <cellStyle name="Normal 4 4 2 2 6 2" xfId="4625"/>
    <cellStyle name="Normal 4 4 2 2 6 2 2" xfId="31579"/>
    <cellStyle name="Normal 4 4 2 2 6 3" xfId="7318"/>
    <cellStyle name="Normal 4 4 2 2 6 3 2" xfId="34272"/>
    <cellStyle name="Normal 4 4 2 2 6 4" xfId="10011"/>
    <cellStyle name="Normal 4 4 2 2 6 4 2" xfId="36965"/>
    <cellStyle name="Normal 4 4 2 2 6 5" xfId="12704"/>
    <cellStyle name="Normal 4 4 2 2 6 5 2" xfId="39658"/>
    <cellStyle name="Normal 4 4 2 2 6 6" xfId="15397"/>
    <cellStyle name="Normal 4 4 2 2 6 6 2" xfId="42351"/>
    <cellStyle name="Normal 4 4 2 2 6 7" xfId="18090"/>
    <cellStyle name="Normal 4 4 2 2 6 7 2" xfId="45045"/>
    <cellStyle name="Normal 4 4 2 2 6 8" xfId="20784"/>
    <cellStyle name="Normal 4 4 2 2 6 8 2" xfId="47739"/>
    <cellStyle name="Normal 4 4 2 2 6 9" xfId="23478"/>
    <cellStyle name="Normal 4 4 2 2 6 9 2" xfId="50433"/>
    <cellStyle name="Normal 4 4 2 2 7" xfId="1951"/>
    <cellStyle name="Normal 4 4 2 2 7 10" xfId="28906"/>
    <cellStyle name="Normal 4 4 2 2 7 11" xfId="25301"/>
    <cellStyle name="Normal 4 4 2 2 7 2" xfId="3734"/>
    <cellStyle name="Normal 4 4 2 2 7 2 2" xfId="30688"/>
    <cellStyle name="Normal 4 4 2 2 7 3" xfId="6427"/>
    <cellStyle name="Normal 4 4 2 2 7 3 2" xfId="33381"/>
    <cellStyle name="Normal 4 4 2 2 7 4" xfId="9120"/>
    <cellStyle name="Normal 4 4 2 2 7 4 2" xfId="36074"/>
    <cellStyle name="Normal 4 4 2 2 7 5" xfId="11813"/>
    <cellStyle name="Normal 4 4 2 2 7 5 2" xfId="38767"/>
    <cellStyle name="Normal 4 4 2 2 7 6" xfId="14506"/>
    <cellStyle name="Normal 4 4 2 2 7 6 2" xfId="41460"/>
    <cellStyle name="Normal 4 4 2 2 7 7" xfId="17199"/>
    <cellStyle name="Normal 4 4 2 2 7 7 2" xfId="44154"/>
    <cellStyle name="Normal 4 4 2 2 7 8" xfId="19893"/>
    <cellStyle name="Normal 4 4 2 2 7 8 2" xfId="46848"/>
    <cellStyle name="Normal 4 4 2 2 7 9" xfId="22587"/>
    <cellStyle name="Normal 4 4 2 2 7 9 2" xfId="49542"/>
    <cellStyle name="Normal 4 4 2 2 8" xfId="2843"/>
    <cellStyle name="Normal 4 4 2 2 8 2" xfId="29797"/>
    <cellStyle name="Normal 4 4 2 2 9" xfId="5536"/>
    <cellStyle name="Normal 4 4 2 2 9 2" xfId="32490"/>
    <cellStyle name="Normal 4 4 2 20" xfId="5503"/>
    <cellStyle name="Normal 4 4 2 20 2" xfId="32457"/>
    <cellStyle name="Normal 4 4 2 21" xfId="8196"/>
    <cellStyle name="Normal 4 4 2 21 2" xfId="35150"/>
    <cellStyle name="Normal 4 4 2 22" xfId="10889"/>
    <cellStyle name="Normal 4 4 2 22 2" xfId="37843"/>
    <cellStyle name="Normal 4 4 2 23" xfId="13582"/>
    <cellStyle name="Normal 4 4 2 23 2" xfId="40536"/>
    <cellStyle name="Normal 4 4 2 24" xfId="16275"/>
    <cellStyle name="Normal 4 4 2 24 2" xfId="43230"/>
    <cellStyle name="Normal 4 4 2 25" xfId="18969"/>
    <cellStyle name="Normal 4 4 2 25 2" xfId="45924"/>
    <cellStyle name="Normal 4 4 2 26" xfId="21663"/>
    <cellStyle name="Normal 4 4 2 26 2" xfId="48618"/>
    <cellStyle name="Normal 4 4 2 27" xfId="27091"/>
    <cellStyle name="Normal 4 4 2 28" xfId="24377"/>
    <cellStyle name="Normal 4 4 2 3" xfId="171"/>
    <cellStyle name="Normal 4 4 2 3 10" xfId="10955"/>
    <cellStyle name="Normal 4 4 2 3 10 2" xfId="37909"/>
    <cellStyle name="Normal 4 4 2 3 11" xfId="13648"/>
    <cellStyle name="Normal 4 4 2 3 11 2" xfId="40602"/>
    <cellStyle name="Normal 4 4 2 3 12" xfId="16341"/>
    <cellStyle name="Normal 4 4 2 3 12 2" xfId="43296"/>
    <cellStyle name="Normal 4 4 2 3 13" xfId="19035"/>
    <cellStyle name="Normal 4 4 2 3 13 2" xfId="45990"/>
    <cellStyle name="Normal 4 4 2 3 14" xfId="21729"/>
    <cellStyle name="Normal 4 4 2 3 14 2" xfId="48684"/>
    <cellStyle name="Normal 4 4 2 3 15" xfId="27157"/>
    <cellStyle name="Normal 4 4 2 3 16" xfId="24443"/>
    <cellStyle name="Normal 4 4 2 3 2" xfId="318"/>
    <cellStyle name="Normal 4 4 2 3 2 10" xfId="16474"/>
    <cellStyle name="Normal 4 4 2 3 2 10 2" xfId="43429"/>
    <cellStyle name="Normal 4 4 2 3 2 11" xfId="19168"/>
    <cellStyle name="Normal 4 4 2 3 2 11 2" xfId="46123"/>
    <cellStyle name="Normal 4 4 2 3 2 12" xfId="21862"/>
    <cellStyle name="Normal 4 4 2 3 2 12 2" xfId="48817"/>
    <cellStyle name="Normal 4 4 2 3 2 13" xfId="27290"/>
    <cellStyle name="Normal 4 4 2 3 2 14" xfId="24576"/>
    <cellStyle name="Normal 4 4 2 3 2 2" xfId="610"/>
    <cellStyle name="Normal 4 4 2 3 2 2 10" xfId="19441"/>
    <cellStyle name="Normal 4 4 2 3 2 2 10 2" xfId="46396"/>
    <cellStyle name="Normal 4 4 2 3 2 2 11" xfId="22135"/>
    <cellStyle name="Normal 4 4 2 3 2 2 11 2" xfId="49090"/>
    <cellStyle name="Normal 4 4 2 3 2 2 12" xfId="27563"/>
    <cellStyle name="Normal 4 4 2 3 2 2 13" xfId="24849"/>
    <cellStyle name="Normal 4 4 2 3 2 2 2" xfId="1499"/>
    <cellStyle name="Normal 4 4 2 3 2 2 2 10" xfId="28454"/>
    <cellStyle name="Normal 4 4 2 3 2 2 2 11" xfId="26631"/>
    <cellStyle name="Normal 4 4 2 3 2 2 2 2" xfId="5064"/>
    <cellStyle name="Normal 4 4 2 3 2 2 2 2 2" xfId="32018"/>
    <cellStyle name="Normal 4 4 2 3 2 2 2 3" xfId="7757"/>
    <cellStyle name="Normal 4 4 2 3 2 2 2 3 2" xfId="34711"/>
    <cellStyle name="Normal 4 4 2 3 2 2 2 4" xfId="10450"/>
    <cellStyle name="Normal 4 4 2 3 2 2 2 4 2" xfId="37404"/>
    <cellStyle name="Normal 4 4 2 3 2 2 2 5" xfId="13143"/>
    <cellStyle name="Normal 4 4 2 3 2 2 2 5 2" xfId="40097"/>
    <cellStyle name="Normal 4 4 2 3 2 2 2 6" xfId="15836"/>
    <cellStyle name="Normal 4 4 2 3 2 2 2 6 2" xfId="42790"/>
    <cellStyle name="Normal 4 4 2 3 2 2 2 7" xfId="18529"/>
    <cellStyle name="Normal 4 4 2 3 2 2 2 7 2" xfId="45484"/>
    <cellStyle name="Normal 4 4 2 3 2 2 2 8" xfId="21223"/>
    <cellStyle name="Normal 4 4 2 3 2 2 2 8 2" xfId="48178"/>
    <cellStyle name="Normal 4 4 2 3 2 2 2 9" xfId="23917"/>
    <cellStyle name="Normal 4 4 2 3 2 2 2 9 2" xfId="50872"/>
    <cellStyle name="Normal 4 4 2 3 2 2 3" xfId="2390"/>
    <cellStyle name="Normal 4 4 2 3 2 2 3 10" xfId="29345"/>
    <cellStyle name="Normal 4 4 2 3 2 2 3 11" xfId="25740"/>
    <cellStyle name="Normal 4 4 2 3 2 2 3 2" xfId="4173"/>
    <cellStyle name="Normal 4 4 2 3 2 2 3 2 2" xfId="31127"/>
    <cellStyle name="Normal 4 4 2 3 2 2 3 3" xfId="6866"/>
    <cellStyle name="Normal 4 4 2 3 2 2 3 3 2" xfId="33820"/>
    <cellStyle name="Normal 4 4 2 3 2 2 3 4" xfId="9559"/>
    <cellStyle name="Normal 4 4 2 3 2 2 3 4 2" xfId="36513"/>
    <cellStyle name="Normal 4 4 2 3 2 2 3 5" xfId="12252"/>
    <cellStyle name="Normal 4 4 2 3 2 2 3 5 2" xfId="39206"/>
    <cellStyle name="Normal 4 4 2 3 2 2 3 6" xfId="14945"/>
    <cellStyle name="Normal 4 4 2 3 2 2 3 6 2" xfId="41899"/>
    <cellStyle name="Normal 4 4 2 3 2 2 3 7" xfId="17638"/>
    <cellStyle name="Normal 4 4 2 3 2 2 3 7 2" xfId="44593"/>
    <cellStyle name="Normal 4 4 2 3 2 2 3 8" xfId="20332"/>
    <cellStyle name="Normal 4 4 2 3 2 2 3 8 2" xfId="47287"/>
    <cellStyle name="Normal 4 4 2 3 2 2 3 9" xfId="23026"/>
    <cellStyle name="Normal 4 4 2 3 2 2 3 9 2" xfId="49981"/>
    <cellStyle name="Normal 4 4 2 3 2 2 4" xfId="3282"/>
    <cellStyle name="Normal 4 4 2 3 2 2 4 2" xfId="30236"/>
    <cellStyle name="Normal 4 4 2 3 2 2 5" xfId="5975"/>
    <cellStyle name="Normal 4 4 2 3 2 2 5 2" xfId="32929"/>
    <cellStyle name="Normal 4 4 2 3 2 2 6" xfId="8668"/>
    <cellStyle name="Normal 4 4 2 3 2 2 6 2" xfId="35622"/>
    <cellStyle name="Normal 4 4 2 3 2 2 7" xfId="11361"/>
    <cellStyle name="Normal 4 4 2 3 2 2 7 2" xfId="38315"/>
    <cellStyle name="Normal 4 4 2 3 2 2 8" xfId="14054"/>
    <cellStyle name="Normal 4 4 2 3 2 2 8 2" xfId="41008"/>
    <cellStyle name="Normal 4 4 2 3 2 2 9" xfId="16747"/>
    <cellStyle name="Normal 4 4 2 3 2 2 9 2" xfId="43702"/>
    <cellStyle name="Normal 4 4 2 3 2 3" xfId="1226"/>
    <cellStyle name="Normal 4 4 2 3 2 3 10" xfId="28181"/>
    <cellStyle name="Normal 4 4 2 3 2 3 11" xfId="26358"/>
    <cellStyle name="Normal 4 4 2 3 2 3 2" xfId="4791"/>
    <cellStyle name="Normal 4 4 2 3 2 3 2 2" xfId="31745"/>
    <cellStyle name="Normal 4 4 2 3 2 3 3" xfId="7484"/>
    <cellStyle name="Normal 4 4 2 3 2 3 3 2" xfId="34438"/>
    <cellStyle name="Normal 4 4 2 3 2 3 4" xfId="10177"/>
    <cellStyle name="Normal 4 4 2 3 2 3 4 2" xfId="37131"/>
    <cellStyle name="Normal 4 4 2 3 2 3 5" xfId="12870"/>
    <cellStyle name="Normal 4 4 2 3 2 3 5 2" xfId="39824"/>
    <cellStyle name="Normal 4 4 2 3 2 3 6" xfId="15563"/>
    <cellStyle name="Normal 4 4 2 3 2 3 6 2" xfId="42517"/>
    <cellStyle name="Normal 4 4 2 3 2 3 7" xfId="18256"/>
    <cellStyle name="Normal 4 4 2 3 2 3 7 2" xfId="45211"/>
    <cellStyle name="Normal 4 4 2 3 2 3 8" xfId="20950"/>
    <cellStyle name="Normal 4 4 2 3 2 3 8 2" xfId="47905"/>
    <cellStyle name="Normal 4 4 2 3 2 3 9" xfId="23644"/>
    <cellStyle name="Normal 4 4 2 3 2 3 9 2" xfId="50599"/>
    <cellStyle name="Normal 4 4 2 3 2 4" xfId="2117"/>
    <cellStyle name="Normal 4 4 2 3 2 4 10" xfId="29072"/>
    <cellStyle name="Normal 4 4 2 3 2 4 11" xfId="25467"/>
    <cellStyle name="Normal 4 4 2 3 2 4 2" xfId="3900"/>
    <cellStyle name="Normal 4 4 2 3 2 4 2 2" xfId="30854"/>
    <cellStyle name="Normal 4 4 2 3 2 4 3" xfId="6593"/>
    <cellStyle name="Normal 4 4 2 3 2 4 3 2" xfId="33547"/>
    <cellStyle name="Normal 4 4 2 3 2 4 4" xfId="9286"/>
    <cellStyle name="Normal 4 4 2 3 2 4 4 2" xfId="36240"/>
    <cellStyle name="Normal 4 4 2 3 2 4 5" xfId="11979"/>
    <cellStyle name="Normal 4 4 2 3 2 4 5 2" xfId="38933"/>
    <cellStyle name="Normal 4 4 2 3 2 4 6" xfId="14672"/>
    <cellStyle name="Normal 4 4 2 3 2 4 6 2" xfId="41626"/>
    <cellStyle name="Normal 4 4 2 3 2 4 7" xfId="17365"/>
    <cellStyle name="Normal 4 4 2 3 2 4 7 2" xfId="44320"/>
    <cellStyle name="Normal 4 4 2 3 2 4 8" xfId="20059"/>
    <cellStyle name="Normal 4 4 2 3 2 4 8 2" xfId="47014"/>
    <cellStyle name="Normal 4 4 2 3 2 4 9" xfId="22753"/>
    <cellStyle name="Normal 4 4 2 3 2 4 9 2" xfId="49708"/>
    <cellStyle name="Normal 4 4 2 3 2 5" xfId="3009"/>
    <cellStyle name="Normal 4 4 2 3 2 5 2" xfId="29963"/>
    <cellStyle name="Normal 4 4 2 3 2 6" xfId="5702"/>
    <cellStyle name="Normal 4 4 2 3 2 6 2" xfId="32656"/>
    <cellStyle name="Normal 4 4 2 3 2 7" xfId="8395"/>
    <cellStyle name="Normal 4 4 2 3 2 7 2" xfId="35349"/>
    <cellStyle name="Normal 4 4 2 3 2 8" xfId="11088"/>
    <cellStyle name="Normal 4 4 2 3 2 8 2" xfId="38042"/>
    <cellStyle name="Normal 4 4 2 3 2 9" xfId="13781"/>
    <cellStyle name="Normal 4 4 2 3 2 9 2" xfId="40735"/>
    <cellStyle name="Normal 4 4 2 3 3" xfId="317"/>
    <cellStyle name="Normal 4 4 2 3 3 10" xfId="19167"/>
    <cellStyle name="Normal 4 4 2 3 3 10 2" xfId="46122"/>
    <cellStyle name="Normal 4 4 2 3 3 11" xfId="21861"/>
    <cellStyle name="Normal 4 4 2 3 3 11 2" xfId="48816"/>
    <cellStyle name="Normal 4 4 2 3 3 12" xfId="27289"/>
    <cellStyle name="Normal 4 4 2 3 3 13" xfId="24575"/>
    <cellStyle name="Normal 4 4 2 3 3 2" xfId="1225"/>
    <cellStyle name="Normal 4 4 2 3 3 2 10" xfId="28180"/>
    <cellStyle name="Normal 4 4 2 3 3 2 11" xfId="26357"/>
    <cellStyle name="Normal 4 4 2 3 3 2 2" xfId="4790"/>
    <cellStyle name="Normal 4 4 2 3 3 2 2 2" xfId="31744"/>
    <cellStyle name="Normal 4 4 2 3 3 2 3" xfId="7483"/>
    <cellStyle name="Normal 4 4 2 3 3 2 3 2" xfId="34437"/>
    <cellStyle name="Normal 4 4 2 3 3 2 4" xfId="10176"/>
    <cellStyle name="Normal 4 4 2 3 3 2 4 2" xfId="37130"/>
    <cellStyle name="Normal 4 4 2 3 3 2 5" xfId="12869"/>
    <cellStyle name="Normal 4 4 2 3 3 2 5 2" xfId="39823"/>
    <cellStyle name="Normal 4 4 2 3 3 2 6" xfId="15562"/>
    <cellStyle name="Normal 4 4 2 3 3 2 6 2" xfId="42516"/>
    <cellStyle name="Normal 4 4 2 3 3 2 7" xfId="18255"/>
    <cellStyle name="Normal 4 4 2 3 3 2 7 2" xfId="45210"/>
    <cellStyle name="Normal 4 4 2 3 3 2 8" xfId="20949"/>
    <cellStyle name="Normal 4 4 2 3 3 2 8 2" xfId="47904"/>
    <cellStyle name="Normal 4 4 2 3 3 2 9" xfId="23643"/>
    <cellStyle name="Normal 4 4 2 3 3 2 9 2" xfId="50598"/>
    <cellStyle name="Normal 4 4 2 3 3 3" xfId="2116"/>
    <cellStyle name="Normal 4 4 2 3 3 3 10" xfId="29071"/>
    <cellStyle name="Normal 4 4 2 3 3 3 11" xfId="25466"/>
    <cellStyle name="Normal 4 4 2 3 3 3 2" xfId="3899"/>
    <cellStyle name="Normal 4 4 2 3 3 3 2 2" xfId="30853"/>
    <cellStyle name="Normal 4 4 2 3 3 3 3" xfId="6592"/>
    <cellStyle name="Normal 4 4 2 3 3 3 3 2" xfId="33546"/>
    <cellStyle name="Normal 4 4 2 3 3 3 4" xfId="9285"/>
    <cellStyle name="Normal 4 4 2 3 3 3 4 2" xfId="36239"/>
    <cellStyle name="Normal 4 4 2 3 3 3 5" xfId="11978"/>
    <cellStyle name="Normal 4 4 2 3 3 3 5 2" xfId="38932"/>
    <cellStyle name="Normal 4 4 2 3 3 3 6" xfId="14671"/>
    <cellStyle name="Normal 4 4 2 3 3 3 6 2" xfId="41625"/>
    <cellStyle name="Normal 4 4 2 3 3 3 7" xfId="17364"/>
    <cellStyle name="Normal 4 4 2 3 3 3 7 2" xfId="44319"/>
    <cellStyle name="Normal 4 4 2 3 3 3 8" xfId="20058"/>
    <cellStyle name="Normal 4 4 2 3 3 3 8 2" xfId="47013"/>
    <cellStyle name="Normal 4 4 2 3 3 3 9" xfId="22752"/>
    <cellStyle name="Normal 4 4 2 3 3 3 9 2" xfId="49707"/>
    <cellStyle name="Normal 4 4 2 3 3 4" xfId="3008"/>
    <cellStyle name="Normal 4 4 2 3 3 4 2" xfId="29962"/>
    <cellStyle name="Normal 4 4 2 3 3 5" xfId="5701"/>
    <cellStyle name="Normal 4 4 2 3 3 5 2" xfId="32655"/>
    <cellStyle name="Normal 4 4 2 3 3 6" xfId="8394"/>
    <cellStyle name="Normal 4 4 2 3 3 6 2" xfId="35348"/>
    <cellStyle name="Normal 4 4 2 3 3 7" xfId="11087"/>
    <cellStyle name="Normal 4 4 2 3 3 7 2" xfId="38041"/>
    <cellStyle name="Normal 4 4 2 3 3 8" xfId="13780"/>
    <cellStyle name="Normal 4 4 2 3 3 8 2" xfId="40734"/>
    <cellStyle name="Normal 4 4 2 3 3 9" xfId="16473"/>
    <cellStyle name="Normal 4 4 2 3 3 9 2" xfId="43428"/>
    <cellStyle name="Normal 4 4 2 3 4" xfId="609"/>
    <cellStyle name="Normal 4 4 2 3 4 10" xfId="19440"/>
    <cellStyle name="Normal 4 4 2 3 4 10 2" xfId="46395"/>
    <cellStyle name="Normal 4 4 2 3 4 11" xfId="22134"/>
    <cellStyle name="Normal 4 4 2 3 4 11 2" xfId="49089"/>
    <cellStyle name="Normal 4 4 2 3 4 12" xfId="27562"/>
    <cellStyle name="Normal 4 4 2 3 4 13" xfId="24848"/>
    <cellStyle name="Normal 4 4 2 3 4 2" xfId="1498"/>
    <cellStyle name="Normal 4 4 2 3 4 2 10" xfId="28453"/>
    <cellStyle name="Normal 4 4 2 3 4 2 11" xfId="26630"/>
    <cellStyle name="Normal 4 4 2 3 4 2 2" xfId="5063"/>
    <cellStyle name="Normal 4 4 2 3 4 2 2 2" xfId="32017"/>
    <cellStyle name="Normal 4 4 2 3 4 2 3" xfId="7756"/>
    <cellStyle name="Normal 4 4 2 3 4 2 3 2" xfId="34710"/>
    <cellStyle name="Normal 4 4 2 3 4 2 4" xfId="10449"/>
    <cellStyle name="Normal 4 4 2 3 4 2 4 2" xfId="37403"/>
    <cellStyle name="Normal 4 4 2 3 4 2 5" xfId="13142"/>
    <cellStyle name="Normal 4 4 2 3 4 2 5 2" xfId="40096"/>
    <cellStyle name="Normal 4 4 2 3 4 2 6" xfId="15835"/>
    <cellStyle name="Normal 4 4 2 3 4 2 6 2" xfId="42789"/>
    <cellStyle name="Normal 4 4 2 3 4 2 7" xfId="18528"/>
    <cellStyle name="Normal 4 4 2 3 4 2 7 2" xfId="45483"/>
    <cellStyle name="Normal 4 4 2 3 4 2 8" xfId="21222"/>
    <cellStyle name="Normal 4 4 2 3 4 2 8 2" xfId="48177"/>
    <cellStyle name="Normal 4 4 2 3 4 2 9" xfId="23916"/>
    <cellStyle name="Normal 4 4 2 3 4 2 9 2" xfId="50871"/>
    <cellStyle name="Normal 4 4 2 3 4 3" xfId="2389"/>
    <cellStyle name="Normal 4 4 2 3 4 3 10" xfId="29344"/>
    <cellStyle name="Normal 4 4 2 3 4 3 11" xfId="25739"/>
    <cellStyle name="Normal 4 4 2 3 4 3 2" xfId="4172"/>
    <cellStyle name="Normal 4 4 2 3 4 3 2 2" xfId="31126"/>
    <cellStyle name="Normal 4 4 2 3 4 3 3" xfId="6865"/>
    <cellStyle name="Normal 4 4 2 3 4 3 3 2" xfId="33819"/>
    <cellStyle name="Normal 4 4 2 3 4 3 4" xfId="9558"/>
    <cellStyle name="Normal 4 4 2 3 4 3 4 2" xfId="36512"/>
    <cellStyle name="Normal 4 4 2 3 4 3 5" xfId="12251"/>
    <cellStyle name="Normal 4 4 2 3 4 3 5 2" xfId="39205"/>
    <cellStyle name="Normal 4 4 2 3 4 3 6" xfId="14944"/>
    <cellStyle name="Normal 4 4 2 3 4 3 6 2" xfId="41898"/>
    <cellStyle name="Normal 4 4 2 3 4 3 7" xfId="17637"/>
    <cellStyle name="Normal 4 4 2 3 4 3 7 2" xfId="44592"/>
    <cellStyle name="Normal 4 4 2 3 4 3 8" xfId="20331"/>
    <cellStyle name="Normal 4 4 2 3 4 3 8 2" xfId="47286"/>
    <cellStyle name="Normal 4 4 2 3 4 3 9" xfId="23025"/>
    <cellStyle name="Normal 4 4 2 3 4 3 9 2" xfId="49980"/>
    <cellStyle name="Normal 4 4 2 3 4 4" xfId="3281"/>
    <cellStyle name="Normal 4 4 2 3 4 4 2" xfId="30235"/>
    <cellStyle name="Normal 4 4 2 3 4 5" xfId="5974"/>
    <cellStyle name="Normal 4 4 2 3 4 5 2" xfId="32928"/>
    <cellStyle name="Normal 4 4 2 3 4 6" xfId="8667"/>
    <cellStyle name="Normal 4 4 2 3 4 6 2" xfId="35621"/>
    <cellStyle name="Normal 4 4 2 3 4 7" xfId="11360"/>
    <cellStyle name="Normal 4 4 2 3 4 7 2" xfId="38314"/>
    <cellStyle name="Normal 4 4 2 3 4 8" xfId="14053"/>
    <cellStyle name="Normal 4 4 2 3 4 8 2" xfId="41007"/>
    <cellStyle name="Normal 4 4 2 3 4 9" xfId="16746"/>
    <cellStyle name="Normal 4 4 2 3 4 9 2" xfId="43701"/>
    <cellStyle name="Normal 4 4 2 3 5" xfId="1093"/>
    <cellStyle name="Normal 4 4 2 3 5 10" xfId="28048"/>
    <cellStyle name="Normal 4 4 2 3 5 11" xfId="26225"/>
    <cellStyle name="Normal 4 4 2 3 5 2" xfId="4658"/>
    <cellStyle name="Normal 4 4 2 3 5 2 2" xfId="31612"/>
    <cellStyle name="Normal 4 4 2 3 5 3" xfId="7351"/>
    <cellStyle name="Normal 4 4 2 3 5 3 2" xfId="34305"/>
    <cellStyle name="Normal 4 4 2 3 5 4" xfId="10044"/>
    <cellStyle name="Normal 4 4 2 3 5 4 2" xfId="36998"/>
    <cellStyle name="Normal 4 4 2 3 5 5" xfId="12737"/>
    <cellStyle name="Normal 4 4 2 3 5 5 2" xfId="39691"/>
    <cellStyle name="Normal 4 4 2 3 5 6" xfId="15430"/>
    <cellStyle name="Normal 4 4 2 3 5 6 2" xfId="42384"/>
    <cellStyle name="Normal 4 4 2 3 5 7" xfId="18123"/>
    <cellStyle name="Normal 4 4 2 3 5 7 2" xfId="45078"/>
    <cellStyle name="Normal 4 4 2 3 5 8" xfId="20817"/>
    <cellStyle name="Normal 4 4 2 3 5 8 2" xfId="47772"/>
    <cellStyle name="Normal 4 4 2 3 5 9" xfId="23511"/>
    <cellStyle name="Normal 4 4 2 3 5 9 2" xfId="50466"/>
    <cellStyle name="Normal 4 4 2 3 6" xfId="1984"/>
    <cellStyle name="Normal 4 4 2 3 6 10" xfId="28939"/>
    <cellStyle name="Normal 4 4 2 3 6 11" xfId="25334"/>
    <cellStyle name="Normal 4 4 2 3 6 2" xfId="3767"/>
    <cellStyle name="Normal 4 4 2 3 6 2 2" xfId="30721"/>
    <cellStyle name="Normal 4 4 2 3 6 3" xfId="6460"/>
    <cellStyle name="Normal 4 4 2 3 6 3 2" xfId="33414"/>
    <cellStyle name="Normal 4 4 2 3 6 4" xfId="9153"/>
    <cellStyle name="Normal 4 4 2 3 6 4 2" xfId="36107"/>
    <cellStyle name="Normal 4 4 2 3 6 5" xfId="11846"/>
    <cellStyle name="Normal 4 4 2 3 6 5 2" xfId="38800"/>
    <cellStyle name="Normal 4 4 2 3 6 6" xfId="14539"/>
    <cellStyle name="Normal 4 4 2 3 6 6 2" xfId="41493"/>
    <cellStyle name="Normal 4 4 2 3 6 7" xfId="17232"/>
    <cellStyle name="Normal 4 4 2 3 6 7 2" xfId="44187"/>
    <cellStyle name="Normal 4 4 2 3 6 8" xfId="19926"/>
    <cellStyle name="Normal 4 4 2 3 6 8 2" xfId="46881"/>
    <cellStyle name="Normal 4 4 2 3 6 9" xfId="22620"/>
    <cellStyle name="Normal 4 4 2 3 6 9 2" xfId="49575"/>
    <cellStyle name="Normal 4 4 2 3 7" xfId="2876"/>
    <cellStyle name="Normal 4 4 2 3 7 2" xfId="29830"/>
    <cellStyle name="Normal 4 4 2 3 8" xfId="5569"/>
    <cellStyle name="Normal 4 4 2 3 8 2" xfId="32523"/>
    <cellStyle name="Normal 4 4 2 3 9" xfId="8262"/>
    <cellStyle name="Normal 4 4 2 3 9 2" xfId="35216"/>
    <cellStyle name="Normal 4 4 2 4" xfId="204"/>
    <cellStyle name="Normal 4 4 2 4 10" xfId="13681"/>
    <cellStyle name="Normal 4 4 2 4 10 2" xfId="40635"/>
    <cellStyle name="Normal 4 4 2 4 11" xfId="16374"/>
    <cellStyle name="Normal 4 4 2 4 11 2" xfId="43329"/>
    <cellStyle name="Normal 4 4 2 4 12" xfId="19068"/>
    <cellStyle name="Normal 4 4 2 4 12 2" xfId="46023"/>
    <cellStyle name="Normal 4 4 2 4 13" xfId="21762"/>
    <cellStyle name="Normal 4 4 2 4 13 2" xfId="48717"/>
    <cellStyle name="Normal 4 4 2 4 14" xfId="27190"/>
    <cellStyle name="Normal 4 4 2 4 15" xfId="24476"/>
    <cellStyle name="Normal 4 4 2 4 2" xfId="319"/>
    <cellStyle name="Normal 4 4 2 4 2 10" xfId="19169"/>
    <cellStyle name="Normal 4 4 2 4 2 10 2" xfId="46124"/>
    <cellStyle name="Normal 4 4 2 4 2 11" xfId="21863"/>
    <cellStyle name="Normal 4 4 2 4 2 11 2" xfId="48818"/>
    <cellStyle name="Normal 4 4 2 4 2 12" xfId="27291"/>
    <cellStyle name="Normal 4 4 2 4 2 13" xfId="24577"/>
    <cellStyle name="Normal 4 4 2 4 2 2" xfId="1227"/>
    <cellStyle name="Normal 4 4 2 4 2 2 10" xfId="28182"/>
    <cellStyle name="Normal 4 4 2 4 2 2 11" xfId="26359"/>
    <cellStyle name="Normal 4 4 2 4 2 2 2" xfId="4792"/>
    <cellStyle name="Normal 4 4 2 4 2 2 2 2" xfId="31746"/>
    <cellStyle name="Normal 4 4 2 4 2 2 3" xfId="7485"/>
    <cellStyle name="Normal 4 4 2 4 2 2 3 2" xfId="34439"/>
    <cellStyle name="Normal 4 4 2 4 2 2 4" xfId="10178"/>
    <cellStyle name="Normal 4 4 2 4 2 2 4 2" xfId="37132"/>
    <cellStyle name="Normal 4 4 2 4 2 2 5" xfId="12871"/>
    <cellStyle name="Normal 4 4 2 4 2 2 5 2" xfId="39825"/>
    <cellStyle name="Normal 4 4 2 4 2 2 6" xfId="15564"/>
    <cellStyle name="Normal 4 4 2 4 2 2 6 2" xfId="42518"/>
    <cellStyle name="Normal 4 4 2 4 2 2 7" xfId="18257"/>
    <cellStyle name="Normal 4 4 2 4 2 2 7 2" xfId="45212"/>
    <cellStyle name="Normal 4 4 2 4 2 2 8" xfId="20951"/>
    <cellStyle name="Normal 4 4 2 4 2 2 8 2" xfId="47906"/>
    <cellStyle name="Normal 4 4 2 4 2 2 9" xfId="23645"/>
    <cellStyle name="Normal 4 4 2 4 2 2 9 2" xfId="50600"/>
    <cellStyle name="Normal 4 4 2 4 2 3" xfId="2118"/>
    <cellStyle name="Normal 4 4 2 4 2 3 10" xfId="29073"/>
    <cellStyle name="Normal 4 4 2 4 2 3 11" xfId="25468"/>
    <cellStyle name="Normal 4 4 2 4 2 3 2" xfId="3901"/>
    <cellStyle name="Normal 4 4 2 4 2 3 2 2" xfId="30855"/>
    <cellStyle name="Normal 4 4 2 4 2 3 3" xfId="6594"/>
    <cellStyle name="Normal 4 4 2 4 2 3 3 2" xfId="33548"/>
    <cellStyle name="Normal 4 4 2 4 2 3 4" xfId="9287"/>
    <cellStyle name="Normal 4 4 2 4 2 3 4 2" xfId="36241"/>
    <cellStyle name="Normal 4 4 2 4 2 3 5" xfId="11980"/>
    <cellStyle name="Normal 4 4 2 4 2 3 5 2" xfId="38934"/>
    <cellStyle name="Normal 4 4 2 4 2 3 6" xfId="14673"/>
    <cellStyle name="Normal 4 4 2 4 2 3 6 2" xfId="41627"/>
    <cellStyle name="Normal 4 4 2 4 2 3 7" xfId="17366"/>
    <cellStyle name="Normal 4 4 2 4 2 3 7 2" xfId="44321"/>
    <cellStyle name="Normal 4 4 2 4 2 3 8" xfId="20060"/>
    <cellStyle name="Normal 4 4 2 4 2 3 8 2" xfId="47015"/>
    <cellStyle name="Normal 4 4 2 4 2 3 9" xfId="22754"/>
    <cellStyle name="Normal 4 4 2 4 2 3 9 2" xfId="49709"/>
    <cellStyle name="Normal 4 4 2 4 2 4" xfId="3010"/>
    <cellStyle name="Normal 4 4 2 4 2 4 2" xfId="29964"/>
    <cellStyle name="Normal 4 4 2 4 2 5" xfId="5703"/>
    <cellStyle name="Normal 4 4 2 4 2 5 2" xfId="32657"/>
    <cellStyle name="Normal 4 4 2 4 2 6" xfId="8396"/>
    <cellStyle name="Normal 4 4 2 4 2 6 2" xfId="35350"/>
    <cellStyle name="Normal 4 4 2 4 2 7" xfId="11089"/>
    <cellStyle name="Normal 4 4 2 4 2 7 2" xfId="38043"/>
    <cellStyle name="Normal 4 4 2 4 2 8" xfId="13782"/>
    <cellStyle name="Normal 4 4 2 4 2 8 2" xfId="40736"/>
    <cellStyle name="Normal 4 4 2 4 2 9" xfId="16475"/>
    <cellStyle name="Normal 4 4 2 4 2 9 2" xfId="43430"/>
    <cellStyle name="Normal 4 4 2 4 3" xfId="611"/>
    <cellStyle name="Normal 4 4 2 4 3 10" xfId="19442"/>
    <cellStyle name="Normal 4 4 2 4 3 10 2" xfId="46397"/>
    <cellStyle name="Normal 4 4 2 4 3 11" xfId="22136"/>
    <cellStyle name="Normal 4 4 2 4 3 11 2" xfId="49091"/>
    <cellStyle name="Normal 4 4 2 4 3 12" xfId="27564"/>
    <cellStyle name="Normal 4 4 2 4 3 13" xfId="24850"/>
    <cellStyle name="Normal 4 4 2 4 3 2" xfId="1500"/>
    <cellStyle name="Normal 4 4 2 4 3 2 10" xfId="28455"/>
    <cellStyle name="Normal 4 4 2 4 3 2 11" xfId="26632"/>
    <cellStyle name="Normal 4 4 2 4 3 2 2" xfId="5065"/>
    <cellStyle name="Normal 4 4 2 4 3 2 2 2" xfId="32019"/>
    <cellStyle name="Normal 4 4 2 4 3 2 3" xfId="7758"/>
    <cellStyle name="Normal 4 4 2 4 3 2 3 2" xfId="34712"/>
    <cellStyle name="Normal 4 4 2 4 3 2 4" xfId="10451"/>
    <cellStyle name="Normal 4 4 2 4 3 2 4 2" xfId="37405"/>
    <cellStyle name="Normal 4 4 2 4 3 2 5" xfId="13144"/>
    <cellStyle name="Normal 4 4 2 4 3 2 5 2" xfId="40098"/>
    <cellStyle name="Normal 4 4 2 4 3 2 6" xfId="15837"/>
    <cellStyle name="Normal 4 4 2 4 3 2 6 2" xfId="42791"/>
    <cellStyle name="Normal 4 4 2 4 3 2 7" xfId="18530"/>
    <cellStyle name="Normal 4 4 2 4 3 2 7 2" xfId="45485"/>
    <cellStyle name="Normal 4 4 2 4 3 2 8" xfId="21224"/>
    <cellStyle name="Normal 4 4 2 4 3 2 8 2" xfId="48179"/>
    <cellStyle name="Normal 4 4 2 4 3 2 9" xfId="23918"/>
    <cellStyle name="Normal 4 4 2 4 3 2 9 2" xfId="50873"/>
    <cellStyle name="Normal 4 4 2 4 3 3" xfId="2391"/>
    <cellStyle name="Normal 4 4 2 4 3 3 10" xfId="29346"/>
    <cellStyle name="Normal 4 4 2 4 3 3 11" xfId="25741"/>
    <cellStyle name="Normal 4 4 2 4 3 3 2" xfId="4174"/>
    <cellStyle name="Normal 4 4 2 4 3 3 2 2" xfId="31128"/>
    <cellStyle name="Normal 4 4 2 4 3 3 3" xfId="6867"/>
    <cellStyle name="Normal 4 4 2 4 3 3 3 2" xfId="33821"/>
    <cellStyle name="Normal 4 4 2 4 3 3 4" xfId="9560"/>
    <cellStyle name="Normal 4 4 2 4 3 3 4 2" xfId="36514"/>
    <cellStyle name="Normal 4 4 2 4 3 3 5" xfId="12253"/>
    <cellStyle name="Normal 4 4 2 4 3 3 5 2" xfId="39207"/>
    <cellStyle name="Normal 4 4 2 4 3 3 6" xfId="14946"/>
    <cellStyle name="Normal 4 4 2 4 3 3 6 2" xfId="41900"/>
    <cellStyle name="Normal 4 4 2 4 3 3 7" xfId="17639"/>
    <cellStyle name="Normal 4 4 2 4 3 3 7 2" xfId="44594"/>
    <cellStyle name="Normal 4 4 2 4 3 3 8" xfId="20333"/>
    <cellStyle name="Normal 4 4 2 4 3 3 8 2" xfId="47288"/>
    <cellStyle name="Normal 4 4 2 4 3 3 9" xfId="23027"/>
    <cellStyle name="Normal 4 4 2 4 3 3 9 2" xfId="49982"/>
    <cellStyle name="Normal 4 4 2 4 3 4" xfId="3283"/>
    <cellStyle name="Normal 4 4 2 4 3 4 2" xfId="30237"/>
    <cellStyle name="Normal 4 4 2 4 3 5" xfId="5976"/>
    <cellStyle name="Normal 4 4 2 4 3 5 2" xfId="32930"/>
    <cellStyle name="Normal 4 4 2 4 3 6" xfId="8669"/>
    <cellStyle name="Normal 4 4 2 4 3 6 2" xfId="35623"/>
    <cellStyle name="Normal 4 4 2 4 3 7" xfId="11362"/>
    <cellStyle name="Normal 4 4 2 4 3 7 2" xfId="38316"/>
    <cellStyle name="Normal 4 4 2 4 3 8" xfId="14055"/>
    <cellStyle name="Normal 4 4 2 4 3 8 2" xfId="41009"/>
    <cellStyle name="Normal 4 4 2 4 3 9" xfId="16748"/>
    <cellStyle name="Normal 4 4 2 4 3 9 2" xfId="43703"/>
    <cellStyle name="Normal 4 4 2 4 4" xfId="1126"/>
    <cellStyle name="Normal 4 4 2 4 4 10" xfId="28081"/>
    <cellStyle name="Normal 4 4 2 4 4 11" xfId="26258"/>
    <cellStyle name="Normal 4 4 2 4 4 2" xfId="4691"/>
    <cellStyle name="Normal 4 4 2 4 4 2 2" xfId="31645"/>
    <cellStyle name="Normal 4 4 2 4 4 3" xfId="7384"/>
    <cellStyle name="Normal 4 4 2 4 4 3 2" xfId="34338"/>
    <cellStyle name="Normal 4 4 2 4 4 4" xfId="10077"/>
    <cellStyle name="Normal 4 4 2 4 4 4 2" xfId="37031"/>
    <cellStyle name="Normal 4 4 2 4 4 5" xfId="12770"/>
    <cellStyle name="Normal 4 4 2 4 4 5 2" xfId="39724"/>
    <cellStyle name="Normal 4 4 2 4 4 6" xfId="15463"/>
    <cellStyle name="Normal 4 4 2 4 4 6 2" xfId="42417"/>
    <cellStyle name="Normal 4 4 2 4 4 7" xfId="18156"/>
    <cellStyle name="Normal 4 4 2 4 4 7 2" xfId="45111"/>
    <cellStyle name="Normal 4 4 2 4 4 8" xfId="20850"/>
    <cellStyle name="Normal 4 4 2 4 4 8 2" xfId="47805"/>
    <cellStyle name="Normal 4 4 2 4 4 9" xfId="23544"/>
    <cellStyle name="Normal 4 4 2 4 4 9 2" xfId="50499"/>
    <cellStyle name="Normal 4 4 2 4 5" xfId="2017"/>
    <cellStyle name="Normal 4 4 2 4 5 10" xfId="28972"/>
    <cellStyle name="Normal 4 4 2 4 5 11" xfId="25367"/>
    <cellStyle name="Normal 4 4 2 4 5 2" xfId="3800"/>
    <cellStyle name="Normal 4 4 2 4 5 2 2" xfId="30754"/>
    <cellStyle name="Normal 4 4 2 4 5 3" xfId="6493"/>
    <cellStyle name="Normal 4 4 2 4 5 3 2" xfId="33447"/>
    <cellStyle name="Normal 4 4 2 4 5 4" xfId="9186"/>
    <cellStyle name="Normal 4 4 2 4 5 4 2" xfId="36140"/>
    <cellStyle name="Normal 4 4 2 4 5 5" xfId="11879"/>
    <cellStyle name="Normal 4 4 2 4 5 5 2" xfId="38833"/>
    <cellStyle name="Normal 4 4 2 4 5 6" xfId="14572"/>
    <cellStyle name="Normal 4 4 2 4 5 6 2" xfId="41526"/>
    <cellStyle name="Normal 4 4 2 4 5 7" xfId="17265"/>
    <cellStyle name="Normal 4 4 2 4 5 7 2" xfId="44220"/>
    <cellStyle name="Normal 4 4 2 4 5 8" xfId="19959"/>
    <cellStyle name="Normal 4 4 2 4 5 8 2" xfId="46914"/>
    <cellStyle name="Normal 4 4 2 4 5 9" xfId="22653"/>
    <cellStyle name="Normal 4 4 2 4 5 9 2" xfId="49608"/>
    <cellStyle name="Normal 4 4 2 4 6" xfId="2909"/>
    <cellStyle name="Normal 4 4 2 4 6 2" xfId="29863"/>
    <cellStyle name="Normal 4 4 2 4 7" xfId="5602"/>
    <cellStyle name="Normal 4 4 2 4 7 2" xfId="32556"/>
    <cellStyle name="Normal 4 4 2 4 8" xfId="8295"/>
    <cellStyle name="Normal 4 4 2 4 8 2" xfId="35249"/>
    <cellStyle name="Normal 4 4 2 4 9" xfId="10988"/>
    <cellStyle name="Normal 4 4 2 4 9 2" xfId="37942"/>
    <cellStyle name="Normal 4 4 2 5" xfId="320"/>
    <cellStyle name="Normal 4 4 2 5 10" xfId="16476"/>
    <cellStyle name="Normal 4 4 2 5 10 2" xfId="43431"/>
    <cellStyle name="Normal 4 4 2 5 11" xfId="19170"/>
    <cellStyle name="Normal 4 4 2 5 11 2" xfId="46125"/>
    <cellStyle name="Normal 4 4 2 5 12" xfId="21864"/>
    <cellStyle name="Normal 4 4 2 5 12 2" xfId="48819"/>
    <cellStyle name="Normal 4 4 2 5 13" xfId="27292"/>
    <cellStyle name="Normal 4 4 2 5 14" xfId="24578"/>
    <cellStyle name="Normal 4 4 2 5 2" xfId="612"/>
    <cellStyle name="Normal 4 4 2 5 2 10" xfId="19443"/>
    <cellStyle name="Normal 4 4 2 5 2 10 2" xfId="46398"/>
    <cellStyle name="Normal 4 4 2 5 2 11" xfId="22137"/>
    <cellStyle name="Normal 4 4 2 5 2 11 2" xfId="49092"/>
    <cellStyle name="Normal 4 4 2 5 2 12" xfId="27565"/>
    <cellStyle name="Normal 4 4 2 5 2 13" xfId="24851"/>
    <cellStyle name="Normal 4 4 2 5 2 2" xfId="1501"/>
    <cellStyle name="Normal 4 4 2 5 2 2 10" xfId="28456"/>
    <cellStyle name="Normal 4 4 2 5 2 2 11" xfId="26633"/>
    <cellStyle name="Normal 4 4 2 5 2 2 2" xfId="5066"/>
    <cellStyle name="Normal 4 4 2 5 2 2 2 2" xfId="32020"/>
    <cellStyle name="Normal 4 4 2 5 2 2 3" xfId="7759"/>
    <cellStyle name="Normal 4 4 2 5 2 2 3 2" xfId="34713"/>
    <cellStyle name="Normal 4 4 2 5 2 2 4" xfId="10452"/>
    <cellStyle name="Normal 4 4 2 5 2 2 4 2" xfId="37406"/>
    <cellStyle name="Normal 4 4 2 5 2 2 5" xfId="13145"/>
    <cellStyle name="Normal 4 4 2 5 2 2 5 2" xfId="40099"/>
    <cellStyle name="Normal 4 4 2 5 2 2 6" xfId="15838"/>
    <cellStyle name="Normal 4 4 2 5 2 2 6 2" xfId="42792"/>
    <cellStyle name="Normal 4 4 2 5 2 2 7" xfId="18531"/>
    <cellStyle name="Normal 4 4 2 5 2 2 7 2" xfId="45486"/>
    <cellStyle name="Normal 4 4 2 5 2 2 8" xfId="21225"/>
    <cellStyle name="Normal 4 4 2 5 2 2 8 2" xfId="48180"/>
    <cellStyle name="Normal 4 4 2 5 2 2 9" xfId="23919"/>
    <cellStyle name="Normal 4 4 2 5 2 2 9 2" xfId="50874"/>
    <cellStyle name="Normal 4 4 2 5 2 3" xfId="2392"/>
    <cellStyle name="Normal 4 4 2 5 2 3 10" xfId="29347"/>
    <cellStyle name="Normal 4 4 2 5 2 3 11" xfId="25742"/>
    <cellStyle name="Normal 4 4 2 5 2 3 2" xfId="4175"/>
    <cellStyle name="Normal 4 4 2 5 2 3 2 2" xfId="31129"/>
    <cellStyle name="Normal 4 4 2 5 2 3 3" xfId="6868"/>
    <cellStyle name="Normal 4 4 2 5 2 3 3 2" xfId="33822"/>
    <cellStyle name="Normal 4 4 2 5 2 3 4" xfId="9561"/>
    <cellStyle name="Normal 4 4 2 5 2 3 4 2" xfId="36515"/>
    <cellStyle name="Normal 4 4 2 5 2 3 5" xfId="12254"/>
    <cellStyle name="Normal 4 4 2 5 2 3 5 2" xfId="39208"/>
    <cellStyle name="Normal 4 4 2 5 2 3 6" xfId="14947"/>
    <cellStyle name="Normal 4 4 2 5 2 3 6 2" xfId="41901"/>
    <cellStyle name="Normal 4 4 2 5 2 3 7" xfId="17640"/>
    <cellStyle name="Normal 4 4 2 5 2 3 7 2" xfId="44595"/>
    <cellStyle name="Normal 4 4 2 5 2 3 8" xfId="20334"/>
    <cellStyle name="Normal 4 4 2 5 2 3 8 2" xfId="47289"/>
    <cellStyle name="Normal 4 4 2 5 2 3 9" xfId="23028"/>
    <cellStyle name="Normal 4 4 2 5 2 3 9 2" xfId="49983"/>
    <cellStyle name="Normal 4 4 2 5 2 4" xfId="3284"/>
    <cellStyle name="Normal 4 4 2 5 2 4 2" xfId="30238"/>
    <cellStyle name="Normal 4 4 2 5 2 5" xfId="5977"/>
    <cellStyle name="Normal 4 4 2 5 2 5 2" xfId="32931"/>
    <cellStyle name="Normal 4 4 2 5 2 6" xfId="8670"/>
    <cellStyle name="Normal 4 4 2 5 2 6 2" xfId="35624"/>
    <cellStyle name="Normal 4 4 2 5 2 7" xfId="11363"/>
    <cellStyle name="Normal 4 4 2 5 2 7 2" xfId="38317"/>
    <cellStyle name="Normal 4 4 2 5 2 8" xfId="14056"/>
    <cellStyle name="Normal 4 4 2 5 2 8 2" xfId="41010"/>
    <cellStyle name="Normal 4 4 2 5 2 9" xfId="16749"/>
    <cellStyle name="Normal 4 4 2 5 2 9 2" xfId="43704"/>
    <cellStyle name="Normal 4 4 2 5 3" xfId="1228"/>
    <cellStyle name="Normal 4 4 2 5 3 10" xfId="28183"/>
    <cellStyle name="Normal 4 4 2 5 3 11" xfId="26360"/>
    <cellStyle name="Normal 4 4 2 5 3 2" xfId="4793"/>
    <cellStyle name="Normal 4 4 2 5 3 2 2" xfId="31747"/>
    <cellStyle name="Normal 4 4 2 5 3 3" xfId="7486"/>
    <cellStyle name="Normal 4 4 2 5 3 3 2" xfId="34440"/>
    <cellStyle name="Normal 4 4 2 5 3 4" xfId="10179"/>
    <cellStyle name="Normal 4 4 2 5 3 4 2" xfId="37133"/>
    <cellStyle name="Normal 4 4 2 5 3 5" xfId="12872"/>
    <cellStyle name="Normal 4 4 2 5 3 5 2" xfId="39826"/>
    <cellStyle name="Normal 4 4 2 5 3 6" xfId="15565"/>
    <cellStyle name="Normal 4 4 2 5 3 6 2" xfId="42519"/>
    <cellStyle name="Normal 4 4 2 5 3 7" xfId="18258"/>
    <cellStyle name="Normal 4 4 2 5 3 7 2" xfId="45213"/>
    <cellStyle name="Normal 4 4 2 5 3 8" xfId="20952"/>
    <cellStyle name="Normal 4 4 2 5 3 8 2" xfId="47907"/>
    <cellStyle name="Normal 4 4 2 5 3 9" xfId="23646"/>
    <cellStyle name="Normal 4 4 2 5 3 9 2" xfId="50601"/>
    <cellStyle name="Normal 4 4 2 5 4" xfId="2119"/>
    <cellStyle name="Normal 4 4 2 5 4 10" xfId="29074"/>
    <cellStyle name="Normal 4 4 2 5 4 11" xfId="25469"/>
    <cellStyle name="Normal 4 4 2 5 4 2" xfId="3902"/>
    <cellStyle name="Normal 4 4 2 5 4 2 2" xfId="30856"/>
    <cellStyle name="Normal 4 4 2 5 4 3" xfId="6595"/>
    <cellStyle name="Normal 4 4 2 5 4 3 2" xfId="33549"/>
    <cellStyle name="Normal 4 4 2 5 4 4" xfId="9288"/>
    <cellStyle name="Normal 4 4 2 5 4 4 2" xfId="36242"/>
    <cellStyle name="Normal 4 4 2 5 4 5" xfId="11981"/>
    <cellStyle name="Normal 4 4 2 5 4 5 2" xfId="38935"/>
    <cellStyle name="Normal 4 4 2 5 4 6" xfId="14674"/>
    <cellStyle name="Normal 4 4 2 5 4 6 2" xfId="41628"/>
    <cellStyle name="Normal 4 4 2 5 4 7" xfId="17367"/>
    <cellStyle name="Normal 4 4 2 5 4 7 2" xfId="44322"/>
    <cellStyle name="Normal 4 4 2 5 4 8" xfId="20061"/>
    <cellStyle name="Normal 4 4 2 5 4 8 2" xfId="47016"/>
    <cellStyle name="Normal 4 4 2 5 4 9" xfId="22755"/>
    <cellStyle name="Normal 4 4 2 5 4 9 2" xfId="49710"/>
    <cellStyle name="Normal 4 4 2 5 5" xfId="3011"/>
    <cellStyle name="Normal 4 4 2 5 5 2" xfId="29965"/>
    <cellStyle name="Normal 4 4 2 5 6" xfId="5704"/>
    <cellStyle name="Normal 4 4 2 5 6 2" xfId="32658"/>
    <cellStyle name="Normal 4 4 2 5 7" xfId="8397"/>
    <cellStyle name="Normal 4 4 2 5 7 2" xfId="35351"/>
    <cellStyle name="Normal 4 4 2 5 8" xfId="11090"/>
    <cellStyle name="Normal 4 4 2 5 8 2" xfId="38044"/>
    <cellStyle name="Normal 4 4 2 5 9" xfId="13783"/>
    <cellStyle name="Normal 4 4 2 5 9 2" xfId="40737"/>
    <cellStyle name="Normal 4 4 2 6" xfId="313"/>
    <cellStyle name="Normal 4 4 2 6 10" xfId="19163"/>
    <cellStyle name="Normal 4 4 2 6 10 2" xfId="46118"/>
    <cellStyle name="Normal 4 4 2 6 11" xfId="21857"/>
    <cellStyle name="Normal 4 4 2 6 11 2" xfId="48812"/>
    <cellStyle name="Normal 4 4 2 6 12" xfId="27285"/>
    <cellStyle name="Normal 4 4 2 6 13" xfId="24571"/>
    <cellStyle name="Normal 4 4 2 6 2" xfId="1221"/>
    <cellStyle name="Normal 4 4 2 6 2 10" xfId="28176"/>
    <cellStyle name="Normal 4 4 2 6 2 11" xfId="26353"/>
    <cellStyle name="Normal 4 4 2 6 2 2" xfId="4786"/>
    <cellStyle name="Normal 4 4 2 6 2 2 2" xfId="31740"/>
    <cellStyle name="Normal 4 4 2 6 2 3" xfId="7479"/>
    <cellStyle name="Normal 4 4 2 6 2 3 2" xfId="34433"/>
    <cellStyle name="Normal 4 4 2 6 2 4" xfId="10172"/>
    <cellStyle name="Normal 4 4 2 6 2 4 2" xfId="37126"/>
    <cellStyle name="Normal 4 4 2 6 2 5" xfId="12865"/>
    <cellStyle name="Normal 4 4 2 6 2 5 2" xfId="39819"/>
    <cellStyle name="Normal 4 4 2 6 2 6" xfId="15558"/>
    <cellStyle name="Normal 4 4 2 6 2 6 2" xfId="42512"/>
    <cellStyle name="Normal 4 4 2 6 2 7" xfId="18251"/>
    <cellStyle name="Normal 4 4 2 6 2 7 2" xfId="45206"/>
    <cellStyle name="Normal 4 4 2 6 2 8" xfId="20945"/>
    <cellStyle name="Normal 4 4 2 6 2 8 2" xfId="47900"/>
    <cellStyle name="Normal 4 4 2 6 2 9" xfId="23639"/>
    <cellStyle name="Normal 4 4 2 6 2 9 2" xfId="50594"/>
    <cellStyle name="Normal 4 4 2 6 3" xfId="2112"/>
    <cellStyle name="Normal 4 4 2 6 3 10" xfId="29067"/>
    <cellStyle name="Normal 4 4 2 6 3 11" xfId="25462"/>
    <cellStyle name="Normal 4 4 2 6 3 2" xfId="3895"/>
    <cellStyle name="Normal 4 4 2 6 3 2 2" xfId="30849"/>
    <cellStyle name="Normal 4 4 2 6 3 3" xfId="6588"/>
    <cellStyle name="Normal 4 4 2 6 3 3 2" xfId="33542"/>
    <cellStyle name="Normal 4 4 2 6 3 4" xfId="9281"/>
    <cellStyle name="Normal 4 4 2 6 3 4 2" xfId="36235"/>
    <cellStyle name="Normal 4 4 2 6 3 5" xfId="11974"/>
    <cellStyle name="Normal 4 4 2 6 3 5 2" xfId="38928"/>
    <cellStyle name="Normal 4 4 2 6 3 6" xfId="14667"/>
    <cellStyle name="Normal 4 4 2 6 3 6 2" xfId="41621"/>
    <cellStyle name="Normal 4 4 2 6 3 7" xfId="17360"/>
    <cellStyle name="Normal 4 4 2 6 3 7 2" xfId="44315"/>
    <cellStyle name="Normal 4 4 2 6 3 8" xfId="20054"/>
    <cellStyle name="Normal 4 4 2 6 3 8 2" xfId="47009"/>
    <cellStyle name="Normal 4 4 2 6 3 9" xfId="22748"/>
    <cellStyle name="Normal 4 4 2 6 3 9 2" xfId="49703"/>
    <cellStyle name="Normal 4 4 2 6 4" xfId="3004"/>
    <cellStyle name="Normal 4 4 2 6 4 2" xfId="29958"/>
    <cellStyle name="Normal 4 4 2 6 5" xfId="5697"/>
    <cellStyle name="Normal 4 4 2 6 5 2" xfId="32651"/>
    <cellStyle name="Normal 4 4 2 6 6" xfId="8390"/>
    <cellStyle name="Normal 4 4 2 6 6 2" xfId="35344"/>
    <cellStyle name="Normal 4 4 2 6 7" xfId="11083"/>
    <cellStyle name="Normal 4 4 2 6 7 2" xfId="38037"/>
    <cellStyle name="Normal 4 4 2 6 8" xfId="13776"/>
    <cellStyle name="Normal 4 4 2 6 8 2" xfId="40730"/>
    <cellStyle name="Normal 4 4 2 6 9" xfId="16469"/>
    <cellStyle name="Normal 4 4 2 6 9 2" xfId="43424"/>
    <cellStyle name="Normal 4 4 2 7" xfId="530"/>
    <cellStyle name="Normal 4 4 2 7 10" xfId="19360"/>
    <cellStyle name="Normal 4 4 2 7 10 2" xfId="46315"/>
    <cellStyle name="Normal 4 4 2 7 11" xfId="22054"/>
    <cellStyle name="Normal 4 4 2 7 11 2" xfId="49009"/>
    <cellStyle name="Normal 4 4 2 7 12" xfId="27482"/>
    <cellStyle name="Normal 4 4 2 7 13" xfId="24768"/>
    <cellStyle name="Normal 4 4 2 7 2" xfId="1418"/>
    <cellStyle name="Normal 4 4 2 7 2 10" xfId="28373"/>
    <cellStyle name="Normal 4 4 2 7 2 11" xfId="26550"/>
    <cellStyle name="Normal 4 4 2 7 2 2" xfId="4983"/>
    <cellStyle name="Normal 4 4 2 7 2 2 2" xfId="31937"/>
    <cellStyle name="Normal 4 4 2 7 2 3" xfId="7676"/>
    <cellStyle name="Normal 4 4 2 7 2 3 2" xfId="34630"/>
    <cellStyle name="Normal 4 4 2 7 2 4" xfId="10369"/>
    <cellStyle name="Normal 4 4 2 7 2 4 2" xfId="37323"/>
    <cellStyle name="Normal 4 4 2 7 2 5" xfId="13062"/>
    <cellStyle name="Normal 4 4 2 7 2 5 2" xfId="40016"/>
    <cellStyle name="Normal 4 4 2 7 2 6" xfId="15755"/>
    <cellStyle name="Normal 4 4 2 7 2 6 2" xfId="42709"/>
    <cellStyle name="Normal 4 4 2 7 2 7" xfId="18448"/>
    <cellStyle name="Normal 4 4 2 7 2 7 2" xfId="45403"/>
    <cellStyle name="Normal 4 4 2 7 2 8" xfId="21142"/>
    <cellStyle name="Normal 4 4 2 7 2 8 2" xfId="48097"/>
    <cellStyle name="Normal 4 4 2 7 2 9" xfId="23836"/>
    <cellStyle name="Normal 4 4 2 7 2 9 2" xfId="50791"/>
    <cellStyle name="Normal 4 4 2 7 3" xfId="2309"/>
    <cellStyle name="Normal 4 4 2 7 3 10" xfId="29264"/>
    <cellStyle name="Normal 4 4 2 7 3 11" xfId="25659"/>
    <cellStyle name="Normal 4 4 2 7 3 2" xfId="4092"/>
    <cellStyle name="Normal 4 4 2 7 3 2 2" xfId="31046"/>
    <cellStyle name="Normal 4 4 2 7 3 3" xfId="6785"/>
    <cellStyle name="Normal 4 4 2 7 3 3 2" xfId="33739"/>
    <cellStyle name="Normal 4 4 2 7 3 4" xfId="9478"/>
    <cellStyle name="Normal 4 4 2 7 3 4 2" xfId="36432"/>
    <cellStyle name="Normal 4 4 2 7 3 5" xfId="12171"/>
    <cellStyle name="Normal 4 4 2 7 3 5 2" xfId="39125"/>
    <cellStyle name="Normal 4 4 2 7 3 6" xfId="14864"/>
    <cellStyle name="Normal 4 4 2 7 3 6 2" xfId="41818"/>
    <cellStyle name="Normal 4 4 2 7 3 7" xfId="17557"/>
    <cellStyle name="Normal 4 4 2 7 3 7 2" xfId="44512"/>
    <cellStyle name="Normal 4 4 2 7 3 8" xfId="20251"/>
    <cellStyle name="Normal 4 4 2 7 3 8 2" xfId="47206"/>
    <cellStyle name="Normal 4 4 2 7 3 9" xfId="22945"/>
    <cellStyle name="Normal 4 4 2 7 3 9 2" xfId="49900"/>
    <cellStyle name="Normal 4 4 2 7 4" xfId="3201"/>
    <cellStyle name="Normal 4 4 2 7 4 2" xfId="30155"/>
    <cellStyle name="Normal 4 4 2 7 5" xfId="5894"/>
    <cellStyle name="Normal 4 4 2 7 5 2" xfId="32848"/>
    <cellStyle name="Normal 4 4 2 7 6" xfId="8587"/>
    <cellStyle name="Normal 4 4 2 7 6 2" xfId="35541"/>
    <cellStyle name="Normal 4 4 2 7 7" xfId="11280"/>
    <cellStyle name="Normal 4 4 2 7 7 2" xfId="38234"/>
    <cellStyle name="Normal 4 4 2 7 8" xfId="13973"/>
    <cellStyle name="Normal 4 4 2 7 8 2" xfId="40927"/>
    <cellStyle name="Normal 4 4 2 7 9" xfId="16666"/>
    <cellStyle name="Normal 4 4 2 7 9 2" xfId="43621"/>
    <cellStyle name="Normal 4 4 2 8" xfId="770"/>
    <cellStyle name="Normal 4 4 2 8 10" xfId="19601"/>
    <cellStyle name="Normal 4 4 2 8 10 2" xfId="46556"/>
    <cellStyle name="Normal 4 4 2 8 11" xfId="22295"/>
    <cellStyle name="Normal 4 4 2 8 11 2" xfId="49250"/>
    <cellStyle name="Normal 4 4 2 8 12" xfId="27723"/>
    <cellStyle name="Normal 4 4 2 8 13" xfId="25009"/>
    <cellStyle name="Normal 4 4 2 8 2" xfId="1659"/>
    <cellStyle name="Normal 4 4 2 8 2 10" xfId="28614"/>
    <cellStyle name="Normal 4 4 2 8 2 11" xfId="26791"/>
    <cellStyle name="Normal 4 4 2 8 2 2" xfId="5224"/>
    <cellStyle name="Normal 4 4 2 8 2 2 2" xfId="32178"/>
    <cellStyle name="Normal 4 4 2 8 2 3" xfId="7917"/>
    <cellStyle name="Normal 4 4 2 8 2 3 2" xfId="34871"/>
    <cellStyle name="Normal 4 4 2 8 2 4" xfId="10610"/>
    <cellStyle name="Normal 4 4 2 8 2 4 2" xfId="37564"/>
    <cellStyle name="Normal 4 4 2 8 2 5" xfId="13303"/>
    <cellStyle name="Normal 4 4 2 8 2 5 2" xfId="40257"/>
    <cellStyle name="Normal 4 4 2 8 2 6" xfId="15996"/>
    <cellStyle name="Normal 4 4 2 8 2 6 2" xfId="42950"/>
    <cellStyle name="Normal 4 4 2 8 2 7" xfId="18689"/>
    <cellStyle name="Normal 4 4 2 8 2 7 2" xfId="45644"/>
    <cellStyle name="Normal 4 4 2 8 2 8" xfId="21383"/>
    <cellStyle name="Normal 4 4 2 8 2 8 2" xfId="48338"/>
    <cellStyle name="Normal 4 4 2 8 2 9" xfId="24077"/>
    <cellStyle name="Normal 4 4 2 8 2 9 2" xfId="51032"/>
    <cellStyle name="Normal 4 4 2 8 3" xfId="2551"/>
    <cellStyle name="Normal 4 4 2 8 3 10" xfId="29505"/>
    <cellStyle name="Normal 4 4 2 8 3 11" xfId="25900"/>
    <cellStyle name="Normal 4 4 2 8 3 2" xfId="4333"/>
    <cellStyle name="Normal 4 4 2 8 3 2 2" xfId="31287"/>
    <cellStyle name="Normal 4 4 2 8 3 3" xfId="7026"/>
    <cellStyle name="Normal 4 4 2 8 3 3 2" xfId="33980"/>
    <cellStyle name="Normal 4 4 2 8 3 4" xfId="9719"/>
    <cellStyle name="Normal 4 4 2 8 3 4 2" xfId="36673"/>
    <cellStyle name="Normal 4 4 2 8 3 5" xfId="12412"/>
    <cellStyle name="Normal 4 4 2 8 3 5 2" xfId="39366"/>
    <cellStyle name="Normal 4 4 2 8 3 6" xfId="15105"/>
    <cellStyle name="Normal 4 4 2 8 3 6 2" xfId="42059"/>
    <cellStyle name="Normal 4 4 2 8 3 7" xfId="17798"/>
    <cellStyle name="Normal 4 4 2 8 3 7 2" xfId="44753"/>
    <cellStyle name="Normal 4 4 2 8 3 8" xfId="20492"/>
    <cellStyle name="Normal 4 4 2 8 3 8 2" xfId="47447"/>
    <cellStyle name="Normal 4 4 2 8 3 9" xfId="23186"/>
    <cellStyle name="Normal 4 4 2 8 3 9 2" xfId="50141"/>
    <cellStyle name="Normal 4 4 2 8 4" xfId="3442"/>
    <cellStyle name="Normal 4 4 2 8 4 2" xfId="30396"/>
    <cellStyle name="Normal 4 4 2 8 5" xfId="6135"/>
    <cellStyle name="Normal 4 4 2 8 5 2" xfId="33089"/>
    <cellStyle name="Normal 4 4 2 8 6" xfId="8828"/>
    <cellStyle name="Normal 4 4 2 8 6 2" xfId="35782"/>
    <cellStyle name="Normal 4 4 2 8 7" xfId="11521"/>
    <cellStyle name="Normal 4 4 2 8 7 2" xfId="38475"/>
    <cellStyle name="Normal 4 4 2 8 8" xfId="14214"/>
    <cellStyle name="Normal 4 4 2 8 8 2" xfId="41168"/>
    <cellStyle name="Normal 4 4 2 8 9" xfId="16907"/>
    <cellStyle name="Normal 4 4 2 8 9 2" xfId="43862"/>
    <cellStyle name="Normal 4 4 2 9" xfId="795"/>
    <cellStyle name="Normal 4 4 2 9 10" xfId="19626"/>
    <cellStyle name="Normal 4 4 2 9 10 2" xfId="46581"/>
    <cellStyle name="Normal 4 4 2 9 11" xfId="22320"/>
    <cellStyle name="Normal 4 4 2 9 11 2" xfId="49275"/>
    <cellStyle name="Normal 4 4 2 9 12" xfId="27748"/>
    <cellStyle name="Normal 4 4 2 9 13" xfId="25034"/>
    <cellStyle name="Normal 4 4 2 9 2" xfId="1684"/>
    <cellStyle name="Normal 4 4 2 9 2 10" xfId="28639"/>
    <cellStyle name="Normal 4 4 2 9 2 11" xfId="26816"/>
    <cellStyle name="Normal 4 4 2 9 2 2" xfId="5249"/>
    <cellStyle name="Normal 4 4 2 9 2 2 2" xfId="32203"/>
    <cellStyle name="Normal 4 4 2 9 2 3" xfId="7942"/>
    <cellStyle name="Normal 4 4 2 9 2 3 2" xfId="34896"/>
    <cellStyle name="Normal 4 4 2 9 2 4" xfId="10635"/>
    <cellStyle name="Normal 4 4 2 9 2 4 2" xfId="37589"/>
    <cellStyle name="Normal 4 4 2 9 2 5" xfId="13328"/>
    <cellStyle name="Normal 4 4 2 9 2 5 2" xfId="40282"/>
    <cellStyle name="Normal 4 4 2 9 2 6" xfId="16021"/>
    <cellStyle name="Normal 4 4 2 9 2 6 2" xfId="42975"/>
    <cellStyle name="Normal 4 4 2 9 2 7" xfId="18714"/>
    <cellStyle name="Normal 4 4 2 9 2 7 2" xfId="45669"/>
    <cellStyle name="Normal 4 4 2 9 2 8" xfId="21408"/>
    <cellStyle name="Normal 4 4 2 9 2 8 2" xfId="48363"/>
    <cellStyle name="Normal 4 4 2 9 2 9" xfId="24102"/>
    <cellStyle name="Normal 4 4 2 9 2 9 2" xfId="51057"/>
    <cellStyle name="Normal 4 4 2 9 3" xfId="2576"/>
    <cellStyle name="Normal 4 4 2 9 3 10" xfId="29530"/>
    <cellStyle name="Normal 4 4 2 9 3 11" xfId="25925"/>
    <cellStyle name="Normal 4 4 2 9 3 2" xfId="4358"/>
    <cellStyle name="Normal 4 4 2 9 3 2 2" xfId="31312"/>
    <cellStyle name="Normal 4 4 2 9 3 3" xfId="7051"/>
    <cellStyle name="Normal 4 4 2 9 3 3 2" xfId="34005"/>
    <cellStyle name="Normal 4 4 2 9 3 4" xfId="9744"/>
    <cellStyle name="Normal 4 4 2 9 3 4 2" xfId="36698"/>
    <cellStyle name="Normal 4 4 2 9 3 5" xfId="12437"/>
    <cellStyle name="Normal 4 4 2 9 3 5 2" xfId="39391"/>
    <cellStyle name="Normal 4 4 2 9 3 6" xfId="15130"/>
    <cellStyle name="Normal 4 4 2 9 3 6 2" xfId="42084"/>
    <cellStyle name="Normal 4 4 2 9 3 7" xfId="17823"/>
    <cellStyle name="Normal 4 4 2 9 3 7 2" xfId="44778"/>
    <cellStyle name="Normal 4 4 2 9 3 8" xfId="20517"/>
    <cellStyle name="Normal 4 4 2 9 3 8 2" xfId="47472"/>
    <cellStyle name="Normal 4 4 2 9 3 9" xfId="23211"/>
    <cellStyle name="Normal 4 4 2 9 3 9 2" xfId="50166"/>
    <cellStyle name="Normal 4 4 2 9 4" xfId="3467"/>
    <cellStyle name="Normal 4 4 2 9 4 2" xfId="30421"/>
    <cellStyle name="Normal 4 4 2 9 5" xfId="6160"/>
    <cellStyle name="Normal 4 4 2 9 5 2" xfId="33114"/>
    <cellStyle name="Normal 4 4 2 9 6" xfId="8853"/>
    <cellStyle name="Normal 4 4 2 9 6 2" xfId="35807"/>
    <cellStyle name="Normal 4 4 2 9 7" xfId="11546"/>
    <cellStyle name="Normal 4 4 2 9 7 2" xfId="38500"/>
    <cellStyle name="Normal 4 4 2 9 8" xfId="14239"/>
    <cellStyle name="Normal 4 4 2 9 8 2" xfId="41193"/>
    <cellStyle name="Normal 4 4 2 9 9" xfId="16932"/>
    <cellStyle name="Normal 4 4 2 9 9 2" xfId="43887"/>
    <cellStyle name="Normal 4 4 20" xfId="968"/>
    <cellStyle name="Normal 4 4 20 10" xfId="19801"/>
    <cellStyle name="Normal 4 4 20 10 2" xfId="46756"/>
    <cellStyle name="Normal 4 4 20 11" xfId="22495"/>
    <cellStyle name="Normal 4 4 20 11 2" xfId="49450"/>
    <cellStyle name="Normal 4 4 20 12" xfId="27923"/>
    <cellStyle name="Normal 4 4 20 13" xfId="25209"/>
    <cellStyle name="Normal 4 4 20 2" xfId="1859"/>
    <cellStyle name="Normal 4 4 20 2 10" xfId="28814"/>
    <cellStyle name="Normal 4 4 20 2 11" xfId="26991"/>
    <cellStyle name="Normal 4 4 20 2 2" xfId="5424"/>
    <cellStyle name="Normal 4 4 20 2 2 2" xfId="32378"/>
    <cellStyle name="Normal 4 4 20 2 3" xfId="8117"/>
    <cellStyle name="Normal 4 4 20 2 3 2" xfId="35071"/>
    <cellStyle name="Normal 4 4 20 2 4" xfId="10810"/>
    <cellStyle name="Normal 4 4 20 2 4 2" xfId="37764"/>
    <cellStyle name="Normal 4 4 20 2 5" xfId="13503"/>
    <cellStyle name="Normal 4 4 20 2 5 2" xfId="40457"/>
    <cellStyle name="Normal 4 4 20 2 6" xfId="16196"/>
    <cellStyle name="Normal 4 4 20 2 6 2" xfId="43150"/>
    <cellStyle name="Normal 4 4 20 2 7" xfId="18889"/>
    <cellStyle name="Normal 4 4 20 2 7 2" xfId="45844"/>
    <cellStyle name="Normal 4 4 20 2 8" xfId="21583"/>
    <cellStyle name="Normal 4 4 20 2 8 2" xfId="48538"/>
    <cellStyle name="Normal 4 4 20 2 9" xfId="24277"/>
    <cellStyle name="Normal 4 4 20 2 9 2" xfId="51232"/>
    <cellStyle name="Normal 4 4 20 3" xfId="2751"/>
    <cellStyle name="Normal 4 4 20 3 10" xfId="29705"/>
    <cellStyle name="Normal 4 4 20 3 11" xfId="26100"/>
    <cellStyle name="Normal 4 4 20 3 2" xfId="4533"/>
    <cellStyle name="Normal 4 4 20 3 2 2" xfId="31487"/>
    <cellStyle name="Normal 4 4 20 3 3" xfId="7226"/>
    <cellStyle name="Normal 4 4 20 3 3 2" xfId="34180"/>
    <cellStyle name="Normal 4 4 20 3 4" xfId="9919"/>
    <cellStyle name="Normal 4 4 20 3 4 2" xfId="36873"/>
    <cellStyle name="Normal 4 4 20 3 5" xfId="12612"/>
    <cellStyle name="Normal 4 4 20 3 5 2" xfId="39566"/>
    <cellStyle name="Normal 4 4 20 3 6" xfId="15305"/>
    <cellStyle name="Normal 4 4 20 3 6 2" xfId="42259"/>
    <cellStyle name="Normal 4 4 20 3 7" xfId="17998"/>
    <cellStyle name="Normal 4 4 20 3 7 2" xfId="44953"/>
    <cellStyle name="Normal 4 4 20 3 8" xfId="20692"/>
    <cellStyle name="Normal 4 4 20 3 8 2" xfId="47647"/>
    <cellStyle name="Normal 4 4 20 3 9" xfId="23386"/>
    <cellStyle name="Normal 4 4 20 3 9 2" xfId="50341"/>
    <cellStyle name="Normal 4 4 20 4" xfId="3642"/>
    <cellStyle name="Normal 4 4 20 4 2" xfId="30596"/>
    <cellStyle name="Normal 4 4 20 5" xfId="6335"/>
    <cellStyle name="Normal 4 4 20 5 2" xfId="33289"/>
    <cellStyle name="Normal 4 4 20 6" xfId="9028"/>
    <cellStyle name="Normal 4 4 20 6 2" xfId="35982"/>
    <cellStyle name="Normal 4 4 20 7" xfId="11721"/>
    <cellStyle name="Normal 4 4 20 7 2" xfId="38675"/>
    <cellStyle name="Normal 4 4 20 8" xfId="14414"/>
    <cellStyle name="Normal 4 4 20 8 2" xfId="41368"/>
    <cellStyle name="Normal 4 4 20 9" xfId="17107"/>
    <cellStyle name="Normal 4 4 20 9 2" xfId="44062"/>
    <cellStyle name="Normal 4 4 21" xfId="1001"/>
    <cellStyle name="Normal 4 4 21 10" xfId="27956"/>
    <cellStyle name="Normal 4 4 21 11" xfId="26133"/>
    <cellStyle name="Normal 4 4 21 2" xfId="4566"/>
    <cellStyle name="Normal 4 4 21 2 2" xfId="31520"/>
    <cellStyle name="Normal 4 4 21 3" xfId="7259"/>
    <cellStyle name="Normal 4 4 21 3 2" xfId="34213"/>
    <cellStyle name="Normal 4 4 21 4" xfId="9952"/>
    <cellStyle name="Normal 4 4 21 4 2" xfId="36906"/>
    <cellStyle name="Normal 4 4 21 5" xfId="12645"/>
    <cellStyle name="Normal 4 4 21 5 2" xfId="39599"/>
    <cellStyle name="Normal 4 4 21 6" xfId="15338"/>
    <cellStyle name="Normal 4 4 21 6 2" xfId="42292"/>
    <cellStyle name="Normal 4 4 21 7" xfId="18031"/>
    <cellStyle name="Normal 4 4 21 7 2" xfId="44986"/>
    <cellStyle name="Normal 4 4 21 8" xfId="20725"/>
    <cellStyle name="Normal 4 4 21 8 2" xfId="47680"/>
    <cellStyle name="Normal 4 4 21 9" xfId="23419"/>
    <cellStyle name="Normal 4 4 21 9 2" xfId="50374"/>
    <cellStyle name="Normal 4 4 22" xfId="1892"/>
    <cellStyle name="Normal 4 4 22 10" xfId="28847"/>
    <cellStyle name="Normal 4 4 22 11" xfId="25242"/>
    <cellStyle name="Normal 4 4 22 2" xfId="3675"/>
    <cellStyle name="Normal 4 4 22 2 2" xfId="30629"/>
    <cellStyle name="Normal 4 4 22 3" xfId="6368"/>
    <cellStyle name="Normal 4 4 22 3 2" xfId="33322"/>
    <cellStyle name="Normal 4 4 22 4" xfId="9061"/>
    <cellStyle name="Normal 4 4 22 4 2" xfId="36015"/>
    <cellStyle name="Normal 4 4 22 5" xfId="11754"/>
    <cellStyle name="Normal 4 4 22 5 2" xfId="38708"/>
    <cellStyle name="Normal 4 4 22 6" xfId="14447"/>
    <cellStyle name="Normal 4 4 22 6 2" xfId="41401"/>
    <cellStyle name="Normal 4 4 22 7" xfId="17140"/>
    <cellStyle name="Normal 4 4 22 7 2" xfId="44095"/>
    <cellStyle name="Normal 4 4 22 8" xfId="19834"/>
    <cellStyle name="Normal 4 4 22 8 2" xfId="46789"/>
    <cellStyle name="Normal 4 4 22 9" xfId="22528"/>
    <cellStyle name="Normal 4 4 22 9 2" xfId="49483"/>
    <cellStyle name="Normal 4 4 23" xfId="5455"/>
    <cellStyle name="Normal 4 4 23 10" xfId="27022"/>
    <cellStyle name="Normal 4 4 23 2" xfId="8148"/>
    <cellStyle name="Normal 4 4 23 2 2" xfId="35102"/>
    <cellStyle name="Normal 4 4 23 3" xfId="10841"/>
    <cellStyle name="Normal 4 4 23 3 2" xfId="37795"/>
    <cellStyle name="Normal 4 4 23 4" xfId="13534"/>
    <cellStyle name="Normal 4 4 23 4 2" xfId="40488"/>
    <cellStyle name="Normal 4 4 23 5" xfId="16227"/>
    <cellStyle name="Normal 4 4 23 5 2" xfId="43181"/>
    <cellStyle name="Normal 4 4 23 6" xfId="18920"/>
    <cellStyle name="Normal 4 4 23 6 2" xfId="45875"/>
    <cellStyle name="Normal 4 4 23 7" xfId="21614"/>
    <cellStyle name="Normal 4 4 23 7 2" xfId="48569"/>
    <cellStyle name="Normal 4 4 23 8" xfId="24308"/>
    <cellStyle name="Normal 4 4 23 8 2" xfId="51263"/>
    <cellStyle name="Normal 4 4 23 9" xfId="32409"/>
    <cellStyle name="Normal 4 4 24" xfId="2784"/>
    <cellStyle name="Normal 4 4 24 2" xfId="24329"/>
    <cellStyle name="Normal 4 4 24 2 2" xfId="51284"/>
    <cellStyle name="Normal 4 4 24 3" xfId="29738"/>
    <cellStyle name="Normal 4 4 24 4" xfId="27043"/>
    <cellStyle name="Normal 4 4 25" xfId="5477"/>
    <cellStyle name="Normal 4 4 25 2" xfId="32431"/>
    <cellStyle name="Normal 4 4 26" xfId="8170"/>
    <cellStyle name="Normal 4 4 26 2" xfId="35124"/>
    <cellStyle name="Normal 4 4 27" xfId="10863"/>
    <cellStyle name="Normal 4 4 27 2" xfId="37817"/>
    <cellStyle name="Normal 4 4 28" xfId="13556"/>
    <cellStyle name="Normal 4 4 28 2" xfId="40510"/>
    <cellStyle name="Normal 4 4 29" xfId="16249"/>
    <cellStyle name="Normal 4 4 29 2" xfId="43204"/>
    <cellStyle name="Normal 4 4 3" xfId="92"/>
    <cellStyle name="Normal 4 4 3 10" xfId="2797"/>
    <cellStyle name="Normal 4 4 3 10 2" xfId="29751"/>
    <cellStyle name="Normal 4 4 3 11" xfId="5490"/>
    <cellStyle name="Normal 4 4 3 11 2" xfId="32444"/>
    <cellStyle name="Normal 4 4 3 12" xfId="8183"/>
    <cellStyle name="Normal 4 4 3 12 2" xfId="35137"/>
    <cellStyle name="Normal 4 4 3 13" xfId="10876"/>
    <cellStyle name="Normal 4 4 3 13 2" xfId="37830"/>
    <cellStyle name="Normal 4 4 3 14" xfId="13569"/>
    <cellStyle name="Normal 4 4 3 14 2" xfId="40523"/>
    <cellStyle name="Normal 4 4 3 15" xfId="16262"/>
    <cellStyle name="Normal 4 4 3 15 2" xfId="43217"/>
    <cellStyle name="Normal 4 4 3 16" xfId="18956"/>
    <cellStyle name="Normal 4 4 3 16 2" xfId="45911"/>
    <cellStyle name="Normal 4 4 3 17" xfId="21650"/>
    <cellStyle name="Normal 4 4 3 17 2" xfId="48605"/>
    <cellStyle name="Normal 4 4 3 18" xfId="27078"/>
    <cellStyle name="Normal 4 4 3 19" xfId="24364"/>
    <cellStyle name="Normal 4 4 3 2" xfId="322"/>
    <cellStyle name="Normal 4 4 3 2 10" xfId="11092"/>
    <cellStyle name="Normal 4 4 3 2 10 2" xfId="38046"/>
    <cellStyle name="Normal 4 4 3 2 11" xfId="13785"/>
    <cellStyle name="Normal 4 4 3 2 11 2" xfId="40739"/>
    <cellStyle name="Normal 4 4 3 2 12" xfId="16478"/>
    <cellStyle name="Normal 4 4 3 2 12 2" xfId="43433"/>
    <cellStyle name="Normal 4 4 3 2 13" xfId="19172"/>
    <cellStyle name="Normal 4 4 3 2 13 2" xfId="46127"/>
    <cellStyle name="Normal 4 4 3 2 14" xfId="21866"/>
    <cellStyle name="Normal 4 4 3 2 14 2" xfId="48821"/>
    <cellStyle name="Normal 4 4 3 2 15" xfId="27294"/>
    <cellStyle name="Normal 4 4 3 2 16" xfId="24580"/>
    <cellStyle name="Normal 4 4 3 2 2" xfId="323"/>
    <cellStyle name="Normal 4 4 3 2 2 10" xfId="16479"/>
    <cellStyle name="Normal 4 4 3 2 2 10 2" xfId="43434"/>
    <cellStyle name="Normal 4 4 3 2 2 11" xfId="19173"/>
    <cellStyle name="Normal 4 4 3 2 2 11 2" xfId="46128"/>
    <cellStyle name="Normal 4 4 3 2 2 12" xfId="21867"/>
    <cellStyle name="Normal 4 4 3 2 2 12 2" xfId="48822"/>
    <cellStyle name="Normal 4 4 3 2 2 13" xfId="27295"/>
    <cellStyle name="Normal 4 4 3 2 2 14" xfId="24581"/>
    <cellStyle name="Normal 4 4 3 2 2 2" xfId="615"/>
    <cellStyle name="Normal 4 4 3 2 2 2 10" xfId="19446"/>
    <cellStyle name="Normal 4 4 3 2 2 2 10 2" xfId="46401"/>
    <cellStyle name="Normal 4 4 3 2 2 2 11" xfId="22140"/>
    <cellStyle name="Normal 4 4 3 2 2 2 11 2" xfId="49095"/>
    <cellStyle name="Normal 4 4 3 2 2 2 12" xfId="27568"/>
    <cellStyle name="Normal 4 4 3 2 2 2 13" xfId="24854"/>
    <cellStyle name="Normal 4 4 3 2 2 2 2" xfId="1504"/>
    <cellStyle name="Normal 4 4 3 2 2 2 2 10" xfId="28459"/>
    <cellStyle name="Normal 4 4 3 2 2 2 2 11" xfId="26636"/>
    <cellStyle name="Normal 4 4 3 2 2 2 2 2" xfId="5069"/>
    <cellStyle name="Normal 4 4 3 2 2 2 2 2 2" xfId="32023"/>
    <cellStyle name="Normal 4 4 3 2 2 2 2 3" xfId="7762"/>
    <cellStyle name="Normal 4 4 3 2 2 2 2 3 2" xfId="34716"/>
    <cellStyle name="Normal 4 4 3 2 2 2 2 4" xfId="10455"/>
    <cellStyle name="Normal 4 4 3 2 2 2 2 4 2" xfId="37409"/>
    <cellStyle name="Normal 4 4 3 2 2 2 2 5" xfId="13148"/>
    <cellStyle name="Normal 4 4 3 2 2 2 2 5 2" xfId="40102"/>
    <cellStyle name="Normal 4 4 3 2 2 2 2 6" xfId="15841"/>
    <cellStyle name="Normal 4 4 3 2 2 2 2 6 2" xfId="42795"/>
    <cellStyle name="Normal 4 4 3 2 2 2 2 7" xfId="18534"/>
    <cellStyle name="Normal 4 4 3 2 2 2 2 7 2" xfId="45489"/>
    <cellStyle name="Normal 4 4 3 2 2 2 2 8" xfId="21228"/>
    <cellStyle name="Normal 4 4 3 2 2 2 2 8 2" xfId="48183"/>
    <cellStyle name="Normal 4 4 3 2 2 2 2 9" xfId="23922"/>
    <cellStyle name="Normal 4 4 3 2 2 2 2 9 2" xfId="50877"/>
    <cellStyle name="Normal 4 4 3 2 2 2 3" xfId="2395"/>
    <cellStyle name="Normal 4 4 3 2 2 2 3 10" xfId="29350"/>
    <cellStyle name="Normal 4 4 3 2 2 2 3 11" xfId="25745"/>
    <cellStyle name="Normal 4 4 3 2 2 2 3 2" xfId="4178"/>
    <cellStyle name="Normal 4 4 3 2 2 2 3 2 2" xfId="31132"/>
    <cellStyle name="Normal 4 4 3 2 2 2 3 3" xfId="6871"/>
    <cellStyle name="Normal 4 4 3 2 2 2 3 3 2" xfId="33825"/>
    <cellStyle name="Normal 4 4 3 2 2 2 3 4" xfId="9564"/>
    <cellStyle name="Normal 4 4 3 2 2 2 3 4 2" xfId="36518"/>
    <cellStyle name="Normal 4 4 3 2 2 2 3 5" xfId="12257"/>
    <cellStyle name="Normal 4 4 3 2 2 2 3 5 2" xfId="39211"/>
    <cellStyle name="Normal 4 4 3 2 2 2 3 6" xfId="14950"/>
    <cellStyle name="Normal 4 4 3 2 2 2 3 6 2" xfId="41904"/>
    <cellStyle name="Normal 4 4 3 2 2 2 3 7" xfId="17643"/>
    <cellStyle name="Normal 4 4 3 2 2 2 3 7 2" xfId="44598"/>
    <cellStyle name="Normal 4 4 3 2 2 2 3 8" xfId="20337"/>
    <cellStyle name="Normal 4 4 3 2 2 2 3 8 2" xfId="47292"/>
    <cellStyle name="Normal 4 4 3 2 2 2 3 9" xfId="23031"/>
    <cellStyle name="Normal 4 4 3 2 2 2 3 9 2" xfId="49986"/>
    <cellStyle name="Normal 4 4 3 2 2 2 4" xfId="3287"/>
    <cellStyle name="Normal 4 4 3 2 2 2 4 2" xfId="30241"/>
    <cellStyle name="Normal 4 4 3 2 2 2 5" xfId="5980"/>
    <cellStyle name="Normal 4 4 3 2 2 2 5 2" xfId="32934"/>
    <cellStyle name="Normal 4 4 3 2 2 2 6" xfId="8673"/>
    <cellStyle name="Normal 4 4 3 2 2 2 6 2" xfId="35627"/>
    <cellStyle name="Normal 4 4 3 2 2 2 7" xfId="11366"/>
    <cellStyle name="Normal 4 4 3 2 2 2 7 2" xfId="38320"/>
    <cellStyle name="Normal 4 4 3 2 2 2 8" xfId="14059"/>
    <cellStyle name="Normal 4 4 3 2 2 2 8 2" xfId="41013"/>
    <cellStyle name="Normal 4 4 3 2 2 2 9" xfId="16752"/>
    <cellStyle name="Normal 4 4 3 2 2 2 9 2" xfId="43707"/>
    <cellStyle name="Normal 4 4 3 2 2 3" xfId="1231"/>
    <cellStyle name="Normal 4 4 3 2 2 3 10" xfId="28186"/>
    <cellStyle name="Normal 4 4 3 2 2 3 11" xfId="26363"/>
    <cellStyle name="Normal 4 4 3 2 2 3 2" xfId="4796"/>
    <cellStyle name="Normal 4 4 3 2 2 3 2 2" xfId="31750"/>
    <cellStyle name="Normal 4 4 3 2 2 3 3" xfId="7489"/>
    <cellStyle name="Normal 4 4 3 2 2 3 3 2" xfId="34443"/>
    <cellStyle name="Normal 4 4 3 2 2 3 4" xfId="10182"/>
    <cellStyle name="Normal 4 4 3 2 2 3 4 2" xfId="37136"/>
    <cellStyle name="Normal 4 4 3 2 2 3 5" xfId="12875"/>
    <cellStyle name="Normal 4 4 3 2 2 3 5 2" xfId="39829"/>
    <cellStyle name="Normal 4 4 3 2 2 3 6" xfId="15568"/>
    <cellStyle name="Normal 4 4 3 2 2 3 6 2" xfId="42522"/>
    <cellStyle name="Normal 4 4 3 2 2 3 7" xfId="18261"/>
    <cellStyle name="Normal 4 4 3 2 2 3 7 2" xfId="45216"/>
    <cellStyle name="Normal 4 4 3 2 2 3 8" xfId="20955"/>
    <cellStyle name="Normal 4 4 3 2 2 3 8 2" xfId="47910"/>
    <cellStyle name="Normal 4 4 3 2 2 3 9" xfId="23649"/>
    <cellStyle name="Normal 4 4 3 2 2 3 9 2" xfId="50604"/>
    <cellStyle name="Normal 4 4 3 2 2 4" xfId="2122"/>
    <cellStyle name="Normal 4 4 3 2 2 4 10" xfId="29077"/>
    <cellStyle name="Normal 4 4 3 2 2 4 11" xfId="25472"/>
    <cellStyle name="Normal 4 4 3 2 2 4 2" xfId="3905"/>
    <cellStyle name="Normal 4 4 3 2 2 4 2 2" xfId="30859"/>
    <cellStyle name="Normal 4 4 3 2 2 4 3" xfId="6598"/>
    <cellStyle name="Normal 4 4 3 2 2 4 3 2" xfId="33552"/>
    <cellStyle name="Normal 4 4 3 2 2 4 4" xfId="9291"/>
    <cellStyle name="Normal 4 4 3 2 2 4 4 2" xfId="36245"/>
    <cellStyle name="Normal 4 4 3 2 2 4 5" xfId="11984"/>
    <cellStyle name="Normal 4 4 3 2 2 4 5 2" xfId="38938"/>
    <cellStyle name="Normal 4 4 3 2 2 4 6" xfId="14677"/>
    <cellStyle name="Normal 4 4 3 2 2 4 6 2" xfId="41631"/>
    <cellStyle name="Normal 4 4 3 2 2 4 7" xfId="17370"/>
    <cellStyle name="Normal 4 4 3 2 2 4 7 2" xfId="44325"/>
    <cellStyle name="Normal 4 4 3 2 2 4 8" xfId="20064"/>
    <cellStyle name="Normal 4 4 3 2 2 4 8 2" xfId="47019"/>
    <cellStyle name="Normal 4 4 3 2 2 4 9" xfId="22758"/>
    <cellStyle name="Normal 4 4 3 2 2 4 9 2" xfId="49713"/>
    <cellStyle name="Normal 4 4 3 2 2 5" xfId="3014"/>
    <cellStyle name="Normal 4 4 3 2 2 5 2" xfId="29968"/>
    <cellStyle name="Normal 4 4 3 2 2 6" xfId="5707"/>
    <cellStyle name="Normal 4 4 3 2 2 6 2" xfId="32661"/>
    <cellStyle name="Normal 4 4 3 2 2 7" xfId="8400"/>
    <cellStyle name="Normal 4 4 3 2 2 7 2" xfId="35354"/>
    <cellStyle name="Normal 4 4 3 2 2 8" xfId="11093"/>
    <cellStyle name="Normal 4 4 3 2 2 8 2" xfId="38047"/>
    <cellStyle name="Normal 4 4 3 2 2 9" xfId="13786"/>
    <cellStyle name="Normal 4 4 3 2 2 9 2" xfId="40740"/>
    <cellStyle name="Normal 4 4 3 2 3" xfId="324"/>
    <cellStyle name="Normal 4 4 3 2 3 10" xfId="16480"/>
    <cellStyle name="Normal 4 4 3 2 3 10 2" xfId="43435"/>
    <cellStyle name="Normal 4 4 3 2 3 11" xfId="19174"/>
    <cellStyle name="Normal 4 4 3 2 3 11 2" xfId="46129"/>
    <cellStyle name="Normal 4 4 3 2 3 12" xfId="21868"/>
    <cellStyle name="Normal 4 4 3 2 3 12 2" xfId="48823"/>
    <cellStyle name="Normal 4 4 3 2 3 13" xfId="27296"/>
    <cellStyle name="Normal 4 4 3 2 3 14" xfId="24582"/>
    <cellStyle name="Normal 4 4 3 2 3 2" xfId="616"/>
    <cellStyle name="Normal 4 4 3 2 3 2 10" xfId="19447"/>
    <cellStyle name="Normal 4 4 3 2 3 2 10 2" xfId="46402"/>
    <cellStyle name="Normal 4 4 3 2 3 2 11" xfId="22141"/>
    <cellStyle name="Normal 4 4 3 2 3 2 11 2" xfId="49096"/>
    <cellStyle name="Normal 4 4 3 2 3 2 12" xfId="27569"/>
    <cellStyle name="Normal 4 4 3 2 3 2 13" xfId="24855"/>
    <cellStyle name="Normal 4 4 3 2 3 2 2" xfId="1505"/>
    <cellStyle name="Normal 4 4 3 2 3 2 2 10" xfId="28460"/>
    <cellStyle name="Normal 4 4 3 2 3 2 2 11" xfId="26637"/>
    <cellStyle name="Normal 4 4 3 2 3 2 2 2" xfId="5070"/>
    <cellStyle name="Normal 4 4 3 2 3 2 2 2 2" xfId="32024"/>
    <cellStyle name="Normal 4 4 3 2 3 2 2 3" xfId="7763"/>
    <cellStyle name="Normal 4 4 3 2 3 2 2 3 2" xfId="34717"/>
    <cellStyle name="Normal 4 4 3 2 3 2 2 4" xfId="10456"/>
    <cellStyle name="Normal 4 4 3 2 3 2 2 4 2" xfId="37410"/>
    <cellStyle name="Normal 4 4 3 2 3 2 2 5" xfId="13149"/>
    <cellStyle name="Normal 4 4 3 2 3 2 2 5 2" xfId="40103"/>
    <cellStyle name="Normal 4 4 3 2 3 2 2 6" xfId="15842"/>
    <cellStyle name="Normal 4 4 3 2 3 2 2 6 2" xfId="42796"/>
    <cellStyle name="Normal 4 4 3 2 3 2 2 7" xfId="18535"/>
    <cellStyle name="Normal 4 4 3 2 3 2 2 7 2" xfId="45490"/>
    <cellStyle name="Normal 4 4 3 2 3 2 2 8" xfId="21229"/>
    <cellStyle name="Normal 4 4 3 2 3 2 2 8 2" xfId="48184"/>
    <cellStyle name="Normal 4 4 3 2 3 2 2 9" xfId="23923"/>
    <cellStyle name="Normal 4 4 3 2 3 2 2 9 2" xfId="50878"/>
    <cellStyle name="Normal 4 4 3 2 3 2 3" xfId="2396"/>
    <cellStyle name="Normal 4 4 3 2 3 2 3 10" xfId="29351"/>
    <cellStyle name="Normal 4 4 3 2 3 2 3 11" xfId="25746"/>
    <cellStyle name="Normal 4 4 3 2 3 2 3 2" xfId="4179"/>
    <cellStyle name="Normal 4 4 3 2 3 2 3 2 2" xfId="31133"/>
    <cellStyle name="Normal 4 4 3 2 3 2 3 3" xfId="6872"/>
    <cellStyle name="Normal 4 4 3 2 3 2 3 3 2" xfId="33826"/>
    <cellStyle name="Normal 4 4 3 2 3 2 3 4" xfId="9565"/>
    <cellStyle name="Normal 4 4 3 2 3 2 3 4 2" xfId="36519"/>
    <cellStyle name="Normal 4 4 3 2 3 2 3 5" xfId="12258"/>
    <cellStyle name="Normal 4 4 3 2 3 2 3 5 2" xfId="39212"/>
    <cellStyle name="Normal 4 4 3 2 3 2 3 6" xfId="14951"/>
    <cellStyle name="Normal 4 4 3 2 3 2 3 6 2" xfId="41905"/>
    <cellStyle name="Normal 4 4 3 2 3 2 3 7" xfId="17644"/>
    <cellStyle name="Normal 4 4 3 2 3 2 3 7 2" xfId="44599"/>
    <cellStyle name="Normal 4 4 3 2 3 2 3 8" xfId="20338"/>
    <cellStyle name="Normal 4 4 3 2 3 2 3 8 2" xfId="47293"/>
    <cellStyle name="Normal 4 4 3 2 3 2 3 9" xfId="23032"/>
    <cellStyle name="Normal 4 4 3 2 3 2 3 9 2" xfId="49987"/>
    <cellStyle name="Normal 4 4 3 2 3 2 4" xfId="3288"/>
    <cellStyle name="Normal 4 4 3 2 3 2 4 2" xfId="30242"/>
    <cellStyle name="Normal 4 4 3 2 3 2 5" xfId="5981"/>
    <cellStyle name="Normal 4 4 3 2 3 2 5 2" xfId="32935"/>
    <cellStyle name="Normal 4 4 3 2 3 2 6" xfId="8674"/>
    <cellStyle name="Normal 4 4 3 2 3 2 6 2" xfId="35628"/>
    <cellStyle name="Normal 4 4 3 2 3 2 7" xfId="11367"/>
    <cellStyle name="Normal 4 4 3 2 3 2 7 2" xfId="38321"/>
    <cellStyle name="Normal 4 4 3 2 3 2 8" xfId="14060"/>
    <cellStyle name="Normal 4 4 3 2 3 2 8 2" xfId="41014"/>
    <cellStyle name="Normal 4 4 3 2 3 2 9" xfId="16753"/>
    <cellStyle name="Normal 4 4 3 2 3 2 9 2" xfId="43708"/>
    <cellStyle name="Normal 4 4 3 2 3 3" xfId="1232"/>
    <cellStyle name="Normal 4 4 3 2 3 3 10" xfId="28187"/>
    <cellStyle name="Normal 4 4 3 2 3 3 11" xfId="26364"/>
    <cellStyle name="Normal 4 4 3 2 3 3 2" xfId="4797"/>
    <cellStyle name="Normal 4 4 3 2 3 3 2 2" xfId="31751"/>
    <cellStyle name="Normal 4 4 3 2 3 3 3" xfId="7490"/>
    <cellStyle name="Normal 4 4 3 2 3 3 3 2" xfId="34444"/>
    <cellStyle name="Normal 4 4 3 2 3 3 4" xfId="10183"/>
    <cellStyle name="Normal 4 4 3 2 3 3 4 2" xfId="37137"/>
    <cellStyle name="Normal 4 4 3 2 3 3 5" xfId="12876"/>
    <cellStyle name="Normal 4 4 3 2 3 3 5 2" xfId="39830"/>
    <cellStyle name="Normal 4 4 3 2 3 3 6" xfId="15569"/>
    <cellStyle name="Normal 4 4 3 2 3 3 6 2" xfId="42523"/>
    <cellStyle name="Normal 4 4 3 2 3 3 7" xfId="18262"/>
    <cellStyle name="Normal 4 4 3 2 3 3 7 2" xfId="45217"/>
    <cellStyle name="Normal 4 4 3 2 3 3 8" xfId="20956"/>
    <cellStyle name="Normal 4 4 3 2 3 3 8 2" xfId="47911"/>
    <cellStyle name="Normal 4 4 3 2 3 3 9" xfId="23650"/>
    <cellStyle name="Normal 4 4 3 2 3 3 9 2" xfId="50605"/>
    <cellStyle name="Normal 4 4 3 2 3 4" xfId="2123"/>
    <cellStyle name="Normal 4 4 3 2 3 4 10" xfId="29078"/>
    <cellStyle name="Normal 4 4 3 2 3 4 11" xfId="25473"/>
    <cellStyle name="Normal 4 4 3 2 3 4 2" xfId="3906"/>
    <cellStyle name="Normal 4 4 3 2 3 4 2 2" xfId="30860"/>
    <cellStyle name="Normal 4 4 3 2 3 4 3" xfId="6599"/>
    <cellStyle name="Normal 4 4 3 2 3 4 3 2" xfId="33553"/>
    <cellStyle name="Normal 4 4 3 2 3 4 4" xfId="9292"/>
    <cellStyle name="Normal 4 4 3 2 3 4 4 2" xfId="36246"/>
    <cellStyle name="Normal 4 4 3 2 3 4 5" xfId="11985"/>
    <cellStyle name="Normal 4 4 3 2 3 4 5 2" xfId="38939"/>
    <cellStyle name="Normal 4 4 3 2 3 4 6" xfId="14678"/>
    <cellStyle name="Normal 4 4 3 2 3 4 6 2" xfId="41632"/>
    <cellStyle name="Normal 4 4 3 2 3 4 7" xfId="17371"/>
    <cellStyle name="Normal 4 4 3 2 3 4 7 2" xfId="44326"/>
    <cellStyle name="Normal 4 4 3 2 3 4 8" xfId="20065"/>
    <cellStyle name="Normal 4 4 3 2 3 4 8 2" xfId="47020"/>
    <cellStyle name="Normal 4 4 3 2 3 4 9" xfId="22759"/>
    <cellStyle name="Normal 4 4 3 2 3 4 9 2" xfId="49714"/>
    <cellStyle name="Normal 4 4 3 2 3 5" xfId="3015"/>
    <cellStyle name="Normal 4 4 3 2 3 5 2" xfId="29969"/>
    <cellStyle name="Normal 4 4 3 2 3 6" xfId="5708"/>
    <cellStyle name="Normal 4 4 3 2 3 6 2" xfId="32662"/>
    <cellStyle name="Normal 4 4 3 2 3 7" xfId="8401"/>
    <cellStyle name="Normal 4 4 3 2 3 7 2" xfId="35355"/>
    <cellStyle name="Normal 4 4 3 2 3 8" xfId="11094"/>
    <cellStyle name="Normal 4 4 3 2 3 8 2" xfId="38048"/>
    <cellStyle name="Normal 4 4 3 2 3 9" xfId="13787"/>
    <cellStyle name="Normal 4 4 3 2 3 9 2" xfId="40741"/>
    <cellStyle name="Normal 4 4 3 2 4" xfId="614"/>
    <cellStyle name="Normal 4 4 3 2 4 10" xfId="19445"/>
    <cellStyle name="Normal 4 4 3 2 4 10 2" xfId="46400"/>
    <cellStyle name="Normal 4 4 3 2 4 11" xfId="22139"/>
    <cellStyle name="Normal 4 4 3 2 4 11 2" xfId="49094"/>
    <cellStyle name="Normal 4 4 3 2 4 12" xfId="27567"/>
    <cellStyle name="Normal 4 4 3 2 4 13" xfId="24853"/>
    <cellStyle name="Normal 4 4 3 2 4 2" xfId="1503"/>
    <cellStyle name="Normal 4 4 3 2 4 2 10" xfId="28458"/>
    <cellStyle name="Normal 4 4 3 2 4 2 11" xfId="26635"/>
    <cellStyle name="Normal 4 4 3 2 4 2 2" xfId="5068"/>
    <cellStyle name="Normal 4 4 3 2 4 2 2 2" xfId="32022"/>
    <cellStyle name="Normal 4 4 3 2 4 2 3" xfId="7761"/>
    <cellStyle name="Normal 4 4 3 2 4 2 3 2" xfId="34715"/>
    <cellStyle name="Normal 4 4 3 2 4 2 4" xfId="10454"/>
    <cellStyle name="Normal 4 4 3 2 4 2 4 2" xfId="37408"/>
    <cellStyle name="Normal 4 4 3 2 4 2 5" xfId="13147"/>
    <cellStyle name="Normal 4 4 3 2 4 2 5 2" xfId="40101"/>
    <cellStyle name="Normal 4 4 3 2 4 2 6" xfId="15840"/>
    <cellStyle name="Normal 4 4 3 2 4 2 6 2" xfId="42794"/>
    <cellStyle name="Normal 4 4 3 2 4 2 7" xfId="18533"/>
    <cellStyle name="Normal 4 4 3 2 4 2 7 2" xfId="45488"/>
    <cellStyle name="Normal 4 4 3 2 4 2 8" xfId="21227"/>
    <cellStyle name="Normal 4 4 3 2 4 2 8 2" xfId="48182"/>
    <cellStyle name="Normal 4 4 3 2 4 2 9" xfId="23921"/>
    <cellStyle name="Normal 4 4 3 2 4 2 9 2" xfId="50876"/>
    <cellStyle name="Normal 4 4 3 2 4 3" xfId="2394"/>
    <cellStyle name="Normal 4 4 3 2 4 3 10" xfId="29349"/>
    <cellStyle name="Normal 4 4 3 2 4 3 11" xfId="25744"/>
    <cellStyle name="Normal 4 4 3 2 4 3 2" xfId="4177"/>
    <cellStyle name="Normal 4 4 3 2 4 3 2 2" xfId="31131"/>
    <cellStyle name="Normal 4 4 3 2 4 3 3" xfId="6870"/>
    <cellStyle name="Normal 4 4 3 2 4 3 3 2" xfId="33824"/>
    <cellStyle name="Normal 4 4 3 2 4 3 4" xfId="9563"/>
    <cellStyle name="Normal 4 4 3 2 4 3 4 2" xfId="36517"/>
    <cellStyle name="Normal 4 4 3 2 4 3 5" xfId="12256"/>
    <cellStyle name="Normal 4 4 3 2 4 3 5 2" xfId="39210"/>
    <cellStyle name="Normal 4 4 3 2 4 3 6" xfId="14949"/>
    <cellStyle name="Normal 4 4 3 2 4 3 6 2" xfId="41903"/>
    <cellStyle name="Normal 4 4 3 2 4 3 7" xfId="17642"/>
    <cellStyle name="Normal 4 4 3 2 4 3 7 2" xfId="44597"/>
    <cellStyle name="Normal 4 4 3 2 4 3 8" xfId="20336"/>
    <cellStyle name="Normal 4 4 3 2 4 3 8 2" xfId="47291"/>
    <cellStyle name="Normal 4 4 3 2 4 3 9" xfId="23030"/>
    <cellStyle name="Normal 4 4 3 2 4 3 9 2" xfId="49985"/>
    <cellStyle name="Normal 4 4 3 2 4 4" xfId="3286"/>
    <cellStyle name="Normal 4 4 3 2 4 4 2" xfId="30240"/>
    <cellStyle name="Normal 4 4 3 2 4 5" xfId="5979"/>
    <cellStyle name="Normal 4 4 3 2 4 5 2" xfId="32933"/>
    <cellStyle name="Normal 4 4 3 2 4 6" xfId="8672"/>
    <cellStyle name="Normal 4 4 3 2 4 6 2" xfId="35626"/>
    <cellStyle name="Normal 4 4 3 2 4 7" xfId="11365"/>
    <cellStyle name="Normal 4 4 3 2 4 7 2" xfId="38319"/>
    <cellStyle name="Normal 4 4 3 2 4 8" xfId="14058"/>
    <cellStyle name="Normal 4 4 3 2 4 8 2" xfId="41012"/>
    <cellStyle name="Normal 4 4 3 2 4 9" xfId="16751"/>
    <cellStyle name="Normal 4 4 3 2 4 9 2" xfId="43706"/>
    <cellStyle name="Normal 4 4 3 2 5" xfId="1230"/>
    <cellStyle name="Normal 4 4 3 2 5 10" xfId="28185"/>
    <cellStyle name="Normal 4 4 3 2 5 11" xfId="26362"/>
    <cellStyle name="Normal 4 4 3 2 5 2" xfId="4795"/>
    <cellStyle name="Normal 4 4 3 2 5 2 2" xfId="31749"/>
    <cellStyle name="Normal 4 4 3 2 5 3" xfId="7488"/>
    <cellStyle name="Normal 4 4 3 2 5 3 2" xfId="34442"/>
    <cellStyle name="Normal 4 4 3 2 5 4" xfId="10181"/>
    <cellStyle name="Normal 4 4 3 2 5 4 2" xfId="37135"/>
    <cellStyle name="Normal 4 4 3 2 5 5" xfId="12874"/>
    <cellStyle name="Normal 4 4 3 2 5 5 2" xfId="39828"/>
    <cellStyle name="Normal 4 4 3 2 5 6" xfId="15567"/>
    <cellStyle name="Normal 4 4 3 2 5 6 2" xfId="42521"/>
    <cellStyle name="Normal 4 4 3 2 5 7" xfId="18260"/>
    <cellStyle name="Normal 4 4 3 2 5 7 2" xfId="45215"/>
    <cellStyle name="Normal 4 4 3 2 5 8" xfId="20954"/>
    <cellStyle name="Normal 4 4 3 2 5 8 2" xfId="47909"/>
    <cellStyle name="Normal 4 4 3 2 5 9" xfId="23648"/>
    <cellStyle name="Normal 4 4 3 2 5 9 2" xfId="50603"/>
    <cellStyle name="Normal 4 4 3 2 6" xfId="2121"/>
    <cellStyle name="Normal 4 4 3 2 6 10" xfId="29076"/>
    <cellStyle name="Normal 4 4 3 2 6 11" xfId="25471"/>
    <cellStyle name="Normal 4 4 3 2 6 2" xfId="3904"/>
    <cellStyle name="Normal 4 4 3 2 6 2 2" xfId="30858"/>
    <cellStyle name="Normal 4 4 3 2 6 3" xfId="6597"/>
    <cellStyle name="Normal 4 4 3 2 6 3 2" xfId="33551"/>
    <cellStyle name="Normal 4 4 3 2 6 4" xfId="9290"/>
    <cellStyle name="Normal 4 4 3 2 6 4 2" xfId="36244"/>
    <cellStyle name="Normal 4 4 3 2 6 5" xfId="11983"/>
    <cellStyle name="Normal 4 4 3 2 6 5 2" xfId="38937"/>
    <cellStyle name="Normal 4 4 3 2 6 6" xfId="14676"/>
    <cellStyle name="Normal 4 4 3 2 6 6 2" xfId="41630"/>
    <cellStyle name="Normal 4 4 3 2 6 7" xfId="17369"/>
    <cellStyle name="Normal 4 4 3 2 6 7 2" xfId="44324"/>
    <cellStyle name="Normal 4 4 3 2 6 8" xfId="20063"/>
    <cellStyle name="Normal 4 4 3 2 6 8 2" xfId="47018"/>
    <cellStyle name="Normal 4 4 3 2 6 9" xfId="22757"/>
    <cellStyle name="Normal 4 4 3 2 6 9 2" xfId="49712"/>
    <cellStyle name="Normal 4 4 3 2 7" xfId="3013"/>
    <cellStyle name="Normal 4 4 3 2 7 2" xfId="29967"/>
    <cellStyle name="Normal 4 4 3 2 8" xfId="5706"/>
    <cellStyle name="Normal 4 4 3 2 8 2" xfId="32660"/>
    <cellStyle name="Normal 4 4 3 2 9" xfId="8399"/>
    <cellStyle name="Normal 4 4 3 2 9 2" xfId="35353"/>
    <cellStyle name="Normal 4 4 3 3" xfId="325"/>
    <cellStyle name="Normal 4 4 3 3 10" xfId="13788"/>
    <cellStyle name="Normal 4 4 3 3 10 2" xfId="40742"/>
    <cellStyle name="Normal 4 4 3 3 11" xfId="16481"/>
    <cellStyle name="Normal 4 4 3 3 11 2" xfId="43436"/>
    <cellStyle name="Normal 4 4 3 3 12" xfId="19175"/>
    <cellStyle name="Normal 4 4 3 3 12 2" xfId="46130"/>
    <cellStyle name="Normal 4 4 3 3 13" xfId="21869"/>
    <cellStyle name="Normal 4 4 3 3 13 2" xfId="48824"/>
    <cellStyle name="Normal 4 4 3 3 14" xfId="27297"/>
    <cellStyle name="Normal 4 4 3 3 15" xfId="24583"/>
    <cellStyle name="Normal 4 4 3 3 2" xfId="326"/>
    <cellStyle name="Normal 4 4 3 3 2 10" xfId="16482"/>
    <cellStyle name="Normal 4 4 3 3 2 10 2" xfId="43437"/>
    <cellStyle name="Normal 4 4 3 3 2 11" xfId="19176"/>
    <cellStyle name="Normal 4 4 3 3 2 11 2" xfId="46131"/>
    <cellStyle name="Normal 4 4 3 3 2 12" xfId="21870"/>
    <cellStyle name="Normal 4 4 3 3 2 12 2" xfId="48825"/>
    <cellStyle name="Normal 4 4 3 3 2 13" xfId="27298"/>
    <cellStyle name="Normal 4 4 3 3 2 14" xfId="24584"/>
    <cellStyle name="Normal 4 4 3 3 2 2" xfId="618"/>
    <cellStyle name="Normal 4 4 3 3 2 2 10" xfId="19449"/>
    <cellStyle name="Normal 4 4 3 3 2 2 10 2" xfId="46404"/>
    <cellStyle name="Normal 4 4 3 3 2 2 11" xfId="22143"/>
    <cellStyle name="Normal 4 4 3 3 2 2 11 2" xfId="49098"/>
    <cellStyle name="Normal 4 4 3 3 2 2 12" xfId="27571"/>
    <cellStyle name="Normal 4 4 3 3 2 2 13" xfId="24857"/>
    <cellStyle name="Normal 4 4 3 3 2 2 2" xfId="1507"/>
    <cellStyle name="Normal 4 4 3 3 2 2 2 10" xfId="28462"/>
    <cellStyle name="Normal 4 4 3 3 2 2 2 11" xfId="26639"/>
    <cellStyle name="Normal 4 4 3 3 2 2 2 2" xfId="5072"/>
    <cellStyle name="Normal 4 4 3 3 2 2 2 2 2" xfId="32026"/>
    <cellStyle name="Normal 4 4 3 3 2 2 2 3" xfId="7765"/>
    <cellStyle name="Normal 4 4 3 3 2 2 2 3 2" xfId="34719"/>
    <cellStyle name="Normal 4 4 3 3 2 2 2 4" xfId="10458"/>
    <cellStyle name="Normal 4 4 3 3 2 2 2 4 2" xfId="37412"/>
    <cellStyle name="Normal 4 4 3 3 2 2 2 5" xfId="13151"/>
    <cellStyle name="Normal 4 4 3 3 2 2 2 5 2" xfId="40105"/>
    <cellStyle name="Normal 4 4 3 3 2 2 2 6" xfId="15844"/>
    <cellStyle name="Normal 4 4 3 3 2 2 2 6 2" xfId="42798"/>
    <cellStyle name="Normal 4 4 3 3 2 2 2 7" xfId="18537"/>
    <cellStyle name="Normal 4 4 3 3 2 2 2 7 2" xfId="45492"/>
    <cellStyle name="Normal 4 4 3 3 2 2 2 8" xfId="21231"/>
    <cellStyle name="Normal 4 4 3 3 2 2 2 8 2" xfId="48186"/>
    <cellStyle name="Normal 4 4 3 3 2 2 2 9" xfId="23925"/>
    <cellStyle name="Normal 4 4 3 3 2 2 2 9 2" xfId="50880"/>
    <cellStyle name="Normal 4 4 3 3 2 2 3" xfId="2398"/>
    <cellStyle name="Normal 4 4 3 3 2 2 3 10" xfId="29353"/>
    <cellStyle name="Normal 4 4 3 3 2 2 3 11" xfId="25748"/>
    <cellStyle name="Normal 4 4 3 3 2 2 3 2" xfId="4181"/>
    <cellStyle name="Normal 4 4 3 3 2 2 3 2 2" xfId="31135"/>
    <cellStyle name="Normal 4 4 3 3 2 2 3 3" xfId="6874"/>
    <cellStyle name="Normal 4 4 3 3 2 2 3 3 2" xfId="33828"/>
    <cellStyle name="Normal 4 4 3 3 2 2 3 4" xfId="9567"/>
    <cellStyle name="Normal 4 4 3 3 2 2 3 4 2" xfId="36521"/>
    <cellStyle name="Normal 4 4 3 3 2 2 3 5" xfId="12260"/>
    <cellStyle name="Normal 4 4 3 3 2 2 3 5 2" xfId="39214"/>
    <cellStyle name="Normal 4 4 3 3 2 2 3 6" xfId="14953"/>
    <cellStyle name="Normal 4 4 3 3 2 2 3 6 2" xfId="41907"/>
    <cellStyle name="Normal 4 4 3 3 2 2 3 7" xfId="17646"/>
    <cellStyle name="Normal 4 4 3 3 2 2 3 7 2" xfId="44601"/>
    <cellStyle name="Normal 4 4 3 3 2 2 3 8" xfId="20340"/>
    <cellStyle name="Normal 4 4 3 3 2 2 3 8 2" xfId="47295"/>
    <cellStyle name="Normal 4 4 3 3 2 2 3 9" xfId="23034"/>
    <cellStyle name="Normal 4 4 3 3 2 2 3 9 2" xfId="49989"/>
    <cellStyle name="Normal 4 4 3 3 2 2 4" xfId="3290"/>
    <cellStyle name="Normal 4 4 3 3 2 2 4 2" xfId="30244"/>
    <cellStyle name="Normal 4 4 3 3 2 2 5" xfId="5983"/>
    <cellStyle name="Normal 4 4 3 3 2 2 5 2" xfId="32937"/>
    <cellStyle name="Normal 4 4 3 3 2 2 6" xfId="8676"/>
    <cellStyle name="Normal 4 4 3 3 2 2 6 2" xfId="35630"/>
    <cellStyle name="Normal 4 4 3 3 2 2 7" xfId="11369"/>
    <cellStyle name="Normal 4 4 3 3 2 2 7 2" xfId="38323"/>
    <cellStyle name="Normal 4 4 3 3 2 2 8" xfId="14062"/>
    <cellStyle name="Normal 4 4 3 3 2 2 8 2" xfId="41016"/>
    <cellStyle name="Normal 4 4 3 3 2 2 9" xfId="16755"/>
    <cellStyle name="Normal 4 4 3 3 2 2 9 2" xfId="43710"/>
    <cellStyle name="Normal 4 4 3 3 2 3" xfId="1234"/>
    <cellStyle name="Normal 4 4 3 3 2 3 10" xfId="28189"/>
    <cellStyle name="Normal 4 4 3 3 2 3 11" xfId="26366"/>
    <cellStyle name="Normal 4 4 3 3 2 3 2" xfId="4799"/>
    <cellStyle name="Normal 4 4 3 3 2 3 2 2" xfId="31753"/>
    <cellStyle name="Normal 4 4 3 3 2 3 3" xfId="7492"/>
    <cellStyle name="Normal 4 4 3 3 2 3 3 2" xfId="34446"/>
    <cellStyle name="Normal 4 4 3 3 2 3 4" xfId="10185"/>
    <cellStyle name="Normal 4 4 3 3 2 3 4 2" xfId="37139"/>
    <cellStyle name="Normal 4 4 3 3 2 3 5" xfId="12878"/>
    <cellStyle name="Normal 4 4 3 3 2 3 5 2" xfId="39832"/>
    <cellStyle name="Normal 4 4 3 3 2 3 6" xfId="15571"/>
    <cellStyle name="Normal 4 4 3 3 2 3 6 2" xfId="42525"/>
    <cellStyle name="Normal 4 4 3 3 2 3 7" xfId="18264"/>
    <cellStyle name="Normal 4 4 3 3 2 3 7 2" xfId="45219"/>
    <cellStyle name="Normal 4 4 3 3 2 3 8" xfId="20958"/>
    <cellStyle name="Normal 4 4 3 3 2 3 8 2" xfId="47913"/>
    <cellStyle name="Normal 4 4 3 3 2 3 9" xfId="23652"/>
    <cellStyle name="Normal 4 4 3 3 2 3 9 2" xfId="50607"/>
    <cellStyle name="Normal 4 4 3 3 2 4" xfId="2125"/>
    <cellStyle name="Normal 4 4 3 3 2 4 10" xfId="29080"/>
    <cellStyle name="Normal 4 4 3 3 2 4 11" xfId="25475"/>
    <cellStyle name="Normal 4 4 3 3 2 4 2" xfId="3908"/>
    <cellStyle name="Normal 4 4 3 3 2 4 2 2" xfId="30862"/>
    <cellStyle name="Normal 4 4 3 3 2 4 3" xfId="6601"/>
    <cellStyle name="Normal 4 4 3 3 2 4 3 2" xfId="33555"/>
    <cellStyle name="Normal 4 4 3 3 2 4 4" xfId="9294"/>
    <cellStyle name="Normal 4 4 3 3 2 4 4 2" xfId="36248"/>
    <cellStyle name="Normal 4 4 3 3 2 4 5" xfId="11987"/>
    <cellStyle name="Normal 4 4 3 3 2 4 5 2" xfId="38941"/>
    <cellStyle name="Normal 4 4 3 3 2 4 6" xfId="14680"/>
    <cellStyle name="Normal 4 4 3 3 2 4 6 2" xfId="41634"/>
    <cellStyle name="Normal 4 4 3 3 2 4 7" xfId="17373"/>
    <cellStyle name="Normal 4 4 3 3 2 4 7 2" xfId="44328"/>
    <cellStyle name="Normal 4 4 3 3 2 4 8" xfId="20067"/>
    <cellStyle name="Normal 4 4 3 3 2 4 8 2" xfId="47022"/>
    <cellStyle name="Normal 4 4 3 3 2 4 9" xfId="22761"/>
    <cellStyle name="Normal 4 4 3 3 2 4 9 2" xfId="49716"/>
    <cellStyle name="Normal 4 4 3 3 2 5" xfId="3017"/>
    <cellStyle name="Normal 4 4 3 3 2 5 2" xfId="29971"/>
    <cellStyle name="Normal 4 4 3 3 2 6" xfId="5710"/>
    <cellStyle name="Normal 4 4 3 3 2 6 2" xfId="32664"/>
    <cellStyle name="Normal 4 4 3 3 2 7" xfId="8403"/>
    <cellStyle name="Normal 4 4 3 3 2 7 2" xfId="35357"/>
    <cellStyle name="Normal 4 4 3 3 2 8" xfId="11096"/>
    <cellStyle name="Normal 4 4 3 3 2 8 2" xfId="38050"/>
    <cellStyle name="Normal 4 4 3 3 2 9" xfId="13789"/>
    <cellStyle name="Normal 4 4 3 3 2 9 2" xfId="40743"/>
    <cellStyle name="Normal 4 4 3 3 3" xfId="617"/>
    <cellStyle name="Normal 4 4 3 3 3 10" xfId="19448"/>
    <cellStyle name="Normal 4 4 3 3 3 10 2" xfId="46403"/>
    <cellStyle name="Normal 4 4 3 3 3 11" xfId="22142"/>
    <cellStyle name="Normal 4 4 3 3 3 11 2" xfId="49097"/>
    <cellStyle name="Normal 4 4 3 3 3 12" xfId="27570"/>
    <cellStyle name="Normal 4 4 3 3 3 13" xfId="24856"/>
    <cellStyle name="Normal 4 4 3 3 3 2" xfId="1506"/>
    <cellStyle name="Normal 4 4 3 3 3 2 10" xfId="28461"/>
    <cellStyle name="Normal 4 4 3 3 3 2 11" xfId="26638"/>
    <cellStyle name="Normal 4 4 3 3 3 2 2" xfId="5071"/>
    <cellStyle name="Normal 4 4 3 3 3 2 2 2" xfId="32025"/>
    <cellStyle name="Normal 4 4 3 3 3 2 3" xfId="7764"/>
    <cellStyle name="Normal 4 4 3 3 3 2 3 2" xfId="34718"/>
    <cellStyle name="Normal 4 4 3 3 3 2 4" xfId="10457"/>
    <cellStyle name="Normal 4 4 3 3 3 2 4 2" xfId="37411"/>
    <cellStyle name="Normal 4 4 3 3 3 2 5" xfId="13150"/>
    <cellStyle name="Normal 4 4 3 3 3 2 5 2" xfId="40104"/>
    <cellStyle name="Normal 4 4 3 3 3 2 6" xfId="15843"/>
    <cellStyle name="Normal 4 4 3 3 3 2 6 2" xfId="42797"/>
    <cellStyle name="Normal 4 4 3 3 3 2 7" xfId="18536"/>
    <cellStyle name="Normal 4 4 3 3 3 2 7 2" xfId="45491"/>
    <cellStyle name="Normal 4 4 3 3 3 2 8" xfId="21230"/>
    <cellStyle name="Normal 4 4 3 3 3 2 8 2" xfId="48185"/>
    <cellStyle name="Normal 4 4 3 3 3 2 9" xfId="23924"/>
    <cellStyle name="Normal 4 4 3 3 3 2 9 2" xfId="50879"/>
    <cellStyle name="Normal 4 4 3 3 3 3" xfId="2397"/>
    <cellStyle name="Normal 4 4 3 3 3 3 10" xfId="29352"/>
    <cellStyle name="Normal 4 4 3 3 3 3 11" xfId="25747"/>
    <cellStyle name="Normal 4 4 3 3 3 3 2" xfId="4180"/>
    <cellStyle name="Normal 4 4 3 3 3 3 2 2" xfId="31134"/>
    <cellStyle name="Normal 4 4 3 3 3 3 3" xfId="6873"/>
    <cellStyle name="Normal 4 4 3 3 3 3 3 2" xfId="33827"/>
    <cellStyle name="Normal 4 4 3 3 3 3 4" xfId="9566"/>
    <cellStyle name="Normal 4 4 3 3 3 3 4 2" xfId="36520"/>
    <cellStyle name="Normal 4 4 3 3 3 3 5" xfId="12259"/>
    <cellStyle name="Normal 4 4 3 3 3 3 5 2" xfId="39213"/>
    <cellStyle name="Normal 4 4 3 3 3 3 6" xfId="14952"/>
    <cellStyle name="Normal 4 4 3 3 3 3 6 2" xfId="41906"/>
    <cellStyle name="Normal 4 4 3 3 3 3 7" xfId="17645"/>
    <cellStyle name="Normal 4 4 3 3 3 3 7 2" xfId="44600"/>
    <cellStyle name="Normal 4 4 3 3 3 3 8" xfId="20339"/>
    <cellStyle name="Normal 4 4 3 3 3 3 8 2" xfId="47294"/>
    <cellStyle name="Normal 4 4 3 3 3 3 9" xfId="23033"/>
    <cellStyle name="Normal 4 4 3 3 3 3 9 2" xfId="49988"/>
    <cellStyle name="Normal 4 4 3 3 3 4" xfId="3289"/>
    <cellStyle name="Normal 4 4 3 3 3 4 2" xfId="30243"/>
    <cellStyle name="Normal 4 4 3 3 3 5" xfId="5982"/>
    <cellStyle name="Normal 4 4 3 3 3 5 2" xfId="32936"/>
    <cellStyle name="Normal 4 4 3 3 3 6" xfId="8675"/>
    <cellStyle name="Normal 4 4 3 3 3 6 2" xfId="35629"/>
    <cellStyle name="Normal 4 4 3 3 3 7" xfId="11368"/>
    <cellStyle name="Normal 4 4 3 3 3 7 2" xfId="38322"/>
    <cellStyle name="Normal 4 4 3 3 3 8" xfId="14061"/>
    <cellStyle name="Normal 4 4 3 3 3 8 2" xfId="41015"/>
    <cellStyle name="Normal 4 4 3 3 3 9" xfId="16754"/>
    <cellStyle name="Normal 4 4 3 3 3 9 2" xfId="43709"/>
    <cellStyle name="Normal 4 4 3 3 4" xfId="1233"/>
    <cellStyle name="Normal 4 4 3 3 4 10" xfId="28188"/>
    <cellStyle name="Normal 4 4 3 3 4 11" xfId="26365"/>
    <cellStyle name="Normal 4 4 3 3 4 2" xfId="4798"/>
    <cellStyle name="Normal 4 4 3 3 4 2 2" xfId="31752"/>
    <cellStyle name="Normal 4 4 3 3 4 3" xfId="7491"/>
    <cellStyle name="Normal 4 4 3 3 4 3 2" xfId="34445"/>
    <cellStyle name="Normal 4 4 3 3 4 4" xfId="10184"/>
    <cellStyle name="Normal 4 4 3 3 4 4 2" xfId="37138"/>
    <cellStyle name="Normal 4 4 3 3 4 5" xfId="12877"/>
    <cellStyle name="Normal 4 4 3 3 4 5 2" xfId="39831"/>
    <cellStyle name="Normal 4 4 3 3 4 6" xfId="15570"/>
    <cellStyle name="Normal 4 4 3 3 4 6 2" xfId="42524"/>
    <cellStyle name="Normal 4 4 3 3 4 7" xfId="18263"/>
    <cellStyle name="Normal 4 4 3 3 4 7 2" xfId="45218"/>
    <cellStyle name="Normal 4 4 3 3 4 8" xfId="20957"/>
    <cellStyle name="Normal 4 4 3 3 4 8 2" xfId="47912"/>
    <cellStyle name="Normal 4 4 3 3 4 9" xfId="23651"/>
    <cellStyle name="Normal 4 4 3 3 4 9 2" xfId="50606"/>
    <cellStyle name="Normal 4 4 3 3 5" xfId="2124"/>
    <cellStyle name="Normal 4 4 3 3 5 10" xfId="29079"/>
    <cellStyle name="Normal 4 4 3 3 5 11" xfId="25474"/>
    <cellStyle name="Normal 4 4 3 3 5 2" xfId="3907"/>
    <cellStyle name="Normal 4 4 3 3 5 2 2" xfId="30861"/>
    <cellStyle name="Normal 4 4 3 3 5 3" xfId="6600"/>
    <cellStyle name="Normal 4 4 3 3 5 3 2" xfId="33554"/>
    <cellStyle name="Normal 4 4 3 3 5 4" xfId="9293"/>
    <cellStyle name="Normal 4 4 3 3 5 4 2" xfId="36247"/>
    <cellStyle name="Normal 4 4 3 3 5 5" xfId="11986"/>
    <cellStyle name="Normal 4 4 3 3 5 5 2" xfId="38940"/>
    <cellStyle name="Normal 4 4 3 3 5 6" xfId="14679"/>
    <cellStyle name="Normal 4 4 3 3 5 6 2" xfId="41633"/>
    <cellStyle name="Normal 4 4 3 3 5 7" xfId="17372"/>
    <cellStyle name="Normal 4 4 3 3 5 7 2" xfId="44327"/>
    <cellStyle name="Normal 4 4 3 3 5 8" xfId="20066"/>
    <cellStyle name="Normal 4 4 3 3 5 8 2" xfId="47021"/>
    <cellStyle name="Normal 4 4 3 3 5 9" xfId="22760"/>
    <cellStyle name="Normal 4 4 3 3 5 9 2" xfId="49715"/>
    <cellStyle name="Normal 4 4 3 3 6" xfId="3016"/>
    <cellStyle name="Normal 4 4 3 3 6 2" xfId="29970"/>
    <cellStyle name="Normal 4 4 3 3 7" xfId="5709"/>
    <cellStyle name="Normal 4 4 3 3 7 2" xfId="32663"/>
    <cellStyle name="Normal 4 4 3 3 8" xfId="8402"/>
    <cellStyle name="Normal 4 4 3 3 8 2" xfId="35356"/>
    <cellStyle name="Normal 4 4 3 3 9" xfId="11095"/>
    <cellStyle name="Normal 4 4 3 3 9 2" xfId="38049"/>
    <cellStyle name="Normal 4 4 3 4" xfId="327"/>
    <cellStyle name="Normal 4 4 3 4 10" xfId="16483"/>
    <cellStyle name="Normal 4 4 3 4 10 2" xfId="43438"/>
    <cellStyle name="Normal 4 4 3 4 11" xfId="19177"/>
    <cellStyle name="Normal 4 4 3 4 11 2" xfId="46132"/>
    <cellStyle name="Normal 4 4 3 4 12" xfId="21871"/>
    <cellStyle name="Normal 4 4 3 4 12 2" xfId="48826"/>
    <cellStyle name="Normal 4 4 3 4 13" xfId="27299"/>
    <cellStyle name="Normal 4 4 3 4 14" xfId="24585"/>
    <cellStyle name="Normal 4 4 3 4 2" xfId="619"/>
    <cellStyle name="Normal 4 4 3 4 2 10" xfId="19450"/>
    <cellStyle name="Normal 4 4 3 4 2 10 2" xfId="46405"/>
    <cellStyle name="Normal 4 4 3 4 2 11" xfId="22144"/>
    <cellStyle name="Normal 4 4 3 4 2 11 2" xfId="49099"/>
    <cellStyle name="Normal 4 4 3 4 2 12" xfId="27572"/>
    <cellStyle name="Normal 4 4 3 4 2 13" xfId="24858"/>
    <cellStyle name="Normal 4 4 3 4 2 2" xfId="1508"/>
    <cellStyle name="Normal 4 4 3 4 2 2 10" xfId="28463"/>
    <cellStyle name="Normal 4 4 3 4 2 2 11" xfId="26640"/>
    <cellStyle name="Normal 4 4 3 4 2 2 2" xfId="5073"/>
    <cellStyle name="Normal 4 4 3 4 2 2 2 2" xfId="32027"/>
    <cellStyle name="Normal 4 4 3 4 2 2 3" xfId="7766"/>
    <cellStyle name="Normal 4 4 3 4 2 2 3 2" xfId="34720"/>
    <cellStyle name="Normal 4 4 3 4 2 2 4" xfId="10459"/>
    <cellStyle name="Normal 4 4 3 4 2 2 4 2" xfId="37413"/>
    <cellStyle name="Normal 4 4 3 4 2 2 5" xfId="13152"/>
    <cellStyle name="Normal 4 4 3 4 2 2 5 2" xfId="40106"/>
    <cellStyle name="Normal 4 4 3 4 2 2 6" xfId="15845"/>
    <cellStyle name="Normal 4 4 3 4 2 2 6 2" xfId="42799"/>
    <cellStyle name="Normal 4 4 3 4 2 2 7" xfId="18538"/>
    <cellStyle name="Normal 4 4 3 4 2 2 7 2" xfId="45493"/>
    <cellStyle name="Normal 4 4 3 4 2 2 8" xfId="21232"/>
    <cellStyle name="Normal 4 4 3 4 2 2 8 2" xfId="48187"/>
    <cellStyle name="Normal 4 4 3 4 2 2 9" xfId="23926"/>
    <cellStyle name="Normal 4 4 3 4 2 2 9 2" xfId="50881"/>
    <cellStyle name="Normal 4 4 3 4 2 3" xfId="2399"/>
    <cellStyle name="Normal 4 4 3 4 2 3 10" xfId="29354"/>
    <cellStyle name="Normal 4 4 3 4 2 3 11" xfId="25749"/>
    <cellStyle name="Normal 4 4 3 4 2 3 2" xfId="4182"/>
    <cellStyle name="Normal 4 4 3 4 2 3 2 2" xfId="31136"/>
    <cellStyle name="Normal 4 4 3 4 2 3 3" xfId="6875"/>
    <cellStyle name="Normal 4 4 3 4 2 3 3 2" xfId="33829"/>
    <cellStyle name="Normal 4 4 3 4 2 3 4" xfId="9568"/>
    <cellStyle name="Normal 4 4 3 4 2 3 4 2" xfId="36522"/>
    <cellStyle name="Normal 4 4 3 4 2 3 5" xfId="12261"/>
    <cellStyle name="Normal 4 4 3 4 2 3 5 2" xfId="39215"/>
    <cellStyle name="Normal 4 4 3 4 2 3 6" xfId="14954"/>
    <cellStyle name="Normal 4 4 3 4 2 3 6 2" xfId="41908"/>
    <cellStyle name="Normal 4 4 3 4 2 3 7" xfId="17647"/>
    <cellStyle name="Normal 4 4 3 4 2 3 7 2" xfId="44602"/>
    <cellStyle name="Normal 4 4 3 4 2 3 8" xfId="20341"/>
    <cellStyle name="Normal 4 4 3 4 2 3 8 2" xfId="47296"/>
    <cellStyle name="Normal 4 4 3 4 2 3 9" xfId="23035"/>
    <cellStyle name="Normal 4 4 3 4 2 3 9 2" xfId="49990"/>
    <cellStyle name="Normal 4 4 3 4 2 4" xfId="3291"/>
    <cellStyle name="Normal 4 4 3 4 2 4 2" xfId="30245"/>
    <cellStyle name="Normal 4 4 3 4 2 5" xfId="5984"/>
    <cellStyle name="Normal 4 4 3 4 2 5 2" xfId="32938"/>
    <cellStyle name="Normal 4 4 3 4 2 6" xfId="8677"/>
    <cellStyle name="Normal 4 4 3 4 2 6 2" xfId="35631"/>
    <cellStyle name="Normal 4 4 3 4 2 7" xfId="11370"/>
    <cellStyle name="Normal 4 4 3 4 2 7 2" xfId="38324"/>
    <cellStyle name="Normal 4 4 3 4 2 8" xfId="14063"/>
    <cellStyle name="Normal 4 4 3 4 2 8 2" xfId="41017"/>
    <cellStyle name="Normal 4 4 3 4 2 9" xfId="16756"/>
    <cellStyle name="Normal 4 4 3 4 2 9 2" xfId="43711"/>
    <cellStyle name="Normal 4 4 3 4 3" xfId="1235"/>
    <cellStyle name="Normal 4 4 3 4 3 10" xfId="28190"/>
    <cellStyle name="Normal 4 4 3 4 3 11" xfId="26367"/>
    <cellStyle name="Normal 4 4 3 4 3 2" xfId="4800"/>
    <cellStyle name="Normal 4 4 3 4 3 2 2" xfId="31754"/>
    <cellStyle name="Normal 4 4 3 4 3 3" xfId="7493"/>
    <cellStyle name="Normal 4 4 3 4 3 3 2" xfId="34447"/>
    <cellStyle name="Normal 4 4 3 4 3 4" xfId="10186"/>
    <cellStyle name="Normal 4 4 3 4 3 4 2" xfId="37140"/>
    <cellStyle name="Normal 4 4 3 4 3 5" xfId="12879"/>
    <cellStyle name="Normal 4 4 3 4 3 5 2" xfId="39833"/>
    <cellStyle name="Normal 4 4 3 4 3 6" xfId="15572"/>
    <cellStyle name="Normal 4 4 3 4 3 6 2" xfId="42526"/>
    <cellStyle name="Normal 4 4 3 4 3 7" xfId="18265"/>
    <cellStyle name="Normal 4 4 3 4 3 7 2" xfId="45220"/>
    <cellStyle name="Normal 4 4 3 4 3 8" xfId="20959"/>
    <cellStyle name="Normal 4 4 3 4 3 8 2" xfId="47914"/>
    <cellStyle name="Normal 4 4 3 4 3 9" xfId="23653"/>
    <cellStyle name="Normal 4 4 3 4 3 9 2" xfId="50608"/>
    <cellStyle name="Normal 4 4 3 4 4" xfId="2126"/>
    <cellStyle name="Normal 4 4 3 4 4 10" xfId="29081"/>
    <cellStyle name="Normal 4 4 3 4 4 11" xfId="25476"/>
    <cellStyle name="Normal 4 4 3 4 4 2" xfId="3909"/>
    <cellStyle name="Normal 4 4 3 4 4 2 2" xfId="30863"/>
    <cellStyle name="Normal 4 4 3 4 4 3" xfId="6602"/>
    <cellStyle name="Normal 4 4 3 4 4 3 2" xfId="33556"/>
    <cellStyle name="Normal 4 4 3 4 4 4" xfId="9295"/>
    <cellStyle name="Normal 4 4 3 4 4 4 2" xfId="36249"/>
    <cellStyle name="Normal 4 4 3 4 4 5" xfId="11988"/>
    <cellStyle name="Normal 4 4 3 4 4 5 2" xfId="38942"/>
    <cellStyle name="Normal 4 4 3 4 4 6" xfId="14681"/>
    <cellStyle name="Normal 4 4 3 4 4 6 2" xfId="41635"/>
    <cellStyle name="Normal 4 4 3 4 4 7" xfId="17374"/>
    <cellStyle name="Normal 4 4 3 4 4 7 2" xfId="44329"/>
    <cellStyle name="Normal 4 4 3 4 4 8" xfId="20068"/>
    <cellStyle name="Normal 4 4 3 4 4 8 2" xfId="47023"/>
    <cellStyle name="Normal 4 4 3 4 4 9" xfId="22762"/>
    <cellStyle name="Normal 4 4 3 4 4 9 2" xfId="49717"/>
    <cellStyle name="Normal 4 4 3 4 5" xfId="3018"/>
    <cellStyle name="Normal 4 4 3 4 5 2" xfId="29972"/>
    <cellStyle name="Normal 4 4 3 4 6" xfId="5711"/>
    <cellStyle name="Normal 4 4 3 4 6 2" xfId="32665"/>
    <cellStyle name="Normal 4 4 3 4 7" xfId="8404"/>
    <cellStyle name="Normal 4 4 3 4 7 2" xfId="35358"/>
    <cellStyle name="Normal 4 4 3 4 8" xfId="11097"/>
    <cellStyle name="Normal 4 4 3 4 8 2" xfId="38051"/>
    <cellStyle name="Normal 4 4 3 4 9" xfId="13790"/>
    <cellStyle name="Normal 4 4 3 4 9 2" xfId="40744"/>
    <cellStyle name="Normal 4 4 3 5" xfId="328"/>
    <cellStyle name="Normal 4 4 3 5 10" xfId="16484"/>
    <cellStyle name="Normal 4 4 3 5 10 2" xfId="43439"/>
    <cellStyle name="Normal 4 4 3 5 11" xfId="19178"/>
    <cellStyle name="Normal 4 4 3 5 11 2" xfId="46133"/>
    <cellStyle name="Normal 4 4 3 5 12" xfId="21872"/>
    <cellStyle name="Normal 4 4 3 5 12 2" xfId="48827"/>
    <cellStyle name="Normal 4 4 3 5 13" xfId="27300"/>
    <cellStyle name="Normal 4 4 3 5 14" xfId="24586"/>
    <cellStyle name="Normal 4 4 3 5 2" xfId="620"/>
    <cellStyle name="Normal 4 4 3 5 2 10" xfId="19451"/>
    <cellStyle name="Normal 4 4 3 5 2 10 2" xfId="46406"/>
    <cellStyle name="Normal 4 4 3 5 2 11" xfId="22145"/>
    <cellStyle name="Normal 4 4 3 5 2 11 2" xfId="49100"/>
    <cellStyle name="Normal 4 4 3 5 2 12" xfId="27573"/>
    <cellStyle name="Normal 4 4 3 5 2 13" xfId="24859"/>
    <cellStyle name="Normal 4 4 3 5 2 2" xfId="1509"/>
    <cellStyle name="Normal 4 4 3 5 2 2 10" xfId="28464"/>
    <cellStyle name="Normal 4 4 3 5 2 2 11" xfId="26641"/>
    <cellStyle name="Normal 4 4 3 5 2 2 2" xfId="5074"/>
    <cellStyle name="Normal 4 4 3 5 2 2 2 2" xfId="32028"/>
    <cellStyle name="Normal 4 4 3 5 2 2 3" xfId="7767"/>
    <cellStyle name="Normal 4 4 3 5 2 2 3 2" xfId="34721"/>
    <cellStyle name="Normal 4 4 3 5 2 2 4" xfId="10460"/>
    <cellStyle name="Normal 4 4 3 5 2 2 4 2" xfId="37414"/>
    <cellStyle name="Normal 4 4 3 5 2 2 5" xfId="13153"/>
    <cellStyle name="Normal 4 4 3 5 2 2 5 2" xfId="40107"/>
    <cellStyle name="Normal 4 4 3 5 2 2 6" xfId="15846"/>
    <cellStyle name="Normal 4 4 3 5 2 2 6 2" xfId="42800"/>
    <cellStyle name="Normal 4 4 3 5 2 2 7" xfId="18539"/>
    <cellStyle name="Normal 4 4 3 5 2 2 7 2" xfId="45494"/>
    <cellStyle name="Normal 4 4 3 5 2 2 8" xfId="21233"/>
    <cellStyle name="Normal 4 4 3 5 2 2 8 2" xfId="48188"/>
    <cellStyle name="Normal 4 4 3 5 2 2 9" xfId="23927"/>
    <cellStyle name="Normal 4 4 3 5 2 2 9 2" xfId="50882"/>
    <cellStyle name="Normal 4 4 3 5 2 3" xfId="2400"/>
    <cellStyle name="Normal 4 4 3 5 2 3 10" xfId="29355"/>
    <cellStyle name="Normal 4 4 3 5 2 3 11" xfId="25750"/>
    <cellStyle name="Normal 4 4 3 5 2 3 2" xfId="4183"/>
    <cellStyle name="Normal 4 4 3 5 2 3 2 2" xfId="31137"/>
    <cellStyle name="Normal 4 4 3 5 2 3 3" xfId="6876"/>
    <cellStyle name="Normal 4 4 3 5 2 3 3 2" xfId="33830"/>
    <cellStyle name="Normal 4 4 3 5 2 3 4" xfId="9569"/>
    <cellStyle name="Normal 4 4 3 5 2 3 4 2" xfId="36523"/>
    <cellStyle name="Normal 4 4 3 5 2 3 5" xfId="12262"/>
    <cellStyle name="Normal 4 4 3 5 2 3 5 2" xfId="39216"/>
    <cellStyle name="Normal 4 4 3 5 2 3 6" xfId="14955"/>
    <cellStyle name="Normal 4 4 3 5 2 3 6 2" xfId="41909"/>
    <cellStyle name="Normal 4 4 3 5 2 3 7" xfId="17648"/>
    <cellStyle name="Normal 4 4 3 5 2 3 7 2" xfId="44603"/>
    <cellStyle name="Normal 4 4 3 5 2 3 8" xfId="20342"/>
    <cellStyle name="Normal 4 4 3 5 2 3 8 2" xfId="47297"/>
    <cellStyle name="Normal 4 4 3 5 2 3 9" xfId="23036"/>
    <cellStyle name="Normal 4 4 3 5 2 3 9 2" xfId="49991"/>
    <cellStyle name="Normal 4 4 3 5 2 4" xfId="3292"/>
    <cellStyle name="Normal 4 4 3 5 2 4 2" xfId="30246"/>
    <cellStyle name="Normal 4 4 3 5 2 5" xfId="5985"/>
    <cellStyle name="Normal 4 4 3 5 2 5 2" xfId="32939"/>
    <cellStyle name="Normal 4 4 3 5 2 6" xfId="8678"/>
    <cellStyle name="Normal 4 4 3 5 2 6 2" xfId="35632"/>
    <cellStyle name="Normal 4 4 3 5 2 7" xfId="11371"/>
    <cellStyle name="Normal 4 4 3 5 2 7 2" xfId="38325"/>
    <cellStyle name="Normal 4 4 3 5 2 8" xfId="14064"/>
    <cellStyle name="Normal 4 4 3 5 2 8 2" xfId="41018"/>
    <cellStyle name="Normal 4 4 3 5 2 9" xfId="16757"/>
    <cellStyle name="Normal 4 4 3 5 2 9 2" xfId="43712"/>
    <cellStyle name="Normal 4 4 3 5 3" xfId="1236"/>
    <cellStyle name="Normal 4 4 3 5 3 10" xfId="28191"/>
    <cellStyle name="Normal 4 4 3 5 3 11" xfId="26368"/>
    <cellStyle name="Normal 4 4 3 5 3 2" xfId="4801"/>
    <cellStyle name="Normal 4 4 3 5 3 2 2" xfId="31755"/>
    <cellStyle name="Normal 4 4 3 5 3 3" xfId="7494"/>
    <cellStyle name="Normal 4 4 3 5 3 3 2" xfId="34448"/>
    <cellStyle name="Normal 4 4 3 5 3 4" xfId="10187"/>
    <cellStyle name="Normal 4 4 3 5 3 4 2" xfId="37141"/>
    <cellStyle name="Normal 4 4 3 5 3 5" xfId="12880"/>
    <cellStyle name="Normal 4 4 3 5 3 5 2" xfId="39834"/>
    <cellStyle name="Normal 4 4 3 5 3 6" xfId="15573"/>
    <cellStyle name="Normal 4 4 3 5 3 6 2" xfId="42527"/>
    <cellStyle name="Normal 4 4 3 5 3 7" xfId="18266"/>
    <cellStyle name="Normal 4 4 3 5 3 7 2" xfId="45221"/>
    <cellStyle name="Normal 4 4 3 5 3 8" xfId="20960"/>
    <cellStyle name="Normal 4 4 3 5 3 8 2" xfId="47915"/>
    <cellStyle name="Normal 4 4 3 5 3 9" xfId="23654"/>
    <cellStyle name="Normal 4 4 3 5 3 9 2" xfId="50609"/>
    <cellStyle name="Normal 4 4 3 5 4" xfId="2127"/>
    <cellStyle name="Normal 4 4 3 5 4 10" xfId="29082"/>
    <cellStyle name="Normal 4 4 3 5 4 11" xfId="25477"/>
    <cellStyle name="Normal 4 4 3 5 4 2" xfId="3910"/>
    <cellStyle name="Normal 4 4 3 5 4 2 2" xfId="30864"/>
    <cellStyle name="Normal 4 4 3 5 4 3" xfId="6603"/>
    <cellStyle name="Normal 4 4 3 5 4 3 2" xfId="33557"/>
    <cellStyle name="Normal 4 4 3 5 4 4" xfId="9296"/>
    <cellStyle name="Normal 4 4 3 5 4 4 2" xfId="36250"/>
    <cellStyle name="Normal 4 4 3 5 4 5" xfId="11989"/>
    <cellStyle name="Normal 4 4 3 5 4 5 2" xfId="38943"/>
    <cellStyle name="Normal 4 4 3 5 4 6" xfId="14682"/>
    <cellStyle name="Normal 4 4 3 5 4 6 2" xfId="41636"/>
    <cellStyle name="Normal 4 4 3 5 4 7" xfId="17375"/>
    <cellStyle name="Normal 4 4 3 5 4 7 2" xfId="44330"/>
    <cellStyle name="Normal 4 4 3 5 4 8" xfId="20069"/>
    <cellStyle name="Normal 4 4 3 5 4 8 2" xfId="47024"/>
    <cellStyle name="Normal 4 4 3 5 4 9" xfId="22763"/>
    <cellStyle name="Normal 4 4 3 5 4 9 2" xfId="49718"/>
    <cellStyle name="Normal 4 4 3 5 5" xfId="3019"/>
    <cellStyle name="Normal 4 4 3 5 5 2" xfId="29973"/>
    <cellStyle name="Normal 4 4 3 5 6" xfId="5712"/>
    <cellStyle name="Normal 4 4 3 5 6 2" xfId="32666"/>
    <cellStyle name="Normal 4 4 3 5 7" xfId="8405"/>
    <cellStyle name="Normal 4 4 3 5 7 2" xfId="35359"/>
    <cellStyle name="Normal 4 4 3 5 8" xfId="11098"/>
    <cellStyle name="Normal 4 4 3 5 8 2" xfId="38052"/>
    <cellStyle name="Normal 4 4 3 5 9" xfId="13791"/>
    <cellStyle name="Normal 4 4 3 5 9 2" xfId="40745"/>
    <cellStyle name="Normal 4 4 3 6" xfId="321"/>
    <cellStyle name="Normal 4 4 3 6 10" xfId="19171"/>
    <cellStyle name="Normal 4 4 3 6 10 2" xfId="46126"/>
    <cellStyle name="Normal 4 4 3 6 11" xfId="21865"/>
    <cellStyle name="Normal 4 4 3 6 11 2" xfId="48820"/>
    <cellStyle name="Normal 4 4 3 6 12" xfId="27293"/>
    <cellStyle name="Normal 4 4 3 6 13" xfId="24579"/>
    <cellStyle name="Normal 4 4 3 6 2" xfId="1229"/>
    <cellStyle name="Normal 4 4 3 6 2 10" xfId="28184"/>
    <cellStyle name="Normal 4 4 3 6 2 11" xfId="26361"/>
    <cellStyle name="Normal 4 4 3 6 2 2" xfId="4794"/>
    <cellStyle name="Normal 4 4 3 6 2 2 2" xfId="31748"/>
    <cellStyle name="Normal 4 4 3 6 2 3" xfId="7487"/>
    <cellStyle name="Normal 4 4 3 6 2 3 2" xfId="34441"/>
    <cellStyle name="Normal 4 4 3 6 2 4" xfId="10180"/>
    <cellStyle name="Normal 4 4 3 6 2 4 2" xfId="37134"/>
    <cellStyle name="Normal 4 4 3 6 2 5" xfId="12873"/>
    <cellStyle name="Normal 4 4 3 6 2 5 2" xfId="39827"/>
    <cellStyle name="Normal 4 4 3 6 2 6" xfId="15566"/>
    <cellStyle name="Normal 4 4 3 6 2 6 2" xfId="42520"/>
    <cellStyle name="Normal 4 4 3 6 2 7" xfId="18259"/>
    <cellStyle name="Normal 4 4 3 6 2 7 2" xfId="45214"/>
    <cellStyle name="Normal 4 4 3 6 2 8" xfId="20953"/>
    <cellStyle name="Normal 4 4 3 6 2 8 2" xfId="47908"/>
    <cellStyle name="Normal 4 4 3 6 2 9" xfId="23647"/>
    <cellStyle name="Normal 4 4 3 6 2 9 2" xfId="50602"/>
    <cellStyle name="Normal 4 4 3 6 3" xfId="2120"/>
    <cellStyle name="Normal 4 4 3 6 3 10" xfId="29075"/>
    <cellStyle name="Normal 4 4 3 6 3 11" xfId="25470"/>
    <cellStyle name="Normal 4 4 3 6 3 2" xfId="3903"/>
    <cellStyle name="Normal 4 4 3 6 3 2 2" xfId="30857"/>
    <cellStyle name="Normal 4 4 3 6 3 3" xfId="6596"/>
    <cellStyle name="Normal 4 4 3 6 3 3 2" xfId="33550"/>
    <cellStyle name="Normal 4 4 3 6 3 4" xfId="9289"/>
    <cellStyle name="Normal 4 4 3 6 3 4 2" xfId="36243"/>
    <cellStyle name="Normal 4 4 3 6 3 5" xfId="11982"/>
    <cellStyle name="Normal 4 4 3 6 3 5 2" xfId="38936"/>
    <cellStyle name="Normal 4 4 3 6 3 6" xfId="14675"/>
    <cellStyle name="Normal 4 4 3 6 3 6 2" xfId="41629"/>
    <cellStyle name="Normal 4 4 3 6 3 7" xfId="17368"/>
    <cellStyle name="Normal 4 4 3 6 3 7 2" xfId="44323"/>
    <cellStyle name="Normal 4 4 3 6 3 8" xfId="20062"/>
    <cellStyle name="Normal 4 4 3 6 3 8 2" xfId="47017"/>
    <cellStyle name="Normal 4 4 3 6 3 9" xfId="22756"/>
    <cellStyle name="Normal 4 4 3 6 3 9 2" xfId="49711"/>
    <cellStyle name="Normal 4 4 3 6 4" xfId="3012"/>
    <cellStyle name="Normal 4 4 3 6 4 2" xfId="29966"/>
    <cellStyle name="Normal 4 4 3 6 5" xfId="5705"/>
    <cellStyle name="Normal 4 4 3 6 5 2" xfId="32659"/>
    <cellStyle name="Normal 4 4 3 6 6" xfId="8398"/>
    <cellStyle name="Normal 4 4 3 6 6 2" xfId="35352"/>
    <cellStyle name="Normal 4 4 3 6 7" xfId="11091"/>
    <cellStyle name="Normal 4 4 3 6 7 2" xfId="38045"/>
    <cellStyle name="Normal 4 4 3 6 8" xfId="13784"/>
    <cellStyle name="Normal 4 4 3 6 8 2" xfId="40738"/>
    <cellStyle name="Normal 4 4 3 6 9" xfId="16477"/>
    <cellStyle name="Normal 4 4 3 6 9 2" xfId="43432"/>
    <cellStyle name="Normal 4 4 3 7" xfId="613"/>
    <cellStyle name="Normal 4 4 3 7 10" xfId="19444"/>
    <cellStyle name="Normal 4 4 3 7 10 2" xfId="46399"/>
    <cellStyle name="Normal 4 4 3 7 11" xfId="22138"/>
    <cellStyle name="Normal 4 4 3 7 11 2" xfId="49093"/>
    <cellStyle name="Normal 4 4 3 7 12" xfId="27566"/>
    <cellStyle name="Normal 4 4 3 7 13" xfId="24852"/>
    <cellStyle name="Normal 4 4 3 7 2" xfId="1502"/>
    <cellStyle name="Normal 4 4 3 7 2 10" xfId="28457"/>
    <cellStyle name="Normal 4 4 3 7 2 11" xfId="26634"/>
    <cellStyle name="Normal 4 4 3 7 2 2" xfId="5067"/>
    <cellStyle name="Normal 4 4 3 7 2 2 2" xfId="32021"/>
    <cellStyle name="Normal 4 4 3 7 2 3" xfId="7760"/>
    <cellStyle name="Normal 4 4 3 7 2 3 2" xfId="34714"/>
    <cellStyle name="Normal 4 4 3 7 2 4" xfId="10453"/>
    <cellStyle name="Normal 4 4 3 7 2 4 2" xfId="37407"/>
    <cellStyle name="Normal 4 4 3 7 2 5" xfId="13146"/>
    <cellStyle name="Normal 4 4 3 7 2 5 2" xfId="40100"/>
    <cellStyle name="Normal 4 4 3 7 2 6" xfId="15839"/>
    <cellStyle name="Normal 4 4 3 7 2 6 2" xfId="42793"/>
    <cellStyle name="Normal 4 4 3 7 2 7" xfId="18532"/>
    <cellStyle name="Normal 4 4 3 7 2 7 2" xfId="45487"/>
    <cellStyle name="Normal 4 4 3 7 2 8" xfId="21226"/>
    <cellStyle name="Normal 4 4 3 7 2 8 2" xfId="48181"/>
    <cellStyle name="Normal 4 4 3 7 2 9" xfId="23920"/>
    <cellStyle name="Normal 4 4 3 7 2 9 2" xfId="50875"/>
    <cellStyle name="Normal 4 4 3 7 3" xfId="2393"/>
    <cellStyle name="Normal 4 4 3 7 3 10" xfId="29348"/>
    <cellStyle name="Normal 4 4 3 7 3 11" xfId="25743"/>
    <cellStyle name="Normal 4 4 3 7 3 2" xfId="4176"/>
    <cellStyle name="Normal 4 4 3 7 3 2 2" xfId="31130"/>
    <cellStyle name="Normal 4 4 3 7 3 3" xfId="6869"/>
    <cellStyle name="Normal 4 4 3 7 3 3 2" xfId="33823"/>
    <cellStyle name="Normal 4 4 3 7 3 4" xfId="9562"/>
    <cellStyle name="Normal 4 4 3 7 3 4 2" xfId="36516"/>
    <cellStyle name="Normal 4 4 3 7 3 5" xfId="12255"/>
    <cellStyle name="Normal 4 4 3 7 3 5 2" xfId="39209"/>
    <cellStyle name="Normal 4 4 3 7 3 6" xfId="14948"/>
    <cellStyle name="Normal 4 4 3 7 3 6 2" xfId="41902"/>
    <cellStyle name="Normal 4 4 3 7 3 7" xfId="17641"/>
    <cellStyle name="Normal 4 4 3 7 3 7 2" xfId="44596"/>
    <cellStyle name="Normal 4 4 3 7 3 8" xfId="20335"/>
    <cellStyle name="Normal 4 4 3 7 3 8 2" xfId="47290"/>
    <cellStyle name="Normal 4 4 3 7 3 9" xfId="23029"/>
    <cellStyle name="Normal 4 4 3 7 3 9 2" xfId="49984"/>
    <cellStyle name="Normal 4 4 3 7 4" xfId="3285"/>
    <cellStyle name="Normal 4 4 3 7 4 2" xfId="30239"/>
    <cellStyle name="Normal 4 4 3 7 5" xfId="5978"/>
    <cellStyle name="Normal 4 4 3 7 5 2" xfId="32932"/>
    <cellStyle name="Normal 4 4 3 7 6" xfId="8671"/>
    <cellStyle name="Normal 4 4 3 7 6 2" xfId="35625"/>
    <cellStyle name="Normal 4 4 3 7 7" xfId="11364"/>
    <cellStyle name="Normal 4 4 3 7 7 2" xfId="38318"/>
    <cellStyle name="Normal 4 4 3 7 8" xfId="14057"/>
    <cellStyle name="Normal 4 4 3 7 8 2" xfId="41011"/>
    <cellStyle name="Normal 4 4 3 7 9" xfId="16750"/>
    <cellStyle name="Normal 4 4 3 7 9 2" xfId="43705"/>
    <cellStyle name="Normal 4 4 3 8" xfId="1014"/>
    <cellStyle name="Normal 4 4 3 8 10" xfId="27969"/>
    <cellStyle name="Normal 4 4 3 8 11" xfId="26146"/>
    <cellStyle name="Normal 4 4 3 8 2" xfId="4579"/>
    <cellStyle name="Normal 4 4 3 8 2 2" xfId="31533"/>
    <cellStyle name="Normal 4 4 3 8 3" xfId="7272"/>
    <cellStyle name="Normal 4 4 3 8 3 2" xfId="34226"/>
    <cellStyle name="Normal 4 4 3 8 4" xfId="9965"/>
    <cellStyle name="Normal 4 4 3 8 4 2" xfId="36919"/>
    <cellStyle name="Normal 4 4 3 8 5" xfId="12658"/>
    <cellStyle name="Normal 4 4 3 8 5 2" xfId="39612"/>
    <cellStyle name="Normal 4 4 3 8 6" xfId="15351"/>
    <cellStyle name="Normal 4 4 3 8 6 2" xfId="42305"/>
    <cellStyle name="Normal 4 4 3 8 7" xfId="18044"/>
    <cellStyle name="Normal 4 4 3 8 7 2" xfId="44999"/>
    <cellStyle name="Normal 4 4 3 8 8" xfId="20738"/>
    <cellStyle name="Normal 4 4 3 8 8 2" xfId="47693"/>
    <cellStyle name="Normal 4 4 3 8 9" xfId="23432"/>
    <cellStyle name="Normal 4 4 3 8 9 2" xfId="50387"/>
    <cellStyle name="Normal 4 4 3 9" xfId="1905"/>
    <cellStyle name="Normal 4 4 3 9 10" xfId="28860"/>
    <cellStyle name="Normal 4 4 3 9 11" xfId="25255"/>
    <cellStyle name="Normal 4 4 3 9 2" xfId="3688"/>
    <cellStyle name="Normal 4 4 3 9 2 2" xfId="30642"/>
    <cellStyle name="Normal 4 4 3 9 3" xfId="6381"/>
    <cellStyle name="Normal 4 4 3 9 3 2" xfId="33335"/>
    <cellStyle name="Normal 4 4 3 9 4" xfId="9074"/>
    <cellStyle name="Normal 4 4 3 9 4 2" xfId="36028"/>
    <cellStyle name="Normal 4 4 3 9 5" xfId="11767"/>
    <cellStyle name="Normal 4 4 3 9 5 2" xfId="38721"/>
    <cellStyle name="Normal 4 4 3 9 6" xfId="14460"/>
    <cellStyle name="Normal 4 4 3 9 6 2" xfId="41414"/>
    <cellStyle name="Normal 4 4 3 9 7" xfId="17153"/>
    <cellStyle name="Normal 4 4 3 9 7 2" xfId="44108"/>
    <cellStyle name="Normal 4 4 3 9 8" xfId="19847"/>
    <cellStyle name="Normal 4 4 3 9 8 2" xfId="46802"/>
    <cellStyle name="Normal 4 4 3 9 9" xfId="22541"/>
    <cellStyle name="Normal 4 4 3 9 9 2" xfId="49496"/>
    <cellStyle name="Normal 4 4 30" xfId="18943"/>
    <cellStyle name="Normal 4 4 30 2" xfId="45898"/>
    <cellStyle name="Normal 4 4 31" xfId="21637"/>
    <cellStyle name="Normal 4 4 31 2" xfId="48592"/>
    <cellStyle name="Normal 4 4 32" xfId="27065"/>
    <cellStyle name="Normal 4 4 33" xfId="24351"/>
    <cellStyle name="Normal 4 4 4" xfId="125"/>
    <cellStyle name="Normal 4 4 4 10" xfId="2830"/>
    <cellStyle name="Normal 4 4 4 10 2" xfId="29784"/>
    <cellStyle name="Normal 4 4 4 11" xfId="5523"/>
    <cellStyle name="Normal 4 4 4 11 2" xfId="32477"/>
    <cellStyle name="Normal 4 4 4 12" xfId="8216"/>
    <cellStyle name="Normal 4 4 4 12 2" xfId="35170"/>
    <cellStyle name="Normal 4 4 4 13" xfId="10909"/>
    <cellStyle name="Normal 4 4 4 13 2" xfId="37863"/>
    <cellStyle name="Normal 4 4 4 14" xfId="13602"/>
    <cellStyle name="Normal 4 4 4 14 2" xfId="40556"/>
    <cellStyle name="Normal 4 4 4 15" xfId="16295"/>
    <cellStyle name="Normal 4 4 4 15 2" xfId="43250"/>
    <cellStyle name="Normal 4 4 4 16" xfId="18989"/>
    <cellStyle name="Normal 4 4 4 16 2" xfId="45944"/>
    <cellStyle name="Normal 4 4 4 17" xfId="21683"/>
    <cellStyle name="Normal 4 4 4 17 2" xfId="48638"/>
    <cellStyle name="Normal 4 4 4 18" xfId="27111"/>
    <cellStyle name="Normal 4 4 4 19" xfId="24397"/>
    <cellStyle name="Normal 4 4 4 2" xfId="330"/>
    <cellStyle name="Normal 4 4 4 2 10" xfId="13793"/>
    <cellStyle name="Normal 4 4 4 2 10 2" xfId="40747"/>
    <cellStyle name="Normal 4 4 4 2 11" xfId="16486"/>
    <cellStyle name="Normal 4 4 4 2 11 2" xfId="43441"/>
    <cellStyle name="Normal 4 4 4 2 12" xfId="19180"/>
    <cellStyle name="Normal 4 4 4 2 12 2" xfId="46135"/>
    <cellStyle name="Normal 4 4 4 2 13" xfId="21874"/>
    <cellStyle name="Normal 4 4 4 2 13 2" xfId="48829"/>
    <cellStyle name="Normal 4 4 4 2 14" xfId="27302"/>
    <cellStyle name="Normal 4 4 4 2 15" xfId="24588"/>
    <cellStyle name="Normal 4 4 4 2 2" xfId="331"/>
    <cellStyle name="Normal 4 4 4 2 2 10" xfId="16487"/>
    <cellStyle name="Normal 4 4 4 2 2 10 2" xfId="43442"/>
    <cellStyle name="Normal 4 4 4 2 2 11" xfId="19181"/>
    <cellStyle name="Normal 4 4 4 2 2 11 2" xfId="46136"/>
    <cellStyle name="Normal 4 4 4 2 2 12" xfId="21875"/>
    <cellStyle name="Normal 4 4 4 2 2 12 2" xfId="48830"/>
    <cellStyle name="Normal 4 4 4 2 2 13" xfId="27303"/>
    <cellStyle name="Normal 4 4 4 2 2 14" xfId="24589"/>
    <cellStyle name="Normal 4 4 4 2 2 2" xfId="623"/>
    <cellStyle name="Normal 4 4 4 2 2 2 10" xfId="19454"/>
    <cellStyle name="Normal 4 4 4 2 2 2 10 2" xfId="46409"/>
    <cellStyle name="Normal 4 4 4 2 2 2 11" xfId="22148"/>
    <cellStyle name="Normal 4 4 4 2 2 2 11 2" xfId="49103"/>
    <cellStyle name="Normal 4 4 4 2 2 2 12" xfId="27576"/>
    <cellStyle name="Normal 4 4 4 2 2 2 13" xfId="24862"/>
    <cellStyle name="Normal 4 4 4 2 2 2 2" xfId="1512"/>
    <cellStyle name="Normal 4 4 4 2 2 2 2 10" xfId="28467"/>
    <cellStyle name="Normal 4 4 4 2 2 2 2 11" xfId="26644"/>
    <cellStyle name="Normal 4 4 4 2 2 2 2 2" xfId="5077"/>
    <cellStyle name="Normal 4 4 4 2 2 2 2 2 2" xfId="32031"/>
    <cellStyle name="Normal 4 4 4 2 2 2 2 3" xfId="7770"/>
    <cellStyle name="Normal 4 4 4 2 2 2 2 3 2" xfId="34724"/>
    <cellStyle name="Normal 4 4 4 2 2 2 2 4" xfId="10463"/>
    <cellStyle name="Normal 4 4 4 2 2 2 2 4 2" xfId="37417"/>
    <cellStyle name="Normal 4 4 4 2 2 2 2 5" xfId="13156"/>
    <cellStyle name="Normal 4 4 4 2 2 2 2 5 2" xfId="40110"/>
    <cellStyle name="Normal 4 4 4 2 2 2 2 6" xfId="15849"/>
    <cellStyle name="Normal 4 4 4 2 2 2 2 6 2" xfId="42803"/>
    <cellStyle name="Normal 4 4 4 2 2 2 2 7" xfId="18542"/>
    <cellStyle name="Normal 4 4 4 2 2 2 2 7 2" xfId="45497"/>
    <cellStyle name="Normal 4 4 4 2 2 2 2 8" xfId="21236"/>
    <cellStyle name="Normal 4 4 4 2 2 2 2 8 2" xfId="48191"/>
    <cellStyle name="Normal 4 4 4 2 2 2 2 9" xfId="23930"/>
    <cellStyle name="Normal 4 4 4 2 2 2 2 9 2" xfId="50885"/>
    <cellStyle name="Normal 4 4 4 2 2 2 3" xfId="2403"/>
    <cellStyle name="Normal 4 4 4 2 2 2 3 10" xfId="29358"/>
    <cellStyle name="Normal 4 4 4 2 2 2 3 11" xfId="25753"/>
    <cellStyle name="Normal 4 4 4 2 2 2 3 2" xfId="4186"/>
    <cellStyle name="Normal 4 4 4 2 2 2 3 2 2" xfId="31140"/>
    <cellStyle name="Normal 4 4 4 2 2 2 3 3" xfId="6879"/>
    <cellStyle name="Normal 4 4 4 2 2 2 3 3 2" xfId="33833"/>
    <cellStyle name="Normal 4 4 4 2 2 2 3 4" xfId="9572"/>
    <cellStyle name="Normal 4 4 4 2 2 2 3 4 2" xfId="36526"/>
    <cellStyle name="Normal 4 4 4 2 2 2 3 5" xfId="12265"/>
    <cellStyle name="Normal 4 4 4 2 2 2 3 5 2" xfId="39219"/>
    <cellStyle name="Normal 4 4 4 2 2 2 3 6" xfId="14958"/>
    <cellStyle name="Normal 4 4 4 2 2 2 3 6 2" xfId="41912"/>
    <cellStyle name="Normal 4 4 4 2 2 2 3 7" xfId="17651"/>
    <cellStyle name="Normal 4 4 4 2 2 2 3 7 2" xfId="44606"/>
    <cellStyle name="Normal 4 4 4 2 2 2 3 8" xfId="20345"/>
    <cellStyle name="Normal 4 4 4 2 2 2 3 8 2" xfId="47300"/>
    <cellStyle name="Normal 4 4 4 2 2 2 3 9" xfId="23039"/>
    <cellStyle name="Normal 4 4 4 2 2 2 3 9 2" xfId="49994"/>
    <cellStyle name="Normal 4 4 4 2 2 2 4" xfId="3295"/>
    <cellStyle name="Normal 4 4 4 2 2 2 4 2" xfId="30249"/>
    <cellStyle name="Normal 4 4 4 2 2 2 5" xfId="5988"/>
    <cellStyle name="Normal 4 4 4 2 2 2 5 2" xfId="32942"/>
    <cellStyle name="Normal 4 4 4 2 2 2 6" xfId="8681"/>
    <cellStyle name="Normal 4 4 4 2 2 2 6 2" xfId="35635"/>
    <cellStyle name="Normal 4 4 4 2 2 2 7" xfId="11374"/>
    <cellStyle name="Normal 4 4 4 2 2 2 7 2" xfId="38328"/>
    <cellStyle name="Normal 4 4 4 2 2 2 8" xfId="14067"/>
    <cellStyle name="Normal 4 4 4 2 2 2 8 2" xfId="41021"/>
    <cellStyle name="Normal 4 4 4 2 2 2 9" xfId="16760"/>
    <cellStyle name="Normal 4 4 4 2 2 2 9 2" xfId="43715"/>
    <cellStyle name="Normal 4 4 4 2 2 3" xfId="1239"/>
    <cellStyle name="Normal 4 4 4 2 2 3 10" xfId="28194"/>
    <cellStyle name="Normal 4 4 4 2 2 3 11" xfId="26371"/>
    <cellStyle name="Normal 4 4 4 2 2 3 2" xfId="4804"/>
    <cellStyle name="Normal 4 4 4 2 2 3 2 2" xfId="31758"/>
    <cellStyle name="Normal 4 4 4 2 2 3 3" xfId="7497"/>
    <cellStyle name="Normal 4 4 4 2 2 3 3 2" xfId="34451"/>
    <cellStyle name="Normal 4 4 4 2 2 3 4" xfId="10190"/>
    <cellStyle name="Normal 4 4 4 2 2 3 4 2" xfId="37144"/>
    <cellStyle name="Normal 4 4 4 2 2 3 5" xfId="12883"/>
    <cellStyle name="Normal 4 4 4 2 2 3 5 2" xfId="39837"/>
    <cellStyle name="Normal 4 4 4 2 2 3 6" xfId="15576"/>
    <cellStyle name="Normal 4 4 4 2 2 3 6 2" xfId="42530"/>
    <cellStyle name="Normal 4 4 4 2 2 3 7" xfId="18269"/>
    <cellStyle name="Normal 4 4 4 2 2 3 7 2" xfId="45224"/>
    <cellStyle name="Normal 4 4 4 2 2 3 8" xfId="20963"/>
    <cellStyle name="Normal 4 4 4 2 2 3 8 2" xfId="47918"/>
    <cellStyle name="Normal 4 4 4 2 2 3 9" xfId="23657"/>
    <cellStyle name="Normal 4 4 4 2 2 3 9 2" xfId="50612"/>
    <cellStyle name="Normal 4 4 4 2 2 4" xfId="2130"/>
    <cellStyle name="Normal 4 4 4 2 2 4 10" xfId="29085"/>
    <cellStyle name="Normal 4 4 4 2 2 4 11" xfId="25480"/>
    <cellStyle name="Normal 4 4 4 2 2 4 2" xfId="3913"/>
    <cellStyle name="Normal 4 4 4 2 2 4 2 2" xfId="30867"/>
    <cellStyle name="Normal 4 4 4 2 2 4 3" xfId="6606"/>
    <cellStyle name="Normal 4 4 4 2 2 4 3 2" xfId="33560"/>
    <cellStyle name="Normal 4 4 4 2 2 4 4" xfId="9299"/>
    <cellStyle name="Normal 4 4 4 2 2 4 4 2" xfId="36253"/>
    <cellStyle name="Normal 4 4 4 2 2 4 5" xfId="11992"/>
    <cellStyle name="Normal 4 4 4 2 2 4 5 2" xfId="38946"/>
    <cellStyle name="Normal 4 4 4 2 2 4 6" xfId="14685"/>
    <cellStyle name="Normal 4 4 4 2 2 4 6 2" xfId="41639"/>
    <cellStyle name="Normal 4 4 4 2 2 4 7" xfId="17378"/>
    <cellStyle name="Normal 4 4 4 2 2 4 7 2" xfId="44333"/>
    <cellStyle name="Normal 4 4 4 2 2 4 8" xfId="20072"/>
    <cellStyle name="Normal 4 4 4 2 2 4 8 2" xfId="47027"/>
    <cellStyle name="Normal 4 4 4 2 2 4 9" xfId="22766"/>
    <cellStyle name="Normal 4 4 4 2 2 4 9 2" xfId="49721"/>
    <cellStyle name="Normal 4 4 4 2 2 5" xfId="3022"/>
    <cellStyle name="Normal 4 4 4 2 2 5 2" xfId="29976"/>
    <cellStyle name="Normal 4 4 4 2 2 6" xfId="5715"/>
    <cellStyle name="Normal 4 4 4 2 2 6 2" xfId="32669"/>
    <cellStyle name="Normal 4 4 4 2 2 7" xfId="8408"/>
    <cellStyle name="Normal 4 4 4 2 2 7 2" xfId="35362"/>
    <cellStyle name="Normal 4 4 4 2 2 8" xfId="11101"/>
    <cellStyle name="Normal 4 4 4 2 2 8 2" xfId="38055"/>
    <cellStyle name="Normal 4 4 4 2 2 9" xfId="13794"/>
    <cellStyle name="Normal 4 4 4 2 2 9 2" xfId="40748"/>
    <cellStyle name="Normal 4 4 4 2 3" xfId="622"/>
    <cellStyle name="Normal 4 4 4 2 3 10" xfId="19453"/>
    <cellStyle name="Normal 4 4 4 2 3 10 2" xfId="46408"/>
    <cellStyle name="Normal 4 4 4 2 3 11" xfId="22147"/>
    <cellStyle name="Normal 4 4 4 2 3 11 2" xfId="49102"/>
    <cellStyle name="Normal 4 4 4 2 3 12" xfId="27575"/>
    <cellStyle name="Normal 4 4 4 2 3 13" xfId="24861"/>
    <cellStyle name="Normal 4 4 4 2 3 2" xfId="1511"/>
    <cellStyle name="Normal 4 4 4 2 3 2 10" xfId="28466"/>
    <cellStyle name="Normal 4 4 4 2 3 2 11" xfId="26643"/>
    <cellStyle name="Normal 4 4 4 2 3 2 2" xfId="5076"/>
    <cellStyle name="Normal 4 4 4 2 3 2 2 2" xfId="32030"/>
    <cellStyle name="Normal 4 4 4 2 3 2 3" xfId="7769"/>
    <cellStyle name="Normal 4 4 4 2 3 2 3 2" xfId="34723"/>
    <cellStyle name="Normal 4 4 4 2 3 2 4" xfId="10462"/>
    <cellStyle name="Normal 4 4 4 2 3 2 4 2" xfId="37416"/>
    <cellStyle name="Normal 4 4 4 2 3 2 5" xfId="13155"/>
    <cellStyle name="Normal 4 4 4 2 3 2 5 2" xfId="40109"/>
    <cellStyle name="Normal 4 4 4 2 3 2 6" xfId="15848"/>
    <cellStyle name="Normal 4 4 4 2 3 2 6 2" xfId="42802"/>
    <cellStyle name="Normal 4 4 4 2 3 2 7" xfId="18541"/>
    <cellStyle name="Normal 4 4 4 2 3 2 7 2" xfId="45496"/>
    <cellStyle name="Normal 4 4 4 2 3 2 8" xfId="21235"/>
    <cellStyle name="Normal 4 4 4 2 3 2 8 2" xfId="48190"/>
    <cellStyle name="Normal 4 4 4 2 3 2 9" xfId="23929"/>
    <cellStyle name="Normal 4 4 4 2 3 2 9 2" xfId="50884"/>
    <cellStyle name="Normal 4 4 4 2 3 3" xfId="2402"/>
    <cellStyle name="Normal 4 4 4 2 3 3 10" xfId="29357"/>
    <cellStyle name="Normal 4 4 4 2 3 3 11" xfId="25752"/>
    <cellStyle name="Normal 4 4 4 2 3 3 2" xfId="4185"/>
    <cellStyle name="Normal 4 4 4 2 3 3 2 2" xfId="31139"/>
    <cellStyle name="Normal 4 4 4 2 3 3 3" xfId="6878"/>
    <cellStyle name="Normal 4 4 4 2 3 3 3 2" xfId="33832"/>
    <cellStyle name="Normal 4 4 4 2 3 3 4" xfId="9571"/>
    <cellStyle name="Normal 4 4 4 2 3 3 4 2" xfId="36525"/>
    <cellStyle name="Normal 4 4 4 2 3 3 5" xfId="12264"/>
    <cellStyle name="Normal 4 4 4 2 3 3 5 2" xfId="39218"/>
    <cellStyle name="Normal 4 4 4 2 3 3 6" xfId="14957"/>
    <cellStyle name="Normal 4 4 4 2 3 3 6 2" xfId="41911"/>
    <cellStyle name="Normal 4 4 4 2 3 3 7" xfId="17650"/>
    <cellStyle name="Normal 4 4 4 2 3 3 7 2" xfId="44605"/>
    <cellStyle name="Normal 4 4 4 2 3 3 8" xfId="20344"/>
    <cellStyle name="Normal 4 4 4 2 3 3 8 2" xfId="47299"/>
    <cellStyle name="Normal 4 4 4 2 3 3 9" xfId="23038"/>
    <cellStyle name="Normal 4 4 4 2 3 3 9 2" xfId="49993"/>
    <cellStyle name="Normal 4 4 4 2 3 4" xfId="3294"/>
    <cellStyle name="Normal 4 4 4 2 3 4 2" xfId="30248"/>
    <cellStyle name="Normal 4 4 4 2 3 5" xfId="5987"/>
    <cellStyle name="Normal 4 4 4 2 3 5 2" xfId="32941"/>
    <cellStyle name="Normal 4 4 4 2 3 6" xfId="8680"/>
    <cellStyle name="Normal 4 4 4 2 3 6 2" xfId="35634"/>
    <cellStyle name="Normal 4 4 4 2 3 7" xfId="11373"/>
    <cellStyle name="Normal 4 4 4 2 3 7 2" xfId="38327"/>
    <cellStyle name="Normal 4 4 4 2 3 8" xfId="14066"/>
    <cellStyle name="Normal 4 4 4 2 3 8 2" xfId="41020"/>
    <cellStyle name="Normal 4 4 4 2 3 9" xfId="16759"/>
    <cellStyle name="Normal 4 4 4 2 3 9 2" xfId="43714"/>
    <cellStyle name="Normal 4 4 4 2 4" xfId="1238"/>
    <cellStyle name="Normal 4 4 4 2 4 10" xfId="28193"/>
    <cellStyle name="Normal 4 4 4 2 4 11" xfId="26370"/>
    <cellStyle name="Normal 4 4 4 2 4 2" xfId="4803"/>
    <cellStyle name="Normal 4 4 4 2 4 2 2" xfId="31757"/>
    <cellStyle name="Normal 4 4 4 2 4 3" xfId="7496"/>
    <cellStyle name="Normal 4 4 4 2 4 3 2" xfId="34450"/>
    <cellStyle name="Normal 4 4 4 2 4 4" xfId="10189"/>
    <cellStyle name="Normal 4 4 4 2 4 4 2" xfId="37143"/>
    <cellStyle name="Normal 4 4 4 2 4 5" xfId="12882"/>
    <cellStyle name="Normal 4 4 4 2 4 5 2" xfId="39836"/>
    <cellStyle name="Normal 4 4 4 2 4 6" xfId="15575"/>
    <cellStyle name="Normal 4 4 4 2 4 6 2" xfId="42529"/>
    <cellStyle name="Normal 4 4 4 2 4 7" xfId="18268"/>
    <cellStyle name="Normal 4 4 4 2 4 7 2" xfId="45223"/>
    <cellStyle name="Normal 4 4 4 2 4 8" xfId="20962"/>
    <cellStyle name="Normal 4 4 4 2 4 8 2" xfId="47917"/>
    <cellStyle name="Normal 4 4 4 2 4 9" xfId="23656"/>
    <cellStyle name="Normal 4 4 4 2 4 9 2" xfId="50611"/>
    <cellStyle name="Normal 4 4 4 2 5" xfId="2129"/>
    <cellStyle name="Normal 4 4 4 2 5 10" xfId="29084"/>
    <cellStyle name="Normal 4 4 4 2 5 11" xfId="25479"/>
    <cellStyle name="Normal 4 4 4 2 5 2" xfId="3912"/>
    <cellStyle name="Normal 4 4 4 2 5 2 2" xfId="30866"/>
    <cellStyle name="Normal 4 4 4 2 5 3" xfId="6605"/>
    <cellStyle name="Normal 4 4 4 2 5 3 2" xfId="33559"/>
    <cellStyle name="Normal 4 4 4 2 5 4" xfId="9298"/>
    <cellStyle name="Normal 4 4 4 2 5 4 2" xfId="36252"/>
    <cellStyle name="Normal 4 4 4 2 5 5" xfId="11991"/>
    <cellStyle name="Normal 4 4 4 2 5 5 2" xfId="38945"/>
    <cellStyle name="Normal 4 4 4 2 5 6" xfId="14684"/>
    <cellStyle name="Normal 4 4 4 2 5 6 2" xfId="41638"/>
    <cellStyle name="Normal 4 4 4 2 5 7" xfId="17377"/>
    <cellStyle name="Normal 4 4 4 2 5 7 2" xfId="44332"/>
    <cellStyle name="Normal 4 4 4 2 5 8" xfId="20071"/>
    <cellStyle name="Normal 4 4 4 2 5 8 2" xfId="47026"/>
    <cellStyle name="Normal 4 4 4 2 5 9" xfId="22765"/>
    <cellStyle name="Normal 4 4 4 2 5 9 2" xfId="49720"/>
    <cellStyle name="Normal 4 4 4 2 6" xfId="3021"/>
    <cellStyle name="Normal 4 4 4 2 6 2" xfId="29975"/>
    <cellStyle name="Normal 4 4 4 2 7" xfId="5714"/>
    <cellStyle name="Normal 4 4 4 2 7 2" xfId="32668"/>
    <cellStyle name="Normal 4 4 4 2 8" xfId="8407"/>
    <cellStyle name="Normal 4 4 4 2 8 2" xfId="35361"/>
    <cellStyle name="Normal 4 4 4 2 9" xfId="11100"/>
    <cellStyle name="Normal 4 4 4 2 9 2" xfId="38054"/>
    <cellStyle name="Normal 4 4 4 3" xfId="332"/>
    <cellStyle name="Normal 4 4 4 3 10" xfId="13795"/>
    <cellStyle name="Normal 4 4 4 3 10 2" xfId="40749"/>
    <cellStyle name="Normal 4 4 4 3 11" xfId="16488"/>
    <cellStyle name="Normal 4 4 4 3 11 2" xfId="43443"/>
    <cellStyle name="Normal 4 4 4 3 12" xfId="19182"/>
    <cellStyle name="Normal 4 4 4 3 12 2" xfId="46137"/>
    <cellStyle name="Normal 4 4 4 3 13" xfId="21876"/>
    <cellStyle name="Normal 4 4 4 3 13 2" xfId="48831"/>
    <cellStyle name="Normal 4 4 4 3 14" xfId="27304"/>
    <cellStyle name="Normal 4 4 4 3 15" xfId="24590"/>
    <cellStyle name="Normal 4 4 4 3 2" xfId="333"/>
    <cellStyle name="Normal 4 4 4 3 2 10" xfId="16489"/>
    <cellStyle name="Normal 4 4 4 3 2 10 2" xfId="43444"/>
    <cellStyle name="Normal 4 4 4 3 2 11" xfId="19183"/>
    <cellStyle name="Normal 4 4 4 3 2 11 2" xfId="46138"/>
    <cellStyle name="Normal 4 4 4 3 2 12" xfId="21877"/>
    <cellStyle name="Normal 4 4 4 3 2 12 2" xfId="48832"/>
    <cellStyle name="Normal 4 4 4 3 2 13" xfId="27305"/>
    <cellStyle name="Normal 4 4 4 3 2 14" xfId="24591"/>
    <cellStyle name="Normal 4 4 4 3 2 2" xfId="625"/>
    <cellStyle name="Normal 4 4 4 3 2 2 10" xfId="19456"/>
    <cellStyle name="Normal 4 4 4 3 2 2 10 2" xfId="46411"/>
    <cellStyle name="Normal 4 4 4 3 2 2 11" xfId="22150"/>
    <cellStyle name="Normal 4 4 4 3 2 2 11 2" xfId="49105"/>
    <cellStyle name="Normal 4 4 4 3 2 2 12" xfId="27578"/>
    <cellStyle name="Normal 4 4 4 3 2 2 13" xfId="24864"/>
    <cellStyle name="Normal 4 4 4 3 2 2 2" xfId="1514"/>
    <cellStyle name="Normal 4 4 4 3 2 2 2 10" xfId="28469"/>
    <cellStyle name="Normal 4 4 4 3 2 2 2 11" xfId="26646"/>
    <cellStyle name="Normal 4 4 4 3 2 2 2 2" xfId="5079"/>
    <cellStyle name="Normal 4 4 4 3 2 2 2 2 2" xfId="32033"/>
    <cellStyle name="Normal 4 4 4 3 2 2 2 3" xfId="7772"/>
    <cellStyle name="Normal 4 4 4 3 2 2 2 3 2" xfId="34726"/>
    <cellStyle name="Normal 4 4 4 3 2 2 2 4" xfId="10465"/>
    <cellStyle name="Normal 4 4 4 3 2 2 2 4 2" xfId="37419"/>
    <cellStyle name="Normal 4 4 4 3 2 2 2 5" xfId="13158"/>
    <cellStyle name="Normal 4 4 4 3 2 2 2 5 2" xfId="40112"/>
    <cellStyle name="Normal 4 4 4 3 2 2 2 6" xfId="15851"/>
    <cellStyle name="Normal 4 4 4 3 2 2 2 6 2" xfId="42805"/>
    <cellStyle name="Normal 4 4 4 3 2 2 2 7" xfId="18544"/>
    <cellStyle name="Normal 4 4 4 3 2 2 2 7 2" xfId="45499"/>
    <cellStyle name="Normal 4 4 4 3 2 2 2 8" xfId="21238"/>
    <cellStyle name="Normal 4 4 4 3 2 2 2 8 2" xfId="48193"/>
    <cellStyle name="Normal 4 4 4 3 2 2 2 9" xfId="23932"/>
    <cellStyle name="Normal 4 4 4 3 2 2 2 9 2" xfId="50887"/>
    <cellStyle name="Normal 4 4 4 3 2 2 3" xfId="2405"/>
    <cellStyle name="Normal 4 4 4 3 2 2 3 10" xfId="29360"/>
    <cellStyle name="Normal 4 4 4 3 2 2 3 11" xfId="25755"/>
    <cellStyle name="Normal 4 4 4 3 2 2 3 2" xfId="4188"/>
    <cellStyle name="Normal 4 4 4 3 2 2 3 2 2" xfId="31142"/>
    <cellStyle name="Normal 4 4 4 3 2 2 3 3" xfId="6881"/>
    <cellStyle name="Normal 4 4 4 3 2 2 3 3 2" xfId="33835"/>
    <cellStyle name="Normal 4 4 4 3 2 2 3 4" xfId="9574"/>
    <cellStyle name="Normal 4 4 4 3 2 2 3 4 2" xfId="36528"/>
    <cellStyle name="Normal 4 4 4 3 2 2 3 5" xfId="12267"/>
    <cellStyle name="Normal 4 4 4 3 2 2 3 5 2" xfId="39221"/>
    <cellStyle name="Normal 4 4 4 3 2 2 3 6" xfId="14960"/>
    <cellStyle name="Normal 4 4 4 3 2 2 3 6 2" xfId="41914"/>
    <cellStyle name="Normal 4 4 4 3 2 2 3 7" xfId="17653"/>
    <cellStyle name="Normal 4 4 4 3 2 2 3 7 2" xfId="44608"/>
    <cellStyle name="Normal 4 4 4 3 2 2 3 8" xfId="20347"/>
    <cellStyle name="Normal 4 4 4 3 2 2 3 8 2" xfId="47302"/>
    <cellStyle name="Normal 4 4 4 3 2 2 3 9" xfId="23041"/>
    <cellStyle name="Normal 4 4 4 3 2 2 3 9 2" xfId="49996"/>
    <cellStyle name="Normal 4 4 4 3 2 2 4" xfId="3297"/>
    <cellStyle name="Normal 4 4 4 3 2 2 4 2" xfId="30251"/>
    <cellStyle name="Normal 4 4 4 3 2 2 5" xfId="5990"/>
    <cellStyle name="Normal 4 4 4 3 2 2 5 2" xfId="32944"/>
    <cellStyle name="Normal 4 4 4 3 2 2 6" xfId="8683"/>
    <cellStyle name="Normal 4 4 4 3 2 2 6 2" xfId="35637"/>
    <cellStyle name="Normal 4 4 4 3 2 2 7" xfId="11376"/>
    <cellStyle name="Normal 4 4 4 3 2 2 7 2" xfId="38330"/>
    <cellStyle name="Normal 4 4 4 3 2 2 8" xfId="14069"/>
    <cellStyle name="Normal 4 4 4 3 2 2 8 2" xfId="41023"/>
    <cellStyle name="Normal 4 4 4 3 2 2 9" xfId="16762"/>
    <cellStyle name="Normal 4 4 4 3 2 2 9 2" xfId="43717"/>
    <cellStyle name="Normal 4 4 4 3 2 3" xfId="1241"/>
    <cellStyle name="Normal 4 4 4 3 2 3 10" xfId="28196"/>
    <cellStyle name="Normal 4 4 4 3 2 3 11" xfId="26373"/>
    <cellStyle name="Normal 4 4 4 3 2 3 2" xfId="4806"/>
    <cellStyle name="Normal 4 4 4 3 2 3 2 2" xfId="31760"/>
    <cellStyle name="Normal 4 4 4 3 2 3 3" xfId="7499"/>
    <cellStyle name="Normal 4 4 4 3 2 3 3 2" xfId="34453"/>
    <cellStyle name="Normal 4 4 4 3 2 3 4" xfId="10192"/>
    <cellStyle name="Normal 4 4 4 3 2 3 4 2" xfId="37146"/>
    <cellStyle name="Normal 4 4 4 3 2 3 5" xfId="12885"/>
    <cellStyle name="Normal 4 4 4 3 2 3 5 2" xfId="39839"/>
    <cellStyle name="Normal 4 4 4 3 2 3 6" xfId="15578"/>
    <cellStyle name="Normal 4 4 4 3 2 3 6 2" xfId="42532"/>
    <cellStyle name="Normal 4 4 4 3 2 3 7" xfId="18271"/>
    <cellStyle name="Normal 4 4 4 3 2 3 7 2" xfId="45226"/>
    <cellStyle name="Normal 4 4 4 3 2 3 8" xfId="20965"/>
    <cellStyle name="Normal 4 4 4 3 2 3 8 2" xfId="47920"/>
    <cellStyle name="Normal 4 4 4 3 2 3 9" xfId="23659"/>
    <cellStyle name="Normal 4 4 4 3 2 3 9 2" xfId="50614"/>
    <cellStyle name="Normal 4 4 4 3 2 4" xfId="2132"/>
    <cellStyle name="Normal 4 4 4 3 2 4 10" xfId="29087"/>
    <cellStyle name="Normal 4 4 4 3 2 4 11" xfId="25482"/>
    <cellStyle name="Normal 4 4 4 3 2 4 2" xfId="3915"/>
    <cellStyle name="Normal 4 4 4 3 2 4 2 2" xfId="30869"/>
    <cellStyle name="Normal 4 4 4 3 2 4 3" xfId="6608"/>
    <cellStyle name="Normal 4 4 4 3 2 4 3 2" xfId="33562"/>
    <cellStyle name="Normal 4 4 4 3 2 4 4" xfId="9301"/>
    <cellStyle name="Normal 4 4 4 3 2 4 4 2" xfId="36255"/>
    <cellStyle name="Normal 4 4 4 3 2 4 5" xfId="11994"/>
    <cellStyle name="Normal 4 4 4 3 2 4 5 2" xfId="38948"/>
    <cellStyle name="Normal 4 4 4 3 2 4 6" xfId="14687"/>
    <cellStyle name="Normal 4 4 4 3 2 4 6 2" xfId="41641"/>
    <cellStyle name="Normal 4 4 4 3 2 4 7" xfId="17380"/>
    <cellStyle name="Normal 4 4 4 3 2 4 7 2" xfId="44335"/>
    <cellStyle name="Normal 4 4 4 3 2 4 8" xfId="20074"/>
    <cellStyle name="Normal 4 4 4 3 2 4 8 2" xfId="47029"/>
    <cellStyle name="Normal 4 4 4 3 2 4 9" xfId="22768"/>
    <cellStyle name="Normal 4 4 4 3 2 4 9 2" xfId="49723"/>
    <cellStyle name="Normal 4 4 4 3 2 5" xfId="3024"/>
    <cellStyle name="Normal 4 4 4 3 2 5 2" xfId="29978"/>
    <cellStyle name="Normal 4 4 4 3 2 6" xfId="5717"/>
    <cellStyle name="Normal 4 4 4 3 2 6 2" xfId="32671"/>
    <cellStyle name="Normal 4 4 4 3 2 7" xfId="8410"/>
    <cellStyle name="Normal 4 4 4 3 2 7 2" xfId="35364"/>
    <cellStyle name="Normal 4 4 4 3 2 8" xfId="11103"/>
    <cellStyle name="Normal 4 4 4 3 2 8 2" xfId="38057"/>
    <cellStyle name="Normal 4 4 4 3 2 9" xfId="13796"/>
    <cellStyle name="Normal 4 4 4 3 2 9 2" xfId="40750"/>
    <cellStyle name="Normal 4 4 4 3 3" xfId="624"/>
    <cellStyle name="Normal 4 4 4 3 3 10" xfId="19455"/>
    <cellStyle name="Normal 4 4 4 3 3 10 2" xfId="46410"/>
    <cellStyle name="Normal 4 4 4 3 3 11" xfId="22149"/>
    <cellStyle name="Normal 4 4 4 3 3 11 2" xfId="49104"/>
    <cellStyle name="Normal 4 4 4 3 3 12" xfId="27577"/>
    <cellStyle name="Normal 4 4 4 3 3 13" xfId="24863"/>
    <cellStyle name="Normal 4 4 4 3 3 2" xfId="1513"/>
    <cellStyle name="Normal 4 4 4 3 3 2 10" xfId="28468"/>
    <cellStyle name="Normal 4 4 4 3 3 2 11" xfId="26645"/>
    <cellStyle name="Normal 4 4 4 3 3 2 2" xfId="5078"/>
    <cellStyle name="Normal 4 4 4 3 3 2 2 2" xfId="32032"/>
    <cellStyle name="Normal 4 4 4 3 3 2 3" xfId="7771"/>
    <cellStyle name="Normal 4 4 4 3 3 2 3 2" xfId="34725"/>
    <cellStyle name="Normal 4 4 4 3 3 2 4" xfId="10464"/>
    <cellStyle name="Normal 4 4 4 3 3 2 4 2" xfId="37418"/>
    <cellStyle name="Normal 4 4 4 3 3 2 5" xfId="13157"/>
    <cellStyle name="Normal 4 4 4 3 3 2 5 2" xfId="40111"/>
    <cellStyle name="Normal 4 4 4 3 3 2 6" xfId="15850"/>
    <cellStyle name="Normal 4 4 4 3 3 2 6 2" xfId="42804"/>
    <cellStyle name="Normal 4 4 4 3 3 2 7" xfId="18543"/>
    <cellStyle name="Normal 4 4 4 3 3 2 7 2" xfId="45498"/>
    <cellStyle name="Normal 4 4 4 3 3 2 8" xfId="21237"/>
    <cellStyle name="Normal 4 4 4 3 3 2 8 2" xfId="48192"/>
    <cellStyle name="Normal 4 4 4 3 3 2 9" xfId="23931"/>
    <cellStyle name="Normal 4 4 4 3 3 2 9 2" xfId="50886"/>
    <cellStyle name="Normal 4 4 4 3 3 3" xfId="2404"/>
    <cellStyle name="Normal 4 4 4 3 3 3 10" xfId="29359"/>
    <cellStyle name="Normal 4 4 4 3 3 3 11" xfId="25754"/>
    <cellStyle name="Normal 4 4 4 3 3 3 2" xfId="4187"/>
    <cellStyle name="Normal 4 4 4 3 3 3 2 2" xfId="31141"/>
    <cellStyle name="Normal 4 4 4 3 3 3 3" xfId="6880"/>
    <cellStyle name="Normal 4 4 4 3 3 3 3 2" xfId="33834"/>
    <cellStyle name="Normal 4 4 4 3 3 3 4" xfId="9573"/>
    <cellStyle name="Normal 4 4 4 3 3 3 4 2" xfId="36527"/>
    <cellStyle name="Normal 4 4 4 3 3 3 5" xfId="12266"/>
    <cellStyle name="Normal 4 4 4 3 3 3 5 2" xfId="39220"/>
    <cellStyle name="Normal 4 4 4 3 3 3 6" xfId="14959"/>
    <cellStyle name="Normal 4 4 4 3 3 3 6 2" xfId="41913"/>
    <cellStyle name="Normal 4 4 4 3 3 3 7" xfId="17652"/>
    <cellStyle name="Normal 4 4 4 3 3 3 7 2" xfId="44607"/>
    <cellStyle name="Normal 4 4 4 3 3 3 8" xfId="20346"/>
    <cellStyle name="Normal 4 4 4 3 3 3 8 2" xfId="47301"/>
    <cellStyle name="Normal 4 4 4 3 3 3 9" xfId="23040"/>
    <cellStyle name="Normal 4 4 4 3 3 3 9 2" xfId="49995"/>
    <cellStyle name="Normal 4 4 4 3 3 4" xfId="3296"/>
    <cellStyle name="Normal 4 4 4 3 3 4 2" xfId="30250"/>
    <cellStyle name="Normal 4 4 4 3 3 5" xfId="5989"/>
    <cellStyle name="Normal 4 4 4 3 3 5 2" xfId="32943"/>
    <cellStyle name="Normal 4 4 4 3 3 6" xfId="8682"/>
    <cellStyle name="Normal 4 4 4 3 3 6 2" xfId="35636"/>
    <cellStyle name="Normal 4 4 4 3 3 7" xfId="11375"/>
    <cellStyle name="Normal 4 4 4 3 3 7 2" xfId="38329"/>
    <cellStyle name="Normal 4 4 4 3 3 8" xfId="14068"/>
    <cellStyle name="Normal 4 4 4 3 3 8 2" xfId="41022"/>
    <cellStyle name="Normal 4 4 4 3 3 9" xfId="16761"/>
    <cellStyle name="Normal 4 4 4 3 3 9 2" xfId="43716"/>
    <cellStyle name="Normal 4 4 4 3 4" xfId="1240"/>
    <cellStyle name="Normal 4 4 4 3 4 10" xfId="28195"/>
    <cellStyle name="Normal 4 4 4 3 4 11" xfId="26372"/>
    <cellStyle name="Normal 4 4 4 3 4 2" xfId="4805"/>
    <cellStyle name="Normal 4 4 4 3 4 2 2" xfId="31759"/>
    <cellStyle name="Normal 4 4 4 3 4 3" xfId="7498"/>
    <cellStyle name="Normal 4 4 4 3 4 3 2" xfId="34452"/>
    <cellStyle name="Normal 4 4 4 3 4 4" xfId="10191"/>
    <cellStyle name="Normal 4 4 4 3 4 4 2" xfId="37145"/>
    <cellStyle name="Normal 4 4 4 3 4 5" xfId="12884"/>
    <cellStyle name="Normal 4 4 4 3 4 5 2" xfId="39838"/>
    <cellStyle name="Normal 4 4 4 3 4 6" xfId="15577"/>
    <cellStyle name="Normal 4 4 4 3 4 6 2" xfId="42531"/>
    <cellStyle name="Normal 4 4 4 3 4 7" xfId="18270"/>
    <cellStyle name="Normal 4 4 4 3 4 7 2" xfId="45225"/>
    <cellStyle name="Normal 4 4 4 3 4 8" xfId="20964"/>
    <cellStyle name="Normal 4 4 4 3 4 8 2" xfId="47919"/>
    <cellStyle name="Normal 4 4 4 3 4 9" xfId="23658"/>
    <cellStyle name="Normal 4 4 4 3 4 9 2" xfId="50613"/>
    <cellStyle name="Normal 4 4 4 3 5" xfId="2131"/>
    <cellStyle name="Normal 4 4 4 3 5 10" xfId="29086"/>
    <cellStyle name="Normal 4 4 4 3 5 11" xfId="25481"/>
    <cellStyle name="Normal 4 4 4 3 5 2" xfId="3914"/>
    <cellStyle name="Normal 4 4 4 3 5 2 2" xfId="30868"/>
    <cellStyle name="Normal 4 4 4 3 5 3" xfId="6607"/>
    <cellStyle name="Normal 4 4 4 3 5 3 2" xfId="33561"/>
    <cellStyle name="Normal 4 4 4 3 5 4" xfId="9300"/>
    <cellStyle name="Normal 4 4 4 3 5 4 2" xfId="36254"/>
    <cellStyle name="Normal 4 4 4 3 5 5" xfId="11993"/>
    <cellStyle name="Normal 4 4 4 3 5 5 2" xfId="38947"/>
    <cellStyle name="Normal 4 4 4 3 5 6" xfId="14686"/>
    <cellStyle name="Normal 4 4 4 3 5 6 2" xfId="41640"/>
    <cellStyle name="Normal 4 4 4 3 5 7" xfId="17379"/>
    <cellStyle name="Normal 4 4 4 3 5 7 2" xfId="44334"/>
    <cellStyle name="Normal 4 4 4 3 5 8" xfId="20073"/>
    <cellStyle name="Normal 4 4 4 3 5 8 2" xfId="47028"/>
    <cellStyle name="Normal 4 4 4 3 5 9" xfId="22767"/>
    <cellStyle name="Normal 4 4 4 3 5 9 2" xfId="49722"/>
    <cellStyle name="Normal 4 4 4 3 6" xfId="3023"/>
    <cellStyle name="Normal 4 4 4 3 6 2" xfId="29977"/>
    <cellStyle name="Normal 4 4 4 3 7" xfId="5716"/>
    <cellStyle name="Normal 4 4 4 3 7 2" xfId="32670"/>
    <cellStyle name="Normal 4 4 4 3 8" xfId="8409"/>
    <cellStyle name="Normal 4 4 4 3 8 2" xfId="35363"/>
    <cellStyle name="Normal 4 4 4 3 9" xfId="11102"/>
    <cellStyle name="Normal 4 4 4 3 9 2" xfId="38056"/>
    <cellStyle name="Normal 4 4 4 4" xfId="334"/>
    <cellStyle name="Normal 4 4 4 4 10" xfId="16490"/>
    <cellStyle name="Normal 4 4 4 4 10 2" xfId="43445"/>
    <cellStyle name="Normal 4 4 4 4 11" xfId="19184"/>
    <cellStyle name="Normal 4 4 4 4 11 2" xfId="46139"/>
    <cellStyle name="Normal 4 4 4 4 12" xfId="21878"/>
    <cellStyle name="Normal 4 4 4 4 12 2" xfId="48833"/>
    <cellStyle name="Normal 4 4 4 4 13" xfId="27306"/>
    <cellStyle name="Normal 4 4 4 4 14" xfId="24592"/>
    <cellStyle name="Normal 4 4 4 4 2" xfId="626"/>
    <cellStyle name="Normal 4 4 4 4 2 10" xfId="19457"/>
    <cellStyle name="Normal 4 4 4 4 2 10 2" xfId="46412"/>
    <cellStyle name="Normal 4 4 4 4 2 11" xfId="22151"/>
    <cellStyle name="Normal 4 4 4 4 2 11 2" xfId="49106"/>
    <cellStyle name="Normal 4 4 4 4 2 12" xfId="27579"/>
    <cellStyle name="Normal 4 4 4 4 2 13" xfId="24865"/>
    <cellStyle name="Normal 4 4 4 4 2 2" xfId="1515"/>
    <cellStyle name="Normal 4 4 4 4 2 2 10" xfId="28470"/>
    <cellStyle name="Normal 4 4 4 4 2 2 11" xfId="26647"/>
    <cellStyle name="Normal 4 4 4 4 2 2 2" xfId="5080"/>
    <cellStyle name="Normal 4 4 4 4 2 2 2 2" xfId="32034"/>
    <cellStyle name="Normal 4 4 4 4 2 2 3" xfId="7773"/>
    <cellStyle name="Normal 4 4 4 4 2 2 3 2" xfId="34727"/>
    <cellStyle name="Normal 4 4 4 4 2 2 4" xfId="10466"/>
    <cellStyle name="Normal 4 4 4 4 2 2 4 2" xfId="37420"/>
    <cellStyle name="Normal 4 4 4 4 2 2 5" xfId="13159"/>
    <cellStyle name="Normal 4 4 4 4 2 2 5 2" xfId="40113"/>
    <cellStyle name="Normal 4 4 4 4 2 2 6" xfId="15852"/>
    <cellStyle name="Normal 4 4 4 4 2 2 6 2" xfId="42806"/>
    <cellStyle name="Normal 4 4 4 4 2 2 7" xfId="18545"/>
    <cellStyle name="Normal 4 4 4 4 2 2 7 2" xfId="45500"/>
    <cellStyle name="Normal 4 4 4 4 2 2 8" xfId="21239"/>
    <cellStyle name="Normal 4 4 4 4 2 2 8 2" xfId="48194"/>
    <cellStyle name="Normal 4 4 4 4 2 2 9" xfId="23933"/>
    <cellStyle name="Normal 4 4 4 4 2 2 9 2" xfId="50888"/>
    <cellStyle name="Normal 4 4 4 4 2 3" xfId="2406"/>
    <cellStyle name="Normal 4 4 4 4 2 3 10" xfId="29361"/>
    <cellStyle name="Normal 4 4 4 4 2 3 11" xfId="25756"/>
    <cellStyle name="Normal 4 4 4 4 2 3 2" xfId="4189"/>
    <cellStyle name="Normal 4 4 4 4 2 3 2 2" xfId="31143"/>
    <cellStyle name="Normal 4 4 4 4 2 3 3" xfId="6882"/>
    <cellStyle name="Normal 4 4 4 4 2 3 3 2" xfId="33836"/>
    <cellStyle name="Normal 4 4 4 4 2 3 4" xfId="9575"/>
    <cellStyle name="Normal 4 4 4 4 2 3 4 2" xfId="36529"/>
    <cellStyle name="Normal 4 4 4 4 2 3 5" xfId="12268"/>
    <cellStyle name="Normal 4 4 4 4 2 3 5 2" xfId="39222"/>
    <cellStyle name="Normal 4 4 4 4 2 3 6" xfId="14961"/>
    <cellStyle name="Normal 4 4 4 4 2 3 6 2" xfId="41915"/>
    <cellStyle name="Normal 4 4 4 4 2 3 7" xfId="17654"/>
    <cellStyle name="Normal 4 4 4 4 2 3 7 2" xfId="44609"/>
    <cellStyle name="Normal 4 4 4 4 2 3 8" xfId="20348"/>
    <cellStyle name="Normal 4 4 4 4 2 3 8 2" xfId="47303"/>
    <cellStyle name="Normal 4 4 4 4 2 3 9" xfId="23042"/>
    <cellStyle name="Normal 4 4 4 4 2 3 9 2" xfId="49997"/>
    <cellStyle name="Normal 4 4 4 4 2 4" xfId="3298"/>
    <cellStyle name="Normal 4 4 4 4 2 4 2" xfId="30252"/>
    <cellStyle name="Normal 4 4 4 4 2 5" xfId="5991"/>
    <cellStyle name="Normal 4 4 4 4 2 5 2" xfId="32945"/>
    <cellStyle name="Normal 4 4 4 4 2 6" xfId="8684"/>
    <cellStyle name="Normal 4 4 4 4 2 6 2" xfId="35638"/>
    <cellStyle name="Normal 4 4 4 4 2 7" xfId="11377"/>
    <cellStyle name="Normal 4 4 4 4 2 7 2" xfId="38331"/>
    <cellStyle name="Normal 4 4 4 4 2 8" xfId="14070"/>
    <cellStyle name="Normal 4 4 4 4 2 8 2" xfId="41024"/>
    <cellStyle name="Normal 4 4 4 4 2 9" xfId="16763"/>
    <cellStyle name="Normal 4 4 4 4 2 9 2" xfId="43718"/>
    <cellStyle name="Normal 4 4 4 4 3" xfId="1242"/>
    <cellStyle name="Normal 4 4 4 4 3 10" xfId="28197"/>
    <cellStyle name="Normal 4 4 4 4 3 11" xfId="26374"/>
    <cellStyle name="Normal 4 4 4 4 3 2" xfId="4807"/>
    <cellStyle name="Normal 4 4 4 4 3 2 2" xfId="31761"/>
    <cellStyle name="Normal 4 4 4 4 3 3" xfId="7500"/>
    <cellStyle name="Normal 4 4 4 4 3 3 2" xfId="34454"/>
    <cellStyle name="Normal 4 4 4 4 3 4" xfId="10193"/>
    <cellStyle name="Normal 4 4 4 4 3 4 2" xfId="37147"/>
    <cellStyle name="Normal 4 4 4 4 3 5" xfId="12886"/>
    <cellStyle name="Normal 4 4 4 4 3 5 2" xfId="39840"/>
    <cellStyle name="Normal 4 4 4 4 3 6" xfId="15579"/>
    <cellStyle name="Normal 4 4 4 4 3 6 2" xfId="42533"/>
    <cellStyle name="Normal 4 4 4 4 3 7" xfId="18272"/>
    <cellStyle name="Normal 4 4 4 4 3 7 2" xfId="45227"/>
    <cellStyle name="Normal 4 4 4 4 3 8" xfId="20966"/>
    <cellStyle name="Normal 4 4 4 4 3 8 2" xfId="47921"/>
    <cellStyle name="Normal 4 4 4 4 3 9" xfId="23660"/>
    <cellStyle name="Normal 4 4 4 4 3 9 2" xfId="50615"/>
    <cellStyle name="Normal 4 4 4 4 4" xfId="2133"/>
    <cellStyle name="Normal 4 4 4 4 4 10" xfId="29088"/>
    <cellStyle name="Normal 4 4 4 4 4 11" xfId="25483"/>
    <cellStyle name="Normal 4 4 4 4 4 2" xfId="3916"/>
    <cellStyle name="Normal 4 4 4 4 4 2 2" xfId="30870"/>
    <cellStyle name="Normal 4 4 4 4 4 3" xfId="6609"/>
    <cellStyle name="Normal 4 4 4 4 4 3 2" xfId="33563"/>
    <cellStyle name="Normal 4 4 4 4 4 4" xfId="9302"/>
    <cellStyle name="Normal 4 4 4 4 4 4 2" xfId="36256"/>
    <cellStyle name="Normal 4 4 4 4 4 5" xfId="11995"/>
    <cellStyle name="Normal 4 4 4 4 4 5 2" xfId="38949"/>
    <cellStyle name="Normal 4 4 4 4 4 6" xfId="14688"/>
    <cellStyle name="Normal 4 4 4 4 4 6 2" xfId="41642"/>
    <cellStyle name="Normal 4 4 4 4 4 7" xfId="17381"/>
    <cellStyle name="Normal 4 4 4 4 4 7 2" xfId="44336"/>
    <cellStyle name="Normal 4 4 4 4 4 8" xfId="20075"/>
    <cellStyle name="Normal 4 4 4 4 4 8 2" xfId="47030"/>
    <cellStyle name="Normal 4 4 4 4 4 9" xfId="22769"/>
    <cellStyle name="Normal 4 4 4 4 4 9 2" xfId="49724"/>
    <cellStyle name="Normal 4 4 4 4 5" xfId="3025"/>
    <cellStyle name="Normal 4 4 4 4 5 2" xfId="29979"/>
    <cellStyle name="Normal 4 4 4 4 6" xfId="5718"/>
    <cellStyle name="Normal 4 4 4 4 6 2" xfId="32672"/>
    <cellStyle name="Normal 4 4 4 4 7" xfId="8411"/>
    <cellStyle name="Normal 4 4 4 4 7 2" xfId="35365"/>
    <cellStyle name="Normal 4 4 4 4 8" xfId="11104"/>
    <cellStyle name="Normal 4 4 4 4 8 2" xfId="38058"/>
    <cellStyle name="Normal 4 4 4 4 9" xfId="13797"/>
    <cellStyle name="Normal 4 4 4 4 9 2" xfId="40751"/>
    <cellStyle name="Normal 4 4 4 5" xfId="335"/>
    <cellStyle name="Normal 4 4 4 5 10" xfId="16491"/>
    <cellStyle name="Normal 4 4 4 5 10 2" xfId="43446"/>
    <cellStyle name="Normal 4 4 4 5 11" xfId="19185"/>
    <cellStyle name="Normal 4 4 4 5 11 2" xfId="46140"/>
    <cellStyle name="Normal 4 4 4 5 12" xfId="21879"/>
    <cellStyle name="Normal 4 4 4 5 12 2" xfId="48834"/>
    <cellStyle name="Normal 4 4 4 5 13" xfId="27307"/>
    <cellStyle name="Normal 4 4 4 5 14" xfId="24593"/>
    <cellStyle name="Normal 4 4 4 5 2" xfId="627"/>
    <cellStyle name="Normal 4 4 4 5 2 10" xfId="19458"/>
    <cellStyle name="Normal 4 4 4 5 2 10 2" xfId="46413"/>
    <cellStyle name="Normal 4 4 4 5 2 11" xfId="22152"/>
    <cellStyle name="Normal 4 4 4 5 2 11 2" xfId="49107"/>
    <cellStyle name="Normal 4 4 4 5 2 12" xfId="27580"/>
    <cellStyle name="Normal 4 4 4 5 2 13" xfId="24866"/>
    <cellStyle name="Normal 4 4 4 5 2 2" xfId="1516"/>
    <cellStyle name="Normal 4 4 4 5 2 2 10" xfId="28471"/>
    <cellStyle name="Normal 4 4 4 5 2 2 11" xfId="26648"/>
    <cellStyle name="Normal 4 4 4 5 2 2 2" xfId="5081"/>
    <cellStyle name="Normal 4 4 4 5 2 2 2 2" xfId="32035"/>
    <cellStyle name="Normal 4 4 4 5 2 2 3" xfId="7774"/>
    <cellStyle name="Normal 4 4 4 5 2 2 3 2" xfId="34728"/>
    <cellStyle name="Normal 4 4 4 5 2 2 4" xfId="10467"/>
    <cellStyle name="Normal 4 4 4 5 2 2 4 2" xfId="37421"/>
    <cellStyle name="Normal 4 4 4 5 2 2 5" xfId="13160"/>
    <cellStyle name="Normal 4 4 4 5 2 2 5 2" xfId="40114"/>
    <cellStyle name="Normal 4 4 4 5 2 2 6" xfId="15853"/>
    <cellStyle name="Normal 4 4 4 5 2 2 6 2" xfId="42807"/>
    <cellStyle name="Normal 4 4 4 5 2 2 7" xfId="18546"/>
    <cellStyle name="Normal 4 4 4 5 2 2 7 2" xfId="45501"/>
    <cellStyle name="Normal 4 4 4 5 2 2 8" xfId="21240"/>
    <cellStyle name="Normal 4 4 4 5 2 2 8 2" xfId="48195"/>
    <cellStyle name="Normal 4 4 4 5 2 2 9" xfId="23934"/>
    <cellStyle name="Normal 4 4 4 5 2 2 9 2" xfId="50889"/>
    <cellStyle name="Normal 4 4 4 5 2 3" xfId="2407"/>
    <cellStyle name="Normal 4 4 4 5 2 3 10" xfId="29362"/>
    <cellStyle name="Normal 4 4 4 5 2 3 11" xfId="25757"/>
    <cellStyle name="Normal 4 4 4 5 2 3 2" xfId="4190"/>
    <cellStyle name="Normal 4 4 4 5 2 3 2 2" xfId="31144"/>
    <cellStyle name="Normal 4 4 4 5 2 3 3" xfId="6883"/>
    <cellStyle name="Normal 4 4 4 5 2 3 3 2" xfId="33837"/>
    <cellStyle name="Normal 4 4 4 5 2 3 4" xfId="9576"/>
    <cellStyle name="Normal 4 4 4 5 2 3 4 2" xfId="36530"/>
    <cellStyle name="Normal 4 4 4 5 2 3 5" xfId="12269"/>
    <cellStyle name="Normal 4 4 4 5 2 3 5 2" xfId="39223"/>
    <cellStyle name="Normal 4 4 4 5 2 3 6" xfId="14962"/>
    <cellStyle name="Normal 4 4 4 5 2 3 6 2" xfId="41916"/>
    <cellStyle name="Normal 4 4 4 5 2 3 7" xfId="17655"/>
    <cellStyle name="Normal 4 4 4 5 2 3 7 2" xfId="44610"/>
    <cellStyle name="Normal 4 4 4 5 2 3 8" xfId="20349"/>
    <cellStyle name="Normal 4 4 4 5 2 3 8 2" xfId="47304"/>
    <cellStyle name="Normal 4 4 4 5 2 3 9" xfId="23043"/>
    <cellStyle name="Normal 4 4 4 5 2 3 9 2" xfId="49998"/>
    <cellStyle name="Normal 4 4 4 5 2 4" xfId="3299"/>
    <cellStyle name="Normal 4 4 4 5 2 4 2" xfId="30253"/>
    <cellStyle name="Normal 4 4 4 5 2 5" xfId="5992"/>
    <cellStyle name="Normal 4 4 4 5 2 5 2" xfId="32946"/>
    <cellStyle name="Normal 4 4 4 5 2 6" xfId="8685"/>
    <cellStyle name="Normal 4 4 4 5 2 6 2" xfId="35639"/>
    <cellStyle name="Normal 4 4 4 5 2 7" xfId="11378"/>
    <cellStyle name="Normal 4 4 4 5 2 7 2" xfId="38332"/>
    <cellStyle name="Normal 4 4 4 5 2 8" xfId="14071"/>
    <cellStyle name="Normal 4 4 4 5 2 8 2" xfId="41025"/>
    <cellStyle name="Normal 4 4 4 5 2 9" xfId="16764"/>
    <cellStyle name="Normal 4 4 4 5 2 9 2" xfId="43719"/>
    <cellStyle name="Normal 4 4 4 5 3" xfId="1243"/>
    <cellStyle name="Normal 4 4 4 5 3 10" xfId="28198"/>
    <cellStyle name="Normal 4 4 4 5 3 11" xfId="26375"/>
    <cellStyle name="Normal 4 4 4 5 3 2" xfId="4808"/>
    <cellStyle name="Normal 4 4 4 5 3 2 2" xfId="31762"/>
    <cellStyle name="Normal 4 4 4 5 3 3" xfId="7501"/>
    <cellStyle name="Normal 4 4 4 5 3 3 2" xfId="34455"/>
    <cellStyle name="Normal 4 4 4 5 3 4" xfId="10194"/>
    <cellStyle name="Normal 4 4 4 5 3 4 2" xfId="37148"/>
    <cellStyle name="Normal 4 4 4 5 3 5" xfId="12887"/>
    <cellStyle name="Normal 4 4 4 5 3 5 2" xfId="39841"/>
    <cellStyle name="Normal 4 4 4 5 3 6" xfId="15580"/>
    <cellStyle name="Normal 4 4 4 5 3 6 2" xfId="42534"/>
    <cellStyle name="Normal 4 4 4 5 3 7" xfId="18273"/>
    <cellStyle name="Normal 4 4 4 5 3 7 2" xfId="45228"/>
    <cellStyle name="Normal 4 4 4 5 3 8" xfId="20967"/>
    <cellStyle name="Normal 4 4 4 5 3 8 2" xfId="47922"/>
    <cellStyle name="Normal 4 4 4 5 3 9" xfId="23661"/>
    <cellStyle name="Normal 4 4 4 5 3 9 2" xfId="50616"/>
    <cellStyle name="Normal 4 4 4 5 4" xfId="2134"/>
    <cellStyle name="Normal 4 4 4 5 4 10" xfId="29089"/>
    <cellStyle name="Normal 4 4 4 5 4 11" xfId="25484"/>
    <cellStyle name="Normal 4 4 4 5 4 2" xfId="3917"/>
    <cellStyle name="Normal 4 4 4 5 4 2 2" xfId="30871"/>
    <cellStyle name="Normal 4 4 4 5 4 3" xfId="6610"/>
    <cellStyle name="Normal 4 4 4 5 4 3 2" xfId="33564"/>
    <cellStyle name="Normal 4 4 4 5 4 4" xfId="9303"/>
    <cellStyle name="Normal 4 4 4 5 4 4 2" xfId="36257"/>
    <cellStyle name="Normal 4 4 4 5 4 5" xfId="11996"/>
    <cellStyle name="Normal 4 4 4 5 4 5 2" xfId="38950"/>
    <cellStyle name="Normal 4 4 4 5 4 6" xfId="14689"/>
    <cellStyle name="Normal 4 4 4 5 4 6 2" xfId="41643"/>
    <cellStyle name="Normal 4 4 4 5 4 7" xfId="17382"/>
    <cellStyle name="Normal 4 4 4 5 4 7 2" xfId="44337"/>
    <cellStyle name="Normal 4 4 4 5 4 8" xfId="20076"/>
    <cellStyle name="Normal 4 4 4 5 4 8 2" xfId="47031"/>
    <cellStyle name="Normal 4 4 4 5 4 9" xfId="22770"/>
    <cellStyle name="Normal 4 4 4 5 4 9 2" xfId="49725"/>
    <cellStyle name="Normal 4 4 4 5 5" xfId="3026"/>
    <cellStyle name="Normal 4 4 4 5 5 2" xfId="29980"/>
    <cellStyle name="Normal 4 4 4 5 6" xfId="5719"/>
    <cellStyle name="Normal 4 4 4 5 6 2" xfId="32673"/>
    <cellStyle name="Normal 4 4 4 5 7" xfId="8412"/>
    <cellStyle name="Normal 4 4 4 5 7 2" xfId="35366"/>
    <cellStyle name="Normal 4 4 4 5 8" xfId="11105"/>
    <cellStyle name="Normal 4 4 4 5 8 2" xfId="38059"/>
    <cellStyle name="Normal 4 4 4 5 9" xfId="13798"/>
    <cellStyle name="Normal 4 4 4 5 9 2" xfId="40752"/>
    <cellStyle name="Normal 4 4 4 6" xfId="329"/>
    <cellStyle name="Normal 4 4 4 6 10" xfId="19179"/>
    <cellStyle name="Normal 4 4 4 6 10 2" xfId="46134"/>
    <cellStyle name="Normal 4 4 4 6 11" xfId="21873"/>
    <cellStyle name="Normal 4 4 4 6 11 2" xfId="48828"/>
    <cellStyle name="Normal 4 4 4 6 12" xfId="27301"/>
    <cellStyle name="Normal 4 4 4 6 13" xfId="24587"/>
    <cellStyle name="Normal 4 4 4 6 2" xfId="1237"/>
    <cellStyle name="Normal 4 4 4 6 2 10" xfId="28192"/>
    <cellStyle name="Normal 4 4 4 6 2 11" xfId="26369"/>
    <cellStyle name="Normal 4 4 4 6 2 2" xfId="4802"/>
    <cellStyle name="Normal 4 4 4 6 2 2 2" xfId="31756"/>
    <cellStyle name="Normal 4 4 4 6 2 3" xfId="7495"/>
    <cellStyle name="Normal 4 4 4 6 2 3 2" xfId="34449"/>
    <cellStyle name="Normal 4 4 4 6 2 4" xfId="10188"/>
    <cellStyle name="Normal 4 4 4 6 2 4 2" xfId="37142"/>
    <cellStyle name="Normal 4 4 4 6 2 5" xfId="12881"/>
    <cellStyle name="Normal 4 4 4 6 2 5 2" xfId="39835"/>
    <cellStyle name="Normal 4 4 4 6 2 6" xfId="15574"/>
    <cellStyle name="Normal 4 4 4 6 2 6 2" xfId="42528"/>
    <cellStyle name="Normal 4 4 4 6 2 7" xfId="18267"/>
    <cellStyle name="Normal 4 4 4 6 2 7 2" xfId="45222"/>
    <cellStyle name="Normal 4 4 4 6 2 8" xfId="20961"/>
    <cellStyle name="Normal 4 4 4 6 2 8 2" xfId="47916"/>
    <cellStyle name="Normal 4 4 4 6 2 9" xfId="23655"/>
    <cellStyle name="Normal 4 4 4 6 2 9 2" xfId="50610"/>
    <cellStyle name="Normal 4 4 4 6 3" xfId="2128"/>
    <cellStyle name="Normal 4 4 4 6 3 10" xfId="29083"/>
    <cellStyle name="Normal 4 4 4 6 3 11" xfId="25478"/>
    <cellStyle name="Normal 4 4 4 6 3 2" xfId="3911"/>
    <cellStyle name="Normal 4 4 4 6 3 2 2" xfId="30865"/>
    <cellStyle name="Normal 4 4 4 6 3 3" xfId="6604"/>
    <cellStyle name="Normal 4 4 4 6 3 3 2" xfId="33558"/>
    <cellStyle name="Normal 4 4 4 6 3 4" xfId="9297"/>
    <cellStyle name="Normal 4 4 4 6 3 4 2" xfId="36251"/>
    <cellStyle name="Normal 4 4 4 6 3 5" xfId="11990"/>
    <cellStyle name="Normal 4 4 4 6 3 5 2" xfId="38944"/>
    <cellStyle name="Normal 4 4 4 6 3 6" xfId="14683"/>
    <cellStyle name="Normal 4 4 4 6 3 6 2" xfId="41637"/>
    <cellStyle name="Normal 4 4 4 6 3 7" xfId="17376"/>
    <cellStyle name="Normal 4 4 4 6 3 7 2" xfId="44331"/>
    <cellStyle name="Normal 4 4 4 6 3 8" xfId="20070"/>
    <cellStyle name="Normal 4 4 4 6 3 8 2" xfId="47025"/>
    <cellStyle name="Normal 4 4 4 6 3 9" xfId="22764"/>
    <cellStyle name="Normal 4 4 4 6 3 9 2" xfId="49719"/>
    <cellStyle name="Normal 4 4 4 6 4" xfId="3020"/>
    <cellStyle name="Normal 4 4 4 6 4 2" xfId="29974"/>
    <cellStyle name="Normal 4 4 4 6 5" xfId="5713"/>
    <cellStyle name="Normal 4 4 4 6 5 2" xfId="32667"/>
    <cellStyle name="Normal 4 4 4 6 6" xfId="8406"/>
    <cellStyle name="Normal 4 4 4 6 6 2" xfId="35360"/>
    <cellStyle name="Normal 4 4 4 6 7" xfId="11099"/>
    <cellStyle name="Normal 4 4 4 6 7 2" xfId="38053"/>
    <cellStyle name="Normal 4 4 4 6 8" xfId="13792"/>
    <cellStyle name="Normal 4 4 4 6 8 2" xfId="40746"/>
    <cellStyle name="Normal 4 4 4 6 9" xfId="16485"/>
    <cellStyle name="Normal 4 4 4 6 9 2" xfId="43440"/>
    <cellStyle name="Normal 4 4 4 7" xfId="621"/>
    <cellStyle name="Normal 4 4 4 7 10" xfId="19452"/>
    <cellStyle name="Normal 4 4 4 7 10 2" xfId="46407"/>
    <cellStyle name="Normal 4 4 4 7 11" xfId="22146"/>
    <cellStyle name="Normal 4 4 4 7 11 2" xfId="49101"/>
    <cellStyle name="Normal 4 4 4 7 12" xfId="27574"/>
    <cellStyle name="Normal 4 4 4 7 13" xfId="24860"/>
    <cellStyle name="Normal 4 4 4 7 2" xfId="1510"/>
    <cellStyle name="Normal 4 4 4 7 2 10" xfId="28465"/>
    <cellStyle name="Normal 4 4 4 7 2 11" xfId="26642"/>
    <cellStyle name="Normal 4 4 4 7 2 2" xfId="5075"/>
    <cellStyle name="Normal 4 4 4 7 2 2 2" xfId="32029"/>
    <cellStyle name="Normal 4 4 4 7 2 3" xfId="7768"/>
    <cellStyle name="Normal 4 4 4 7 2 3 2" xfId="34722"/>
    <cellStyle name="Normal 4 4 4 7 2 4" xfId="10461"/>
    <cellStyle name="Normal 4 4 4 7 2 4 2" xfId="37415"/>
    <cellStyle name="Normal 4 4 4 7 2 5" xfId="13154"/>
    <cellStyle name="Normal 4 4 4 7 2 5 2" xfId="40108"/>
    <cellStyle name="Normal 4 4 4 7 2 6" xfId="15847"/>
    <cellStyle name="Normal 4 4 4 7 2 6 2" xfId="42801"/>
    <cellStyle name="Normal 4 4 4 7 2 7" xfId="18540"/>
    <cellStyle name="Normal 4 4 4 7 2 7 2" xfId="45495"/>
    <cellStyle name="Normal 4 4 4 7 2 8" xfId="21234"/>
    <cellStyle name="Normal 4 4 4 7 2 8 2" xfId="48189"/>
    <cellStyle name="Normal 4 4 4 7 2 9" xfId="23928"/>
    <cellStyle name="Normal 4 4 4 7 2 9 2" xfId="50883"/>
    <cellStyle name="Normal 4 4 4 7 3" xfId="2401"/>
    <cellStyle name="Normal 4 4 4 7 3 10" xfId="29356"/>
    <cellStyle name="Normal 4 4 4 7 3 11" xfId="25751"/>
    <cellStyle name="Normal 4 4 4 7 3 2" xfId="4184"/>
    <cellStyle name="Normal 4 4 4 7 3 2 2" xfId="31138"/>
    <cellStyle name="Normal 4 4 4 7 3 3" xfId="6877"/>
    <cellStyle name="Normal 4 4 4 7 3 3 2" xfId="33831"/>
    <cellStyle name="Normal 4 4 4 7 3 4" xfId="9570"/>
    <cellStyle name="Normal 4 4 4 7 3 4 2" xfId="36524"/>
    <cellStyle name="Normal 4 4 4 7 3 5" xfId="12263"/>
    <cellStyle name="Normal 4 4 4 7 3 5 2" xfId="39217"/>
    <cellStyle name="Normal 4 4 4 7 3 6" xfId="14956"/>
    <cellStyle name="Normal 4 4 4 7 3 6 2" xfId="41910"/>
    <cellStyle name="Normal 4 4 4 7 3 7" xfId="17649"/>
    <cellStyle name="Normal 4 4 4 7 3 7 2" xfId="44604"/>
    <cellStyle name="Normal 4 4 4 7 3 8" xfId="20343"/>
    <cellStyle name="Normal 4 4 4 7 3 8 2" xfId="47298"/>
    <cellStyle name="Normal 4 4 4 7 3 9" xfId="23037"/>
    <cellStyle name="Normal 4 4 4 7 3 9 2" xfId="49992"/>
    <cellStyle name="Normal 4 4 4 7 4" xfId="3293"/>
    <cellStyle name="Normal 4 4 4 7 4 2" xfId="30247"/>
    <cellStyle name="Normal 4 4 4 7 5" xfId="5986"/>
    <cellStyle name="Normal 4 4 4 7 5 2" xfId="32940"/>
    <cellStyle name="Normal 4 4 4 7 6" xfId="8679"/>
    <cellStyle name="Normal 4 4 4 7 6 2" xfId="35633"/>
    <cellStyle name="Normal 4 4 4 7 7" xfId="11372"/>
    <cellStyle name="Normal 4 4 4 7 7 2" xfId="38326"/>
    <cellStyle name="Normal 4 4 4 7 8" xfId="14065"/>
    <cellStyle name="Normal 4 4 4 7 8 2" xfId="41019"/>
    <cellStyle name="Normal 4 4 4 7 9" xfId="16758"/>
    <cellStyle name="Normal 4 4 4 7 9 2" xfId="43713"/>
    <cellStyle name="Normal 4 4 4 8" xfId="1047"/>
    <cellStyle name="Normal 4 4 4 8 10" xfId="28002"/>
    <cellStyle name="Normal 4 4 4 8 11" xfId="26179"/>
    <cellStyle name="Normal 4 4 4 8 2" xfId="4612"/>
    <cellStyle name="Normal 4 4 4 8 2 2" xfId="31566"/>
    <cellStyle name="Normal 4 4 4 8 3" xfId="7305"/>
    <cellStyle name="Normal 4 4 4 8 3 2" xfId="34259"/>
    <cellStyle name="Normal 4 4 4 8 4" xfId="9998"/>
    <cellStyle name="Normal 4 4 4 8 4 2" xfId="36952"/>
    <cellStyle name="Normal 4 4 4 8 5" xfId="12691"/>
    <cellStyle name="Normal 4 4 4 8 5 2" xfId="39645"/>
    <cellStyle name="Normal 4 4 4 8 6" xfId="15384"/>
    <cellStyle name="Normal 4 4 4 8 6 2" xfId="42338"/>
    <cellStyle name="Normal 4 4 4 8 7" xfId="18077"/>
    <cellStyle name="Normal 4 4 4 8 7 2" xfId="45032"/>
    <cellStyle name="Normal 4 4 4 8 8" xfId="20771"/>
    <cellStyle name="Normal 4 4 4 8 8 2" xfId="47726"/>
    <cellStyle name="Normal 4 4 4 8 9" xfId="23465"/>
    <cellStyle name="Normal 4 4 4 8 9 2" xfId="50420"/>
    <cellStyle name="Normal 4 4 4 9" xfId="1938"/>
    <cellStyle name="Normal 4 4 4 9 10" xfId="28893"/>
    <cellStyle name="Normal 4 4 4 9 11" xfId="25288"/>
    <cellStyle name="Normal 4 4 4 9 2" xfId="3721"/>
    <cellStyle name="Normal 4 4 4 9 2 2" xfId="30675"/>
    <cellStyle name="Normal 4 4 4 9 3" xfId="6414"/>
    <cellStyle name="Normal 4 4 4 9 3 2" xfId="33368"/>
    <cellStyle name="Normal 4 4 4 9 4" xfId="9107"/>
    <cellStyle name="Normal 4 4 4 9 4 2" xfId="36061"/>
    <cellStyle name="Normal 4 4 4 9 5" xfId="11800"/>
    <cellStyle name="Normal 4 4 4 9 5 2" xfId="38754"/>
    <cellStyle name="Normal 4 4 4 9 6" xfId="14493"/>
    <cellStyle name="Normal 4 4 4 9 6 2" xfId="41447"/>
    <cellStyle name="Normal 4 4 4 9 7" xfId="17186"/>
    <cellStyle name="Normal 4 4 4 9 7 2" xfId="44141"/>
    <cellStyle name="Normal 4 4 4 9 8" xfId="19880"/>
    <cellStyle name="Normal 4 4 4 9 8 2" xfId="46835"/>
    <cellStyle name="Normal 4 4 4 9 9" xfId="22574"/>
    <cellStyle name="Normal 4 4 4 9 9 2" xfId="49529"/>
    <cellStyle name="Normal 4 4 5" xfId="158"/>
    <cellStyle name="Normal 4 4 5 10" xfId="10942"/>
    <cellStyle name="Normal 4 4 5 10 2" xfId="37896"/>
    <cellStyle name="Normal 4 4 5 11" xfId="13635"/>
    <cellStyle name="Normal 4 4 5 11 2" xfId="40589"/>
    <cellStyle name="Normal 4 4 5 12" xfId="16328"/>
    <cellStyle name="Normal 4 4 5 12 2" xfId="43283"/>
    <cellStyle name="Normal 4 4 5 13" xfId="19022"/>
    <cellStyle name="Normal 4 4 5 13 2" xfId="45977"/>
    <cellStyle name="Normal 4 4 5 14" xfId="21716"/>
    <cellStyle name="Normal 4 4 5 14 2" xfId="48671"/>
    <cellStyle name="Normal 4 4 5 15" xfId="27144"/>
    <cellStyle name="Normal 4 4 5 16" xfId="24430"/>
    <cellStyle name="Normal 4 4 5 2" xfId="337"/>
    <cellStyle name="Normal 4 4 5 2 10" xfId="16493"/>
    <cellStyle name="Normal 4 4 5 2 10 2" xfId="43448"/>
    <cellStyle name="Normal 4 4 5 2 11" xfId="19187"/>
    <cellStyle name="Normal 4 4 5 2 11 2" xfId="46142"/>
    <cellStyle name="Normal 4 4 5 2 12" xfId="21881"/>
    <cellStyle name="Normal 4 4 5 2 12 2" xfId="48836"/>
    <cellStyle name="Normal 4 4 5 2 13" xfId="27309"/>
    <cellStyle name="Normal 4 4 5 2 14" xfId="24595"/>
    <cellStyle name="Normal 4 4 5 2 2" xfId="629"/>
    <cellStyle name="Normal 4 4 5 2 2 10" xfId="19460"/>
    <cellStyle name="Normal 4 4 5 2 2 10 2" xfId="46415"/>
    <cellStyle name="Normal 4 4 5 2 2 11" xfId="22154"/>
    <cellStyle name="Normal 4 4 5 2 2 11 2" xfId="49109"/>
    <cellStyle name="Normal 4 4 5 2 2 12" xfId="27582"/>
    <cellStyle name="Normal 4 4 5 2 2 13" xfId="24868"/>
    <cellStyle name="Normal 4 4 5 2 2 2" xfId="1518"/>
    <cellStyle name="Normal 4 4 5 2 2 2 10" xfId="28473"/>
    <cellStyle name="Normal 4 4 5 2 2 2 11" xfId="26650"/>
    <cellStyle name="Normal 4 4 5 2 2 2 2" xfId="5083"/>
    <cellStyle name="Normal 4 4 5 2 2 2 2 2" xfId="32037"/>
    <cellStyle name="Normal 4 4 5 2 2 2 3" xfId="7776"/>
    <cellStyle name="Normal 4 4 5 2 2 2 3 2" xfId="34730"/>
    <cellStyle name="Normal 4 4 5 2 2 2 4" xfId="10469"/>
    <cellStyle name="Normal 4 4 5 2 2 2 4 2" xfId="37423"/>
    <cellStyle name="Normal 4 4 5 2 2 2 5" xfId="13162"/>
    <cellStyle name="Normal 4 4 5 2 2 2 5 2" xfId="40116"/>
    <cellStyle name="Normal 4 4 5 2 2 2 6" xfId="15855"/>
    <cellStyle name="Normal 4 4 5 2 2 2 6 2" xfId="42809"/>
    <cellStyle name="Normal 4 4 5 2 2 2 7" xfId="18548"/>
    <cellStyle name="Normal 4 4 5 2 2 2 7 2" xfId="45503"/>
    <cellStyle name="Normal 4 4 5 2 2 2 8" xfId="21242"/>
    <cellStyle name="Normal 4 4 5 2 2 2 8 2" xfId="48197"/>
    <cellStyle name="Normal 4 4 5 2 2 2 9" xfId="23936"/>
    <cellStyle name="Normal 4 4 5 2 2 2 9 2" xfId="50891"/>
    <cellStyle name="Normal 4 4 5 2 2 3" xfId="2409"/>
    <cellStyle name="Normal 4 4 5 2 2 3 10" xfId="29364"/>
    <cellStyle name="Normal 4 4 5 2 2 3 11" xfId="25759"/>
    <cellStyle name="Normal 4 4 5 2 2 3 2" xfId="4192"/>
    <cellStyle name="Normal 4 4 5 2 2 3 2 2" xfId="31146"/>
    <cellStyle name="Normal 4 4 5 2 2 3 3" xfId="6885"/>
    <cellStyle name="Normal 4 4 5 2 2 3 3 2" xfId="33839"/>
    <cellStyle name="Normal 4 4 5 2 2 3 4" xfId="9578"/>
    <cellStyle name="Normal 4 4 5 2 2 3 4 2" xfId="36532"/>
    <cellStyle name="Normal 4 4 5 2 2 3 5" xfId="12271"/>
    <cellStyle name="Normal 4 4 5 2 2 3 5 2" xfId="39225"/>
    <cellStyle name="Normal 4 4 5 2 2 3 6" xfId="14964"/>
    <cellStyle name="Normal 4 4 5 2 2 3 6 2" xfId="41918"/>
    <cellStyle name="Normal 4 4 5 2 2 3 7" xfId="17657"/>
    <cellStyle name="Normal 4 4 5 2 2 3 7 2" xfId="44612"/>
    <cellStyle name="Normal 4 4 5 2 2 3 8" xfId="20351"/>
    <cellStyle name="Normal 4 4 5 2 2 3 8 2" xfId="47306"/>
    <cellStyle name="Normal 4 4 5 2 2 3 9" xfId="23045"/>
    <cellStyle name="Normal 4 4 5 2 2 3 9 2" xfId="50000"/>
    <cellStyle name="Normal 4 4 5 2 2 4" xfId="3301"/>
    <cellStyle name="Normal 4 4 5 2 2 4 2" xfId="30255"/>
    <cellStyle name="Normal 4 4 5 2 2 5" xfId="5994"/>
    <cellStyle name="Normal 4 4 5 2 2 5 2" xfId="32948"/>
    <cellStyle name="Normal 4 4 5 2 2 6" xfId="8687"/>
    <cellStyle name="Normal 4 4 5 2 2 6 2" xfId="35641"/>
    <cellStyle name="Normal 4 4 5 2 2 7" xfId="11380"/>
    <cellStyle name="Normal 4 4 5 2 2 7 2" xfId="38334"/>
    <cellStyle name="Normal 4 4 5 2 2 8" xfId="14073"/>
    <cellStyle name="Normal 4 4 5 2 2 8 2" xfId="41027"/>
    <cellStyle name="Normal 4 4 5 2 2 9" xfId="16766"/>
    <cellStyle name="Normal 4 4 5 2 2 9 2" xfId="43721"/>
    <cellStyle name="Normal 4 4 5 2 3" xfId="1245"/>
    <cellStyle name="Normal 4 4 5 2 3 10" xfId="28200"/>
    <cellStyle name="Normal 4 4 5 2 3 11" xfId="26377"/>
    <cellStyle name="Normal 4 4 5 2 3 2" xfId="4810"/>
    <cellStyle name="Normal 4 4 5 2 3 2 2" xfId="31764"/>
    <cellStyle name="Normal 4 4 5 2 3 3" xfId="7503"/>
    <cellStyle name="Normal 4 4 5 2 3 3 2" xfId="34457"/>
    <cellStyle name="Normal 4 4 5 2 3 4" xfId="10196"/>
    <cellStyle name="Normal 4 4 5 2 3 4 2" xfId="37150"/>
    <cellStyle name="Normal 4 4 5 2 3 5" xfId="12889"/>
    <cellStyle name="Normal 4 4 5 2 3 5 2" xfId="39843"/>
    <cellStyle name="Normal 4 4 5 2 3 6" xfId="15582"/>
    <cellStyle name="Normal 4 4 5 2 3 6 2" xfId="42536"/>
    <cellStyle name="Normal 4 4 5 2 3 7" xfId="18275"/>
    <cellStyle name="Normal 4 4 5 2 3 7 2" xfId="45230"/>
    <cellStyle name="Normal 4 4 5 2 3 8" xfId="20969"/>
    <cellStyle name="Normal 4 4 5 2 3 8 2" xfId="47924"/>
    <cellStyle name="Normal 4 4 5 2 3 9" xfId="23663"/>
    <cellStyle name="Normal 4 4 5 2 3 9 2" xfId="50618"/>
    <cellStyle name="Normal 4 4 5 2 4" xfId="2136"/>
    <cellStyle name="Normal 4 4 5 2 4 10" xfId="29091"/>
    <cellStyle name="Normal 4 4 5 2 4 11" xfId="25486"/>
    <cellStyle name="Normal 4 4 5 2 4 2" xfId="3919"/>
    <cellStyle name="Normal 4 4 5 2 4 2 2" xfId="30873"/>
    <cellStyle name="Normal 4 4 5 2 4 3" xfId="6612"/>
    <cellStyle name="Normal 4 4 5 2 4 3 2" xfId="33566"/>
    <cellStyle name="Normal 4 4 5 2 4 4" xfId="9305"/>
    <cellStyle name="Normal 4 4 5 2 4 4 2" xfId="36259"/>
    <cellStyle name="Normal 4 4 5 2 4 5" xfId="11998"/>
    <cellStyle name="Normal 4 4 5 2 4 5 2" xfId="38952"/>
    <cellStyle name="Normal 4 4 5 2 4 6" xfId="14691"/>
    <cellStyle name="Normal 4 4 5 2 4 6 2" xfId="41645"/>
    <cellStyle name="Normal 4 4 5 2 4 7" xfId="17384"/>
    <cellStyle name="Normal 4 4 5 2 4 7 2" xfId="44339"/>
    <cellStyle name="Normal 4 4 5 2 4 8" xfId="20078"/>
    <cellStyle name="Normal 4 4 5 2 4 8 2" xfId="47033"/>
    <cellStyle name="Normal 4 4 5 2 4 9" xfId="22772"/>
    <cellStyle name="Normal 4 4 5 2 4 9 2" xfId="49727"/>
    <cellStyle name="Normal 4 4 5 2 5" xfId="3028"/>
    <cellStyle name="Normal 4 4 5 2 5 2" xfId="29982"/>
    <cellStyle name="Normal 4 4 5 2 6" xfId="5721"/>
    <cellStyle name="Normal 4 4 5 2 6 2" xfId="32675"/>
    <cellStyle name="Normal 4 4 5 2 7" xfId="8414"/>
    <cellStyle name="Normal 4 4 5 2 7 2" xfId="35368"/>
    <cellStyle name="Normal 4 4 5 2 8" xfId="11107"/>
    <cellStyle name="Normal 4 4 5 2 8 2" xfId="38061"/>
    <cellStyle name="Normal 4 4 5 2 9" xfId="13800"/>
    <cellStyle name="Normal 4 4 5 2 9 2" xfId="40754"/>
    <cellStyle name="Normal 4 4 5 3" xfId="336"/>
    <cellStyle name="Normal 4 4 5 3 10" xfId="19186"/>
    <cellStyle name="Normal 4 4 5 3 10 2" xfId="46141"/>
    <cellStyle name="Normal 4 4 5 3 11" xfId="21880"/>
    <cellStyle name="Normal 4 4 5 3 11 2" xfId="48835"/>
    <cellStyle name="Normal 4 4 5 3 12" xfId="27308"/>
    <cellStyle name="Normal 4 4 5 3 13" xfId="24594"/>
    <cellStyle name="Normal 4 4 5 3 2" xfId="1244"/>
    <cellStyle name="Normal 4 4 5 3 2 10" xfId="28199"/>
    <cellStyle name="Normal 4 4 5 3 2 11" xfId="26376"/>
    <cellStyle name="Normal 4 4 5 3 2 2" xfId="4809"/>
    <cellStyle name="Normal 4 4 5 3 2 2 2" xfId="31763"/>
    <cellStyle name="Normal 4 4 5 3 2 3" xfId="7502"/>
    <cellStyle name="Normal 4 4 5 3 2 3 2" xfId="34456"/>
    <cellStyle name="Normal 4 4 5 3 2 4" xfId="10195"/>
    <cellStyle name="Normal 4 4 5 3 2 4 2" xfId="37149"/>
    <cellStyle name="Normal 4 4 5 3 2 5" xfId="12888"/>
    <cellStyle name="Normal 4 4 5 3 2 5 2" xfId="39842"/>
    <cellStyle name="Normal 4 4 5 3 2 6" xfId="15581"/>
    <cellStyle name="Normal 4 4 5 3 2 6 2" xfId="42535"/>
    <cellStyle name="Normal 4 4 5 3 2 7" xfId="18274"/>
    <cellStyle name="Normal 4 4 5 3 2 7 2" xfId="45229"/>
    <cellStyle name="Normal 4 4 5 3 2 8" xfId="20968"/>
    <cellStyle name="Normal 4 4 5 3 2 8 2" xfId="47923"/>
    <cellStyle name="Normal 4 4 5 3 2 9" xfId="23662"/>
    <cellStyle name="Normal 4 4 5 3 2 9 2" xfId="50617"/>
    <cellStyle name="Normal 4 4 5 3 3" xfId="2135"/>
    <cellStyle name="Normal 4 4 5 3 3 10" xfId="29090"/>
    <cellStyle name="Normal 4 4 5 3 3 11" xfId="25485"/>
    <cellStyle name="Normal 4 4 5 3 3 2" xfId="3918"/>
    <cellStyle name="Normal 4 4 5 3 3 2 2" xfId="30872"/>
    <cellStyle name="Normal 4 4 5 3 3 3" xfId="6611"/>
    <cellStyle name="Normal 4 4 5 3 3 3 2" xfId="33565"/>
    <cellStyle name="Normal 4 4 5 3 3 4" xfId="9304"/>
    <cellStyle name="Normal 4 4 5 3 3 4 2" xfId="36258"/>
    <cellStyle name="Normal 4 4 5 3 3 5" xfId="11997"/>
    <cellStyle name="Normal 4 4 5 3 3 5 2" xfId="38951"/>
    <cellStyle name="Normal 4 4 5 3 3 6" xfId="14690"/>
    <cellStyle name="Normal 4 4 5 3 3 6 2" xfId="41644"/>
    <cellStyle name="Normal 4 4 5 3 3 7" xfId="17383"/>
    <cellStyle name="Normal 4 4 5 3 3 7 2" xfId="44338"/>
    <cellStyle name="Normal 4 4 5 3 3 8" xfId="20077"/>
    <cellStyle name="Normal 4 4 5 3 3 8 2" xfId="47032"/>
    <cellStyle name="Normal 4 4 5 3 3 9" xfId="22771"/>
    <cellStyle name="Normal 4 4 5 3 3 9 2" xfId="49726"/>
    <cellStyle name="Normal 4 4 5 3 4" xfId="3027"/>
    <cellStyle name="Normal 4 4 5 3 4 2" xfId="29981"/>
    <cellStyle name="Normal 4 4 5 3 5" xfId="5720"/>
    <cellStyle name="Normal 4 4 5 3 5 2" xfId="32674"/>
    <cellStyle name="Normal 4 4 5 3 6" xfId="8413"/>
    <cellStyle name="Normal 4 4 5 3 6 2" xfId="35367"/>
    <cellStyle name="Normal 4 4 5 3 7" xfId="11106"/>
    <cellStyle name="Normal 4 4 5 3 7 2" xfId="38060"/>
    <cellStyle name="Normal 4 4 5 3 8" xfId="13799"/>
    <cellStyle name="Normal 4 4 5 3 8 2" xfId="40753"/>
    <cellStyle name="Normal 4 4 5 3 9" xfId="16492"/>
    <cellStyle name="Normal 4 4 5 3 9 2" xfId="43447"/>
    <cellStyle name="Normal 4 4 5 4" xfId="628"/>
    <cellStyle name="Normal 4 4 5 4 10" xfId="19459"/>
    <cellStyle name="Normal 4 4 5 4 10 2" xfId="46414"/>
    <cellStyle name="Normal 4 4 5 4 11" xfId="22153"/>
    <cellStyle name="Normal 4 4 5 4 11 2" xfId="49108"/>
    <cellStyle name="Normal 4 4 5 4 12" xfId="27581"/>
    <cellStyle name="Normal 4 4 5 4 13" xfId="24867"/>
    <cellStyle name="Normal 4 4 5 4 2" xfId="1517"/>
    <cellStyle name="Normal 4 4 5 4 2 10" xfId="28472"/>
    <cellStyle name="Normal 4 4 5 4 2 11" xfId="26649"/>
    <cellStyle name="Normal 4 4 5 4 2 2" xfId="5082"/>
    <cellStyle name="Normal 4 4 5 4 2 2 2" xfId="32036"/>
    <cellStyle name="Normal 4 4 5 4 2 3" xfId="7775"/>
    <cellStyle name="Normal 4 4 5 4 2 3 2" xfId="34729"/>
    <cellStyle name="Normal 4 4 5 4 2 4" xfId="10468"/>
    <cellStyle name="Normal 4 4 5 4 2 4 2" xfId="37422"/>
    <cellStyle name="Normal 4 4 5 4 2 5" xfId="13161"/>
    <cellStyle name="Normal 4 4 5 4 2 5 2" xfId="40115"/>
    <cellStyle name="Normal 4 4 5 4 2 6" xfId="15854"/>
    <cellStyle name="Normal 4 4 5 4 2 6 2" xfId="42808"/>
    <cellStyle name="Normal 4 4 5 4 2 7" xfId="18547"/>
    <cellStyle name="Normal 4 4 5 4 2 7 2" xfId="45502"/>
    <cellStyle name="Normal 4 4 5 4 2 8" xfId="21241"/>
    <cellStyle name="Normal 4 4 5 4 2 8 2" xfId="48196"/>
    <cellStyle name="Normal 4 4 5 4 2 9" xfId="23935"/>
    <cellStyle name="Normal 4 4 5 4 2 9 2" xfId="50890"/>
    <cellStyle name="Normal 4 4 5 4 3" xfId="2408"/>
    <cellStyle name="Normal 4 4 5 4 3 10" xfId="29363"/>
    <cellStyle name="Normal 4 4 5 4 3 11" xfId="25758"/>
    <cellStyle name="Normal 4 4 5 4 3 2" xfId="4191"/>
    <cellStyle name="Normal 4 4 5 4 3 2 2" xfId="31145"/>
    <cellStyle name="Normal 4 4 5 4 3 3" xfId="6884"/>
    <cellStyle name="Normal 4 4 5 4 3 3 2" xfId="33838"/>
    <cellStyle name="Normal 4 4 5 4 3 4" xfId="9577"/>
    <cellStyle name="Normal 4 4 5 4 3 4 2" xfId="36531"/>
    <cellStyle name="Normal 4 4 5 4 3 5" xfId="12270"/>
    <cellStyle name="Normal 4 4 5 4 3 5 2" xfId="39224"/>
    <cellStyle name="Normal 4 4 5 4 3 6" xfId="14963"/>
    <cellStyle name="Normal 4 4 5 4 3 6 2" xfId="41917"/>
    <cellStyle name="Normal 4 4 5 4 3 7" xfId="17656"/>
    <cellStyle name="Normal 4 4 5 4 3 7 2" xfId="44611"/>
    <cellStyle name="Normal 4 4 5 4 3 8" xfId="20350"/>
    <cellStyle name="Normal 4 4 5 4 3 8 2" xfId="47305"/>
    <cellStyle name="Normal 4 4 5 4 3 9" xfId="23044"/>
    <cellStyle name="Normal 4 4 5 4 3 9 2" xfId="49999"/>
    <cellStyle name="Normal 4 4 5 4 4" xfId="3300"/>
    <cellStyle name="Normal 4 4 5 4 4 2" xfId="30254"/>
    <cellStyle name="Normal 4 4 5 4 5" xfId="5993"/>
    <cellStyle name="Normal 4 4 5 4 5 2" xfId="32947"/>
    <cellStyle name="Normal 4 4 5 4 6" xfId="8686"/>
    <cellStyle name="Normal 4 4 5 4 6 2" xfId="35640"/>
    <cellStyle name="Normal 4 4 5 4 7" xfId="11379"/>
    <cellStyle name="Normal 4 4 5 4 7 2" xfId="38333"/>
    <cellStyle name="Normal 4 4 5 4 8" xfId="14072"/>
    <cellStyle name="Normal 4 4 5 4 8 2" xfId="41026"/>
    <cellStyle name="Normal 4 4 5 4 9" xfId="16765"/>
    <cellStyle name="Normal 4 4 5 4 9 2" xfId="43720"/>
    <cellStyle name="Normal 4 4 5 5" xfId="1080"/>
    <cellStyle name="Normal 4 4 5 5 10" xfId="28035"/>
    <cellStyle name="Normal 4 4 5 5 11" xfId="26212"/>
    <cellStyle name="Normal 4 4 5 5 2" xfId="4645"/>
    <cellStyle name="Normal 4 4 5 5 2 2" xfId="31599"/>
    <cellStyle name="Normal 4 4 5 5 3" xfId="7338"/>
    <cellStyle name="Normal 4 4 5 5 3 2" xfId="34292"/>
    <cellStyle name="Normal 4 4 5 5 4" xfId="10031"/>
    <cellStyle name="Normal 4 4 5 5 4 2" xfId="36985"/>
    <cellStyle name="Normal 4 4 5 5 5" xfId="12724"/>
    <cellStyle name="Normal 4 4 5 5 5 2" xfId="39678"/>
    <cellStyle name="Normal 4 4 5 5 6" xfId="15417"/>
    <cellStyle name="Normal 4 4 5 5 6 2" xfId="42371"/>
    <cellStyle name="Normal 4 4 5 5 7" xfId="18110"/>
    <cellStyle name="Normal 4 4 5 5 7 2" xfId="45065"/>
    <cellStyle name="Normal 4 4 5 5 8" xfId="20804"/>
    <cellStyle name="Normal 4 4 5 5 8 2" xfId="47759"/>
    <cellStyle name="Normal 4 4 5 5 9" xfId="23498"/>
    <cellStyle name="Normal 4 4 5 5 9 2" xfId="50453"/>
    <cellStyle name="Normal 4 4 5 6" xfId="1971"/>
    <cellStyle name="Normal 4 4 5 6 10" xfId="28926"/>
    <cellStyle name="Normal 4 4 5 6 11" xfId="25321"/>
    <cellStyle name="Normal 4 4 5 6 2" xfId="3754"/>
    <cellStyle name="Normal 4 4 5 6 2 2" xfId="30708"/>
    <cellStyle name="Normal 4 4 5 6 3" xfId="6447"/>
    <cellStyle name="Normal 4 4 5 6 3 2" xfId="33401"/>
    <cellStyle name="Normal 4 4 5 6 4" xfId="9140"/>
    <cellStyle name="Normal 4 4 5 6 4 2" xfId="36094"/>
    <cellStyle name="Normal 4 4 5 6 5" xfId="11833"/>
    <cellStyle name="Normal 4 4 5 6 5 2" xfId="38787"/>
    <cellStyle name="Normal 4 4 5 6 6" xfId="14526"/>
    <cellStyle name="Normal 4 4 5 6 6 2" xfId="41480"/>
    <cellStyle name="Normal 4 4 5 6 7" xfId="17219"/>
    <cellStyle name="Normal 4 4 5 6 7 2" xfId="44174"/>
    <cellStyle name="Normal 4 4 5 6 8" xfId="19913"/>
    <cellStyle name="Normal 4 4 5 6 8 2" xfId="46868"/>
    <cellStyle name="Normal 4 4 5 6 9" xfId="22607"/>
    <cellStyle name="Normal 4 4 5 6 9 2" xfId="49562"/>
    <cellStyle name="Normal 4 4 5 7" xfId="2863"/>
    <cellStyle name="Normal 4 4 5 7 2" xfId="29817"/>
    <cellStyle name="Normal 4 4 5 8" xfId="5556"/>
    <cellStyle name="Normal 4 4 5 8 2" xfId="32510"/>
    <cellStyle name="Normal 4 4 5 9" xfId="8249"/>
    <cellStyle name="Normal 4 4 5 9 2" xfId="35203"/>
    <cellStyle name="Normal 4 4 6" xfId="191"/>
    <cellStyle name="Normal 4 4 6 10" xfId="10975"/>
    <cellStyle name="Normal 4 4 6 10 2" xfId="37929"/>
    <cellStyle name="Normal 4 4 6 11" xfId="13668"/>
    <cellStyle name="Normal 4 4 6 11 2" xfId="40622"/>
    <cellStyle name="Normal 4 4 6 12" xfId="16361"/>
    <cellStyle name="Normal 4 4 6 12 2" xfId="43316"/>
    <cellStyle name="Normal 4 4 6 13" xfId="19055"/>
    <cellStyle name="Normal 4 4 6 13 2" xfId="46010"/>
    <cellStyle name="Normal 4 4 6 14" xfId="21749"/>
    <cellStyle name="Normal 4 4 6 14 2" xfId="48704"/>
    <cellStyle name="Normal 4 4 6 15" xfId="27177"/>
    <cellStyle name="Normal 4 4 6 16" xfId="24463"/>
    <cellStyle name="Normal 4 4 6 2" xfId="339"/>
    <cellStyle name="Normal 4 4 6 2 10" xfId="16495"/>
    <cellStyle name="Normal 4 4 6 2 10 2" xfId="43450"/>
    <cellStyle name="Normal 4 4 6 2 11" xfId="19189"/>
    <cellStyle name="Normal 4 4 6 2 11 2" xfId="46144"/>
    <cellStyle name="Normal 4 4 6 2 12" xfId="21883"/>
    <cellStyle name="Normal 4 4 6 2 12 2" xfId="48838"/>
    <cellStyle name="Normal 4 4 6 2 13" xfId="27311"/>
    <cellStyle name="Normal 4 4 6 2 14" xfId="24597"/>
    <cellStyle name="Normal 4 4 6 2 2" xfId="631"/>
    <cellStyle name="Normal 4 4 6 2 2 10" xfId="19462"/>
    <cellStyle name="Normal 4 4 6 2 2 10 2" xfId="46417"/>
    <cellStyle name="Normal 4 4 6 2 2 11" xfId="22156"/>
    <cellStyle name="Normal 4 4 6 2 2 11 2" xfId="49111"/>
    <cellStyle name="Normal 4 4 6 2 2 12" xfId="27584"/>
    <cellStyle name="Normal 4 4 6 2 2 13" xfId="24870"/>
    <cellStyle name="Normal 4 4 6 2 2 2" xfId="1520"/>
    <cellStyle name="Normal 4 4 6 2 2 2 10" xfId="28475"/>
    <cellStyle name="Normal 4 4 6 2 2 2 11" xfId="26652"/>
    <cellStyle name="Normal 4 4 6 2 2 2 2" xfId="5085"/>
    <cellStyle name="Normal 4 4 6 2 2 2 2 2" xfId="32039"/>
    <cellStyle name="Normal 4 4 6 2 2 2 3" xfId="7778"/>
    <cellStyle name="Normal 4 4 6 2 2 2 3 2" xfId="34732"/>
    <cellStyle name="Normal 4 4 6 2 2 2 4" xfId="10471"/>
    <cellStyle name="Normal 4 4 6 2 2 2 4 2" xfId="37425"/>
    <cellStyle name="Normal 4 4 6 2 2 2 5" xfId="13164"/>
    <cellStyle name="Normal 4 4 6 2 2 2 5 2" xfId="40118"/>
    <cellStyle name="Normal 4 4 6 2 2 2 6" xfId="15857"/>
    <cellStyle name="Normal 4 4 6 2 2 2 6 2" xfId="42811"/>
    <cellStyle name="Normal 4 4 6 2 2 2 7" xfId="18550"/>
    <cellStyle name="Normal 4 4 6 2 2 2 7 2" xfId="45505"/>
    <cellStyle name="Normal 4 4 6 2 2 2 8" xfId="21244"/>
    <cellStyle name="Normal 4 4 6 2 2 2 8 2" xfId="48199"/>
    <cellStyle name="Normal 4 4 6 2 2 2 9" xfId="23938"/>
    <cellStyle name="Normal 4 4 6 2 2 2 9 2" xfId="50893"/>
    <cellStyle name="Normal 4 4 6 2 2 3" xfId="2411"/>
    <cellStyle name="Normal 4 4 6 2 2 3 10" xfId="29366"/>
    <cellStyle name="Normal 4 4 6 2 2 3 11" xfId="25761"/>
    <cellStyle name="Normal 4 4 6 2 2 3 2" xfId="4194"/>
    <cellStyle name="Normal 4 4 6 2 2 3 2 2" xfId="31148"/>
    <cellStyle name="Normal 4 4 6 2 2 3 3" xfId="6887"/>
    <cellStyle name="Normal 4 4 6 2 2 3 3 2" xfId="33841"/>
    <cellStyle name="Normal 4 4 6 2 2 3 4" xfId="9580"/>
    <cellStyle name="Normal 4 4 6 2 2 3 4 2" xfId="36534"/>
    <cellStyle name="Normal 4 4 6 2 2 3 5" xfId="12273"/>
    <cellStyle name="Normal 4 4 6 2 2 3 5 2" xfId="39227"/>
    <cellStyle name="Normal 4 4 6 2 2 3 6" xfId="14966"/>
    <cellStyle name="Normal 4 4 6 2 2 3 6 2" xfId="41920"/>
    <cellStyle name="Normal 4 4 6 2 2 3 7" xfId="17659"/>
    <cellStyle name="Normal 4 4 6 2 2 3 7 2" xfId="44614"/>
    <cellStyle name="Normal 4 4 6 2 2 3 8" xfId="20353"/>
    <cellStyle name="Normal 4 4 6 2 2 3 8 2" xfId="47308"/>
    <cellStyle name="Normal 4 4 6 2 2 3 9" xfId="23047"/>
    <cellStyle name="Normal 4 4 6 2 2 3 9 2" xfId="50002"/>
    <cellStyle name="Normal 4 4 6 2 2 4" xfId="3303"/>
    <cellStyle name="Normal 4 4 6 2 2 4 2" xfId="30257"/>
    <cellStyle name="Normal 4 4 6 2 2 5" xfId="5996"/>
    <cellStyle name="Normal 4 4 6 2 2 5 2" xfId="32950"/>
    <cellStyle name="Normal 4 4 6 2 2 6" xfId="8689"/>
    <cellStyle name="Normal 4 4 6 2 2 6 2" xfId="35643"/>
    <cellStyle name="Normal 4 4 6 2 2 7" xfId="11382"/>
    <cellStyle name="Normal 4 4 6 2 2 7 2" xfId="38336"/>
    <cellStyle name="Normal 4 4 6 2 2 8" xfId="14075"/>
    <cellStyle name="Normal 4 4 6 2 2 8 2" xfId="41029"/>
    <cellStyle name="Normal 4 4 6 2 2 9" xfId="16768"/>
    <cellStyle name="Normal 4 4 6 2 2 9 2" xfId="43723"/>
    <cellStyle name="Normal 4 4 6 2 3" xfId="1247"/>
    <cellStyle name="Normal 4 4 6 2 3 10" xfId="28202"/>
    <cellStyle name="Normal 4 4 6 2 3 11" xfId="26379"/>
    <cellStyle name="Normal 4 4 6 2 3 2" xfId="4812"/>
    <cellStyle name="Normal 4 4 6 2 3 2 2" xfId="31766"/>
    <cellStyle name="Normal 4 4 6 2 3 3" xfId="7505"/>
    <cellStyle name="Normal 4 4 6 2 3 3 2" xfId="34459"/>
    <cellStyle name="Normal 4 4 6 2 3 4" xfId="10198"/>
    <cellStyle name="Normal 4 4 6 2 3 4 2" xfId="37152"/>
    <cellStyle name="Normal 4 4 6 2 3 5" xfId="12891"/>
    <cellStyle name="Normal 4 4 6 2 3 5 2" xfId="39845"/>
    <cellStyle name="Normal 4 4 6 2 3 6" xfId="15584"/>
    <cellStyle name="Normal 4 4 6 2 3 6 2" xfId="42538"/>
    <cellStyle name="Normal 4 4 6 2 3 7" xfId="18277"/>
    <cellStyle name="Normal 4 4 6 2 3 7 2" xfId="45232"/>
    <cellStyle name="Normal 4 4 6 2 3 8" xfId="20971"/>
    <cellStyle name="Normal 4 4 6 2 3 8 2" xfId="47926"/>
    <cellStyle name="Normal 4 4 6 2 3 9" xfId="23665"/>
    <cellStyle name="Normal 4 4 6 2 3 9 2" xfId="50620"/>
    <cellStyle name="Normal 4 4 6 2 4" xfId="2138"/>
    <cellStyle name="Normal 4 4 6 2 4 10" xfId="29093"/>
    <cellStyle name="Normal 4 4 6 2 4 11" xfId="25488"/>
    <cellStyle name="Normal 4 4 6 2 4 2" xfId="3921"/>
    <cellStyle name="Normal 4 4 6 2 4 2 2" xfId="30875"/>
    <cellStyle name="Normal 4 4 6 2 4 3" xfId="6614"/>
    <cellStyle name="Normal 4 4 6 2 4 3 2" xfId="33568"/>
    <cellStyle name="Normal 4 4 6 2 4 4" xfId="9307"/>
    <cellStyle name="Normal 4 4 6 2 4 4 2" xfId="36261"/>
    <cellStyle name="Normal 4 4 6 2 4 5" xfId="12000"/>
    <cellStyle name="Normal 4 4 6 2 4 5 2" xfId="38954"/>
    <cellStyle name="Normal 4 4 6 2 4 6" xfId="14693"/>
    <cellStyle name="Normal 4 4 6 2 4 6 2" xfId="41647"/>
    <cellStyle name="Normal 4 4 6 2 4 7" xfId="17386"/>
    <cellStyle name="Normal 4 4 6 2 4 7 2" xfId="44341"/>
    <cellStyle name="Normal 4 4 6 2 4 8" xfId="20080"/>
    <cellStyle name="Normal 4 4 6 2 4 8 2" xfId="47035"/>
    <cellStyle name="Normal 4 4 6 2 4 9" xfId="22774"/>
    <cellStyle name="Normal 4 4 6 2 4 9 2" xfId="49729"/>
    <cellStyle name="Normal 4 4 6 2 5" xfId="3030"/>
    <cellStyle name="Normal 4 4 6 2 5 2" xfId="29984"/>
    <cellStyle name="Normal 4 4 6 2 6" xfId="5723"/>
    <cellStyle name="Normal 4 4 6 2 6 2" xfId="32677"/>
    <cellStyle name="Normal 4 4 6 2 7" xfId="8416"/>
    <cellStyle name="Normal 4 4 6 2 7 2" xfId="35370"/>
    <cellStyle name="Normal 4 4 6 2 8" xfId="11109"/>
    <cellStyle name="Normal 4 4 6 2 8 2" xfId="38063"/>
    <cellStyle name="Normal 4 4 6 2 9" xfId="13802"/>
    <cellStyle name="Normal 4 4 6 2 9 2" xfId="40756"/>
    <cellStyle name="Normal 4 4 6 3" xfId="338"/>
    <cellStyle name="Normal 4 4 6 3 10" xfId="19188"/>
    <cellStyle name="Normal 4 4 6 3 10 2" xfId="46143"/>
    <cellStyle name="Normal 4 4 6 3 11" xfId="21882"/>
    <cellStyle name="Normal 4 4 6 3 11 2" xfId="48837"/>
    <cellStyle name="Normal 4 4 6 3 12" xfId="27310"/>
    <cellStyle name="Normal 4 4 6 3 13" xfId="24596"/>
    <cellStyle name="Normal 4 4 6 3 2" xfId="1246"/>
    <cellStyle name="Normal 4 4 6 3 2 10" xfId="28201"/>
    <cellStyle name="Normal 4 4 6 3 2 11" xfId="26378"/>
    <cellStyle name="Normal 4 4 6 3 2 2" xfId="4811"/>
    <cellStyle name="Normal 4 4 6 3 2 2 2" xfId="31765"/>
    <cellStyle name="Normal 4 4 6 3 2 3" xfId="7504"/>
    <cellStyle name="Normal 4 4 6 3 2 3 2" xfId="34458"/>
    <cellStyle name="Normal 4 4 6 3 2 4" xfId="10197"/>
    <cellStyle name="Normal 4 4 6 3 2 4 2" xfId="37151"/>
    <cellStyle name="Normal 4 4 6 3 2 5" xfId="12890"/>
    <cellStyle name="Normal 4 4 6 3 2 5 2" xfId="39844"/>
    <cellStyle name="Normal 4 4 6 3 2 6" xfId="15583"/>
    <cellStyle name="Normal 4 4 6 3 2 6 2" xfId="42537"/>
    <cellStyle name="Normal 4 4 6 3 2 7" xfId="18276"/>
    <cellStyle name="Normal 4 4 6 3 2 7 2" xfId="45231"/>
    <cellStyle name="Normal 4 4 6 3 2 8" xfId="20970"/>
    <cellStyle name="Normal 4 4 6 3 2 8 2" xfId="47925"/>
    <cellStyle name="Normal 4 4 6 3 2 9" xfId="23664"/>
    <cellStyle name="Normal 4 4 6 3 2 9 2" xfId="50619"/>
    <cellStyle name="Normal 4 4 6 3 3" xfId="2137"/>
    <cellStyle name="Normal 4 4 6 3 3 10" xfId="29092"/>
    <cellStyle name="Normal 4 4 6 3 3 11" xfId="25487"/>
    <cellStyle name="Normal 4 4 6 3 3 2" xfId="3920"/>
    <cellStyle name="Normal 4 4 6 3 3 2 2" xfId="30874"/>
    <cellStyle name="Normal 4 4 6 3 3 3" xfId="6613"/>
    <cellStyle name="Normal 4 4 6 3 3 3 2" xfId="33567"/>
    <cellStyle name="Normal 4 4 6 3 3 4" xfId="9306"/>
    <cellStyle name="Normal 4 4 6 3 3 4 2" xfId="36260"/>
    <cellStyle name="Normal 4 4 6 3 3 5" xfId="11999"/>
    <cellStyle name="Normal 4 4 6 3 3 5 2" xfId="38953"/>
    <cellStyle name="Normal 4 4 6 3 3 6" xfId="14692"/>
    <cellStyle name="Normal 4 4 6 3 3 6 2" xfId="41646"/>
    <cellStyle name="Normal 4 4 6 3 3 7" xfId="17385"/>
    <cellStyle name="Normal 4 4 6 3 3 7 2" xfId="44340"/>
    <cellStyle name="Normal 4 4 6 3 3 8" xfId="20079"/>
    <cellStyle name="Normal 4 4 6 3 3 8 2" xfId="47034"/>
    <cellStyle name="Normal 4 4 6 3 3 9" xfId="22773"/>
    <cellStyle name="Normal 4 4 6 3 3 9 2" xfId="49728"/>
    <cellStyle name="Normal 4 4 6 3 4" xfId="3029"/>
    <cellStyle name="Normal 4 4 6 3 4 2" xfId="29983"/>
    <cellStyle name="Normal 4 4 6 3 5" xfId="5722"/>
    <cellStyle name="Normal 4 4 6 3 5 2" xfId="32676"/>
    <cellStyle name="Normal 4 4 6 3 6" xfId="8415"/>
    <cellStyle name="Normal 4 4 6 3 6 2" xfId="35369"/>
    <cellStyle name="Normal 4 4 6 3 7" xfId="11108"/>
    <cellStyle name="Normal 4 4 6 3 7 2" xfId="38062"/>
    <cellStyle name="Normal 4 4 6 3 8" xfId="13801"/>
    <cellStyle name="Normal 4 4 6 3 8 2" xfId="40755"/>
    <cellStyle name="Normal 4 4 6 3 9" xfId="16494"/>
    <cellStyle name="Normal 4 4 6 3 9 2" xfId="43449"/>
    <cellStyle name="Normal 4 4 6 4" xfId="630"/>
    <cellStyle name="Normal 4 4 6 4 10" xfId="19461"/>
    <cellStyle name="Normal 4 4 6 4 10 2" xfId="46416"/>
    <cellStyle name="Normal 4 4 6 4 11" xfId="22155"/>
    <cellStyle name="Normal 4 4 6 4 11 2" xfId="49110"/>
    <cellStyle name="Normal 4 4 6 4 12" xfId="27583"/>
    <cellStyle name="Normal 4 4 6 4 13" xfId="24869"/>
    <cellStyle name="Normal 4 4 6 4 2" xfId="1519"/>
    <cellStyle name="Normal 4 4 6 4 2 10" xfId="28474"/>
    <cellStyle name="Normal 4 4 6 4 2 11" xfId="26651"/>
    <cellStyle name="Normal 4 4 6 4 2 2" xfId="5084"/>
    <cellStyle name="Normal 4 4 6 4 2 2 2" xfId="32038"/>
    <cellStyle name="Normal 4 4 6 4 2 3" xfId="7777"/>
    <cellStyle name="Normal 4 4 6 4 2 3 2" xfId="34731"/>
    <cellStyle name="Normal 4 4 6 4 2 4" xfId="10470"/>
    <cellStyle name="Normal 4 4 6 4 2 4 2" xfId="37424"/>
    <cellStyle name="Normal 4 4 6 4 2 5" xfId="13163"/>
    <cellStyle name="Normal 4 4 6 4 2 5 2" xfId="40117"/>
    <cellStyle name="Normal 4 4 6 4 2 6" xfId="15856"/>
    <cellStyle name="Normal 4 4 6 4 2 6 2" xfId="42810"/>
    <cellStyle name="Normal 4 4 6 4 2 7" xfId="18549"/>
    <cellStyle name="Normal 4 4 6 4 2 7 2" xfId="45504"/>
    <cellStyle name="Normal 4 4 6 4 2 8" xfId="21243"/>
    <cellStyle name="Normal 4 4 6 4 2 8 2" xfId="48198"/>
    <cellStyle name="Normal 4 4 6 4 2 9" xfId="23937"/>
    <cellStyle name="Normal 4 4 6 4 2 9 2" xfId="50892"/>
    <cellStyle name="Normal 4 4 6 4 3" xfId="2410"/>
    <cellStyle name="Normal 4 4 6 4 3 10" xfId="29365"/>
    <cellStyle name="Normal 4 4 6 4 3 11" xfId="25760"/>
    <cellStyle name="Normal 4 4 6 4 3 2" xfId="4193"/>
    <cellStyle name="Normal 4 4 6 4 3 2 2" xfId="31147"/>
    <cellStyle name="Normal 4 4 6 4 3 3" xfId="6886"/>
    <cellStyle name="Normal 4 4 6 4 3 3 2" xfId="33840"/>
    <cellStyle name="Normal 4 4 6 4 3 4" xfId="9579"/>
    <cellStyle name="Normal 4 4 6 4 3 4 2" xfId="36533"/>
    <cellStyle name="Normal 4 4 6 4 3 5" xfId="12272"/>
    <cellStyle name="Normal 4 4 6 4 3 5 2" xfId="39226"/>
    <cellStyle name="Normal 4 4 6 4 3 6" xfId="14965"/>
    <cellStyle name="Normal 4 4 6 4 3 6 2" xfId="41919"/>
    <cellStyle name="Normal 4 4 6 4 3 7" xfId="17658"/>
    <cellStyle name="Normal 4 4 6 4 3 7 2" xfId="44613"/>
    <cellStyle name="Normal 4 4 6 4 3 8" xfId="20352"/>
    <cellStyle name="Normal 4 4 6 4 3 8 2" xfId="47307"/>
    <cellStyle name="Normal 4 4 6 4 3 9" xfId="23046"/>
    <cellStyle name="Normal 4 4 6 4 3 9 2" xfId="50001"/>
    <cellStyle name="Normal 4 4 6 4 4" xfId="3302"/>
    <cellStyle name="Normal 4 4 6 4 4 2" xfId="30256"/>
    <cellStyle name="Normal 4 4 6 4 5" xfId="5995"/>
    <cellStyle name="Normal 4 4 6 4 5 2" xfId="32949"/>
    <cellStyle name="Normal 4 4 6 4 6" xfId="8688"/>
    <cellStyle name="Normal 4 4 6 4 6 2" xfId="35642"/>
    <cellStyle name="Normal 4 4 6 4 7" xfId="11381"/>
    <cellStyle name="Normal 4 4 6 4 7 2" xfId="38335"/>
    <cellStyle name="Normal 4 4 6 4 8" xfId="14074"/>
    <cellStyle name="Normal 4 4 6 4 8 2" xfId="41028"/>
    <cellStyle name="Normal 4 4 6 4 9" xfId="16767"/>
    <cellStyle name="Normal 4 4 6 4 9 2" xfId="43722"/>
    <cellStyle name="Normal 4 4 6 5" xfId="1113"/>
    <cellStyle name="Normal 4 4 6 5 10" xfId="28068"/>
    <cellStyle name="Normal 4 4 6 5 11" xfId="26245"/>
    <cellStyle name="Normal 4 4 6 5 2" xfId="4678"/>
    <cellStyle name="Normal 4 4 6 5 2 2" xfId="31632"/>
    <cellStyle name="Normal 4 4 6 5 3" xfId="7371"/>
    <cellStyle name="Normal 4 4 6 5 3 2" xfId="34325"/>
    <cellStyle name="Normal 4 4 6 5 4" xfId="10064"/>
    <cellStyle name="Normal 4 4 6 5 4 2" xfId="37018"/>
    <cellStyle name="Normal 4 4 6 5 5" xfId="12757"/>
    <cellStyle name="Normal 4 4 6 5 5 2" xfId="39711"/>
    <cellStyle name="Normal 4 4 6 5 6" xfId="15450"/>
    <cellStyle name="Normal 4 4 6 5 6 2" xfId="42404"/>
    <cellStyle name="Normal 4 4 6 5 7" xfId="18143"/>
    <cellStyle name="Normal 4 4 6 5 7 2" xfId="45098"/>
    <cellStyle name="Normal 4 4 6 5 8" xfId="20837"/>
    <cellStyle name="Normal 4 4 6 5 8 2" xfId="47792"/>
    <cellStyle name="Normal 4 4 6 5 9" xfId="23531"/>
    <cellStyle name="Normal 4 4 6 5 9 2" xfId="50486"/>
    <cellStyle name="Normal 4 4 6 6" xfId="2004"/>
    <cellStyle name="Normal 4 4 6 6 10" xfId="28959"/>
    <cellStyle name="Normal 4 4 6 6 11" xfId="25354"/>
    <cellStyle name="Normal 4 4 6 6 2" xfId="3787"/>
    <cellStyle name="Normal 4 4 6 6 2 2" xfId="30741"/>
    <cellStyle name="Normal 4 4 6 6 3" xfId="6480"/>
    <cellStyle name="Normal 4 4 6 6 3 2" xfId="33434"/>
    <cellStyle name="Normal 4 4 6 6 4" xfId="9173"/>
    <cellStyle name="Normal 4 4 6 6 4 2" xfId="36127"/>
    <cellStyle name="Normal 4 4 6 6 5" xfId="11866"/>
    <cellStyle name="Normal 4 4 6 6 5 2" xfId="38820"/>
    <cellStyle name="Normal 4 4 6 6 6" xfId="14559"/>
    <cellStyle name="Normal 4 4 6 6 6 2" xfId="41513"/>
    <cellStyle name="Normal 4 4 6 6 7" xfId="17252"/>
    <cellStyle name="Normal 4 4 6 6 7 2" xfId="44207"/>
    <cellStyle name="Normal 4 4 6 6 8" xfId="19946"/>
    <cellStyle name="Normal 4 4 6 6 8 2" xfId="46901"/>
    <cellStyle name="Normal 4 4 6 6 9" xfId="22640"/>
    <cellStyle name="Normal 4 4 6 6 9 2" xfId="49595"/>
    <cellStyle name="Normal 4 4 6 7" xfId="2896"/>
    <cellStyle name="Normal 4 4 6 7 2" xfId="29850"/>
    <cellStyle name="Normal 4 4 6 8" xfId="5589"/>
    <cellStyle name="Normal 4 4 6 8 2" xfId="32543"/>
    <cellStyle name="Normal 4 4 6 9" xfId="8282"/>
    <cellStyle name="Normal 4 4 6 9 2" xfId="35236"/>
    <cellStyle name="Normal 4 4 7" xfId="340"/>
    <cellStyle name="Normal 4 4 7 10" xfId="16496"/>
    <cellStyle name="Normal 4 4 7 10 2" xfId="43451"/>
    <cellStyle name="Normal 4 4 7 11" xfId="19190"/>
    <cellStyle name="Normal 4 4 7 11 2" xfId="46145"/>
    <cellStyle name="Normal 4 4 7 12" xfId="21884"/>
    <cellStyle name="Normal 4 4 7 12 2" xfId="48839"/>
    <cellStyle name="Normal 4 4 7 13" xfId="27312"/>
    <cellStyle name="Normal 4 4 7 14" xfId="24598"/>
    <cellStyle name="Normal 4 4 7 2" xfId="632"/>
    <cellStyle name="Normal 4 4 7 2 10" xfId="19463"/>
    <cellStyle name="Normal 4 4 7 2 10 2" xfId="46418"/>
    <cellStyle name="Normal 4 4 7 2 11" xfId="22157"/>
    <cellStyle name="Normal 4 4 7 2 11 2" xfId="49112"/>
    <cellStyle name="Normal 4 4 7 2 12" xfId="27585"/>
    <cellStyle name="Normal 4 4 7 2 13" xfId="24871"/>
    <cellStyle name="Normal 4 4 7 2 2" xfId="1521"/>
    <cellStyle name="Normal 4 4 7 2 2 10" xfId="28476"/>
    <cellStyle name="Normal 4 4 7 2 2 11" xfId="26653"/>
    <cellStyle name="Normal 4 4 7 2 2 2" xfId="5086"/>
    <cellStyle name="Normal 4 4 7 2 2 2 2" xfId="32040"/>
    <cellStyle name="Normal 4 4 7 2 2 3" xfId="7779"/>
    <cellStyle name="Normal 4 4 7 2 2 3 2" xfId="34733"/>
    <cellStyle name="Normal 4 4 7 2 2 4" xfId="10472"/>
    <cellStyle name="Normal 4 4 7 2 2 4 2" xfId="37426"/>
    <cellStyle name="Normal 4 4 7 2 2 5" xfId="13165"/>
    <cellStyle name="Normal 4 4 7 2 2 5 2" xfId="40119"/>
    <cellStyle name="Normal 4 4 7 2 2 6" xfId="15858"/>
    <cellStyle name="Normal 4 4 7 2 2 6 2" xfId="42812"/>
    <cellStyle name="Normal 4 4 7 2 2 7" xfId="18551"/>
    <cellStyle name="Normal 4 4 7 2 2 7 2" xfId="45506"/>
    <cellStyle name="Normal 4 4 7 2 2 8" xfId="21245"/>
    <cellStyle name="Normal 4 4 7 2 2 8 2" xfId="48200"/>
    <cellStyle name="Normal 4 4 7 2 2 9" xfId="23939"/>
    <cellStyle name="Normal 4 4 7 2 2 9 2" xfId="50894"/>
    <cellStyle name="Normal 4 4 7 2 3" xfId="2412"/>
    <cellStyle name="Normal 4 4 7 2 3 10" xfId="29367"/>
    <cellStyle name="Normal 4 4 7 2 3 11" xfId="25762"/>
    <cellStyle name="Normal 4 4 7 2 3 2" xfId="4195"/>
    <cellStyle name="Normal 4 4 7 2 3 2 2" xfId="31149"/>
    <cellStyle name="Normal 4 4 7 2 3 3" xfId="6888"/>
    <cellStyle name="Normal 4 4 7 2 3 3 2" xfId="33842"/>
    <cellStyle name="Normal 4 4 7 2 3 4" xfId="9581"/>
    <cellStyle name="Normal 4 4 7 2 3 4 2" xfId="36535"/>
    <cellStyle name="Normal 4 4 7 2 3 5" xfId="12274"/>
    <cellStyle name="Normal 4 4 7 2 3 5 2" xfId="39228"/>
    <cellStyle name="Normal 4 4 7 2 3 6" xfId="14967"/>
    <cellStyle name="Normal 4 4 7 2 3 6 2" xfId="41921"/>
    <cellStyle name="Normal 4 4 7 2 3 7" xfId="17660"/>
    <cellStyle name="Normal 4 4 7 2 3 7 2" xfId="44615"/>
    <cellStyle name="Normal 4 4 7 2 3 8" xfId="20354"/>
    <cellStyle name="Normal 4 4 7 2 3 8 2" xfId="47309"/>
    <cellStyle name="Normal 4 4 7 2 3 9" xfId="23048"/>
    <cellStyle name="Normal 4 4 7 2 3 9 2" xfId="50003"/>
    <cellStyle name="Normal 4 4 7 2 4" xfId="3304"/>
    <cellStyle name="Normal 4 4 7 2 4 2" xfId="30258"/>
    <cellStyle name="Normal 4 4 7 2 5" xfId="5997"/>
    <cellStyle name="Normal 4 4 7 2 5 2" xfId="32951"/>
    <cellStyle name="Normal 4 4 7 2 6" xfId="8690"/>
    <cellStyle name="Normal 4 4 7 2 6 2" xfId="35644"/>
    <cellStyle name="Normal 4 4 7 2 7" xfId="11383"/>
    <cellStyle name="Normal 4 4 7 2 7 2" xfId="38337"/>
    <cellStyle name="Normal 4 4 7 2 8" xfId="14076"/>
    <cellStyle name="Normal 4 4 7 2 8 2" xfId="41030"/>
    <cellStyle name="Normal 4 4 7 2 9" xfId="16769"/>
    <cellStyle name="Normal 4 4 7 2 9 2" xfId="43724"/>
    <cellStyle name="Normal 4 4 7 3" xfId="1248"/>
    <cellStyle name="Normal 4 4 7 3 10" xfId="28203"/>
    <cellStyle name="Normal 4 4 7 3 11" xfId="26380"/>
    <cellStyle name="Normal 4 4 7 3 2" xfId="4813"/>
    <cellStyle name="Normal 4 4 7 3 2 2" xfId="31767"/>
    <cellStyle name="Normal 4 4 7 3 3" xfId="7506"/>
    <cellStyle name="Normal 4 4 7 3 3 2" xfId="34460"/>
    <cellStyle name="Normal 4 4 7 3 4" xfId="10199"/>
    <cellStyle name="Normal 4 4 7 3 4 2" xfId="37153"/>
    <cellStyle name="Normal 4 4 7 3 5" xfId="12892"/>
    <cellStyle name="Normal 4 4 7 3 5 2" xfId="39846"/>
    <cellStyle name="Normal 4 4 7 3 6" xfId="15585"/>
    <cellStyle name="Normal 4 4 7 3 6 2" xfId="42539"/>
    <cellStyle name="Normal 4 4 7 3 7" xfId="18278"/>
    <cellStyle name="Normal 4 4 7 3 7 2" xfId="45233"/>
    <cellStyle name="Normal 4 4 7 3 8" xfId="20972"/>
    <cellStyle name="Normal 4 4 7 3 8 2" xfId="47927"/>
    <cellStyle name="Normal 4 4 7 3 9" xfId="23666"/>
    <cellStyle name="Normal 4 4 7 3 9 2" xfId="50621"/>
    <cellStyle name="Normal 4 4 7 4" xfId="2139"/>
    <cellStyle name="Normal 4 4 7 4 10" xfId="29094"/>
    <cellStyle name="Normal 4 4 7 4 11" xfId="25489"/>
    <cellStyle name="Normal 4 4 7 4 2" xfId="3922"/>
    <cellStyle name="Normal 4 4 7 4 2 2" xfId="30876"/>
    <cellStyle name="Normal 4 4 7 4 3" xfId="6615"/>
    <cellStyle name="Normal 4 4 7 4 3 2" xfId="33569"/>
    <cellStyle name="Normal 4 4 7 4 4" xfId="9308"/>
    <cellStyle name="Normal 4 4 7 4 4 2" xfId="36262"/>
    <cellStyle name="Normal 4 4 7 4 5" xfId="12001"/>
    <cellStyle name="Normal 4 4 7 4 5 2" xfId="38955"/>
    <cellStyle name="Normal 4 4 7 4 6" xfId="14694"/>
    <cellStyle name="Normal 4 4 7 4 6 2" xfId="41648"/>
    <cellStyle name="Normal 4 4 7 4 7" xfId="17387"/>
    <cellStyle name="Normal 4 4 7 4 7 2" xfId="44342"/>
    <cellStyle name="Normal 4 4 7 4 8" xfId="20081"/>
    <cellStyle name="Normal 4 4 7 4 8 2" xfId="47036"/>
    <cellStyle name="Normal 4 4 7 4 9" xfId="22775"/>
    <cellStyle name="Normal 4 4 7 4 9 2" xfId="49730"/>
    <cellStyle name="Normal 4 4 7 5" xfId="3031"/>
    <cellStyle name="Normal 4 4 7 5 2" xfId="29985"/>
    <cellStyle name="Normal 4 4 7 6" xfId="5724"/>
    <cellStyle name="Normal 4 4 7 6 2" xfId="32678"/>
    <cellStyle name="Normal 4 4 7 7" xfId="8417"/>
    <cellStyle name="Normal 4 4 7 7 2" xfId="35371"/>
    <cellStyle name="Normal 4 4 7 8" xfId="11110"/>
    <cellStyle name="Normal 4 4 7 8 2" xfId="38064"/>
    <cellStyle name="Normal 4 4 7 9" xfId="13803"/>
    <cellStyle name="Normal 4 4 7 9 2" xfId="40757"/>
    <cellStyle name="Normal 4 4 8" xfId="341"/>
    <cellStyle name="Normal 4 4 8 10" xfId="16497"/>
    <cellStyle name="Normal 4 4 8 10 2" xfId="43452"/>
    <cellStyle name="Normal 4 4 8 11" xfId="19191"/>
    <cellStyle name="Normal 4 4 8 11 2" xfId="46146"/>
    <cellStyle name="Normal 4 4 8 12" xfId="21885"/>
    <cellStyle name="Normal 4 4 8 12 2" xfId="48840"/>
    <cellStyle name="Normal 4 4 8 13" xfId="27313"/>
    <cellStyle name="Normal 4 4 8 14" xfId="24599"/>
    <cellStyle name="Normal 4 4 8 2" xfId="633"/>
    <cellStyle name="Normal 4 4 8 2 10" xfId="19464"/>
    <cellStyle name="Normal 4 4 8 2 10 2" xfId="46419"/>
    <cellStyle name="Normal 4 4 8 2 11" xfId="22158"/>
    <cellStyle name="Normal 4 4 8 2 11 2" xfId="49113"/>
    <cellStyle name="Normal 4 4 8 2 12" xfId="27586"/>
    <cellStyle name="Normal 4 4 8 2 13" xfId="24872"/>
    <cellStyle name="Normal 4 4 8 2 2" xfId="1522"/>
    <cellStyle name="Normal 4 4 8 2 2 10" xfId="28477"/>
    <cellStyle name="Normal 4 4 8 2 2 11" xfId="26654"/>
    <cellStyle name="Normal 4 4 8 2 2 2" xfId="5087"/>
    <cellStyle name="Normal 4 4 8 2 2 2 2" xfId="32041"/>
    <cellStyle name="Normal 4 4 8 2 2 3" xfId="7780"/>
    <cellStyle name="Normal 4 4 8 2 2 3 2" xfId="34734"/>
    <cellStyle name="Normal 4 4 8 2 2 4" xfId="10473"/>
    <cellStyle name="Normal 4 4 8 2 2 4 2" xfId="37427"/>
    <cellStyle name="Normal 4 4 8 2 2 5" xfId="13166"/>
    <cellStyle name="Normal 4 4 8 2 2 5 2" xfId="40120"/>
    <cellStyle name="Normal 4 4 8 2 2 6" xfId="15859"/>
    <cellStyle name="Normal 4 4 8 2 2 6 2" xfId="42813"/>
    <cellStyle name="Normal 4 4 8 2 2 7" xfId="18552"/>
    <cellStyle name="Normal 4 4 8 2 2 7 2" xfId="45507"/>
    <cellStyle name="Normal 4 4 8 2 2 8" xfId="21246"/>
    <cellStyle name="Normal 4 4 8 2 2 8 2" xfId="48201"/>
    <cellStyle name="Normal 4 4 8 2 2 9" xfId="23940"/>
    <cellStyle name="Normal 4 4 8 2 2 9 2" xfId="50895"/>
    <cellStyle name="Normal 4 4 8 2 3" xfId="2413"/>
    <cellStyle name="Normal 4 4 8 2 3 10" xfId="29368"/>
    <cellStyle name="Normal 4 4 8 2 3 11" xfId="25763"/>
    <cellStyle name="Normal 4 4 8 2 3 2" xfId="4196"/>
    <cellStyle name="Normal 4 4 8 2 3 2 2" xfId="31150"/>
    <cellStyle name="Normal 4 4 8 2 3 3" xfId="6889"/>
    <cellStyle name="Normal 4 4 8 2 3 3 2" xfId="33843"/>
    <cellStyle name="Normal 4 4 8 2 3 4" xfId="9582"/>
    <cellStyle name="Normal 4 4 8 2 3 4 2" xfId="36536"/>
    <cellStyle name="Normal 4 4 8 2 3 5" xfId="12275"/>
    <cellStyle name="Normal 4 4 8 2 3 5 2" xfId="39229"/>
    <cellStyle name="Normal 4 4 8 2 3 6" xfId="14968"/>
    <cellStyle name="Normal 4 4 8 2 3 6 2" xfId="41922"/>
    <cellStyle name="Normal 4 4 8 2 3 7" xfId="17661"/>
    <cellStyle name="Normal 4 4 8 2 3 7 2" xfId="44616"/>
    <cellStyle name="Normal 4 4 8 2 3 8" xfId="20355"/>
    <cellStyle name="Normal 4 4 8 2 3 8 2" xfId="47310"/>
    <cellStyle name="Normal 4 4 8 2 3 9" xfId="23049"/>
    <cellStyle name="Normal 4 4 8 2 3 9 2" xfId="50004"/>
    <cellStyle name="Normal 4 4 8 2 4" xfId="3305"/>
    <cellStyle name="Normal 4 4 8 2 4 2" xfId="30259"/>
    <cellStyle name="Normal 4 4 8 2 5" xfId="5998"/>
    <cellStyle name="Normal 4 4 8 2 5 2" xfId="32952"/>
    <cellStyle name="Normal 4 4 8 2 6" xfId="8691"/>
    <cellStyle name="Normal 4 4 8 2 6 2" xfId="35645"/>
    <cellStyle name="Normal 4 4 8 2 7" xfId="11384"/>
    <cellStyle name="Normal 4 4 8 2 7 2" xfId="38338"/>
    <cellStyle name="Normal 4 4 8 2 8" xfId="14077"/>
    <cellStyle name="Normal 4 4 8 2 8 2" xfId="41031"/>
    <cellStyle name="Normal 4 4 8 2 9" xfId="16770"/>
    <cellStyle name="Normal 4 4 8 2 9 2" xfId="43725"/>
    <cellStyle name="Normal 4 4 8 3" xfId="1249"/>
    <cellStyle name="Normal 4 4 8 3 10" xfId="28204"/>
    <cellStyle name="Normal 4 4 8 3 11" xfId="26381"/>
    <cellStyle name="Normal 4 4 8 3 2" xfId="4814"/>
    <cellStyle name="Normal 4 4 8 3 2 2" xfId="31768"/>
    <cellStyle name="Normal 4 4 8 3 3" xfId="7507"/>
    <cellStyle name="Normal 4 4 8 3 3 2" xfId="34461"/>
    <cellStyle name="Normal 4 4 8 3 4" xfId="10200"/>
    <cellStyle name="Normal 4 4 8 3 4 2" xfId="37154"/>
    <cellStyle name="Normal 4 4 8 3 5" xfId="12893"/>
    <cellStyle name="Normal 4 4 8 3 5 2" xfId="39847"/>
    <cellStyle name="Normal 4 4 8 3 6" xfId="15586"/>
    <cellStyle name="Normal 4 4 8 3 6 2" xfId="42540"/>
    <cellStyle name="Normal 4 4 8 3 7" xfId="18279"/>
    <cellStyle name="Normal 4 4 8 3 7 2" xfId="45234"/>
    <cellStyle name="Normal 4 4 8 3 8" xfId="20973"/>
    <cellStyle name="Normal 4 4 8 3 8 2" xfId="47928"/>
    <cellStyle name="Normal 4 4 8 3 9" xfId="23667"/>
    <cellStyle name="Normal 4 4 8 3 9 2" xfId="50622"/>
    <cellStyle name="Normal 4 4 8 4" xfId="2140"/>
    <cellStyle name="Normal 4 4 8 4 10" xfId="29095"/>
    <cellStyle name="Normal 4 4 8 4 11" xfId="25490"/>
    <cellStyle name="Normal 4 4 8 4 2" xfId="3923"/>
    <cellStyle name="Normal 4 4 8 4 2 2" xfId="30877"/>
    <cellStyle name="Normal 4 4 8 4 3" xfId="6616"/>
    <cellStyle name="Normal 4 4 8 4 3 2" xfId="33570"/>
    <cellStyle name="Normal 4 4 8 4 4" xfId="9309"/>
    <cellStyle name="Normal 4 4 8 4 4 2" xfId="36263"/>
    <cellStyle name="Normal 4 4 8 4 5" xfId="12002"/>
    <cellStyle name="Normal 4 4 8 4 5 2" xfId="38956"/>
    <cellStyle name="Normal 4 4 8 4 6" xfId="14695"/>
    <cellStyle name="Normal 4 4 8 4 6 2" xfId="41649"/>
    <cellStyle name="Normal 4 4 8 4 7" xfId="17388"/>
    <cellStyle name="Normal 4 4 8 4 7 2" xfId="44343"/>
    <cellStyle name="Normal 4 4 8 4 8" xfId="20082"/>
    <cellStyle name="Normal 4 4 8 4 8 2" xfId="47037"/>
    <cellStyle name="Normal 4 4 8 4 9" xfId="22776"/>
    <cellStyle name="Normal 4 4 8 4 9 2" xfId="49731"/>
    <cellStyle name="Normal 4 4 8 5" xfId="3032"/>
    <cellStyle name="Normal 4 4 8 5 2" xfId="29986"/>
    <cellStyle name="Normal 4 4 8 6" xfId="5725"/>
    <cellStyle name="Normal 4 4 8 6 2" xfId="32679"/>
    <cellStyle name="Normal 4 4 8 7" xfId="8418"/>
    <cellStyle name="Normal 4 4 8 7 2" xfId="35372"/>
    <cellStyle name="Normal 4 4 8 8" xfId="11111"/>
    <cellStyle name="Normal 4 4 8 8 2" xfId="38065"/>
    <cellStyle name="Normal 4 4 8 9" xfId="13804"/>
    <cellStyle name="Normal 4 4 8 9 2" xfId="40758"/>
    <cellStyle name="Normal 4 4 9" xfId="342"/>
    <cellStyle name="Normal 4 4 9 10" xfId="16498"/>
    <cellStyle name="Normal 4 4 9 10 2" xfId="43453"/>
    <cellStyle name="Normal 4 4 9 11" xfId="19192"/>
    <cellStyle name="Normal 4 4 9 11 2" xfId="46147"/>
    <cellStyle name="Normal 4 4 9 12" xfId="21886"/>
    <cellStyle name="Normal 4 4 9 12 2" xfId="48841"/>
    <cellStyle name="Normal 4 4 9 13" xfId="27314"/>
    <cellStyle name="Normal 4 4 9 14" xfId="24600"/>
    <cellStyle name="Normal 4 4 9 2" xfId="634"/>
    <cellStyle name="Normal 4 4 9 2 10" xfId="19465"/>
    <cellStyle name="Normal 4 4 9 2 10 2" xfId="46420"/>
    <cellStyle name="Normal 4 4 9 2 11" xfId="22159"/>
    <cellStyle name="Normal 4 4 9 2 11 2" xfId="49114"/>
    <cellStyle name="Normal 4 4 9 2 12" xfId="27587"/>
    <cellStyle name="Normal 4 4 9 2 13" xfId="24873"/>
    <cellStyle name="Normal 4 4 9 2 2" xfId="1523"/>
    <cellStyle name="Normal 4 4 9 2 2 10" xfId="28478"/>
    <cellStyle name="Normal 4 4 9 2 2 11" xfId="26655"/>
    <cellStyle name="Normal 4 4 9 2 2 2" xfId="5088"/>
    <cellStyle name="Normal 4 4 9 2 2 2 2" xfId="32042"/>
    <cellStyle name="Normal 4 4 9 2 2 3" xfId="7781"/>
    <cellStyle name="Normal 4 4 9 2 2 3 2" xfId="34735"/>
    <cellStyle name="Normal 4 4 9 2 2 4" xfId="10474"/>
    <cellStyle name="Normal 4 4 9 2 2 4 2" xfId="37428"/>
    <cellStyle name="Normal 4 4 9 2 2 5" xfId="13167"/>
    <cellStyle name="Normal 4 4 9 2 2 5 2" xfId="40121"/>
    <cellStyle name="Normal 4 4 9 2 2 6" xfId="15860"/>
    <cellStyle name="Normal 4 4 9 2 2 6 2" xfId="42814"/>
    <cellStyle name="Normal 4 4 9 2 2 7" xfId="18553"/>
    <cellStyle name="Normal 4 4 9 2 2 7 2" xfId="45508"/>
    <cellStyle name="Normal 4 4 9 2 2 8" xfId="21247"/>
    <cellStyle name="Normal 4 4 9 2 2 8 2" xfId="48202"/>
    <cellStyle name="Normal 4 4 9 2 2 9" xfId="23941"/>
    <cellStyle name="Normal 4 4 9 2 2 9 2" xfId="50896"/>
    <cellStyle name="Normal 4 4 9 2 3" xfId="2414"/>
    <cellStyle name="Normal 4 4 9 2 3 10" xfId="29369"/>
    <cellStyle name="Normal 4 4 9 2 3 11" xfId="25764"/>
    <cellStyle name="Normal 4 4 9 2 3 2" xfId="4197"/>
    <cellStyle name="Normal 4 4 9 2 3 2 2" xfId="31151"/>
    <cellStyle name="Normal 4 4 9 2 3 3" xfId="6890"/>
    <cellStyle name="Normal 4 4 9 2 3 3 2" xfId="33844"/>
    <cellStyle name="Normal 4 4 9 2 3 4" xfId="9583"/>
    <cellStyle name="Normal 4 4 9 2 3 4 2" xfId="36537"/>
    <cellStyle name="Normal 4 4 9 2 3 5" xfId="12276"/>
    <cellStyle name="Normal 4 4 9 2 3 5 2" xfId="39230"/>
    <cellStyle name="Normal 4 4 9 2 3 6" xfId="14969"/>
    <cellStyle name="Normal 4 4 9 2 3 6 2" xfId="41923"/>
    <cellStyle name="Normal 4 4 9 2 3 7" xfId="17662"/>
    <cellStyle name="Normal 4 4 9 2 3 7 2" xfId="44617"/>
    <cellStyle name="Normal 4 4 9 2 3 8" xfId="20356"/>
    <cellStyle name="Normal 4 4 9 2 3 8 2" xfId="47311"/>
    <cellStyle name="Normal 4 4 9 2 3 9" xfId="23050"/>
    <cellStyle name="Normal 4 4 9 2 3 9 2" xfId="50005"/>
    <cellStyle name="Normal 4 4 9 2 4" xfId="3306"/>
    <cellStyle name="Normal 4 4 9 2 4 2" xfId="30260"/>
    <cellStyle name="Normal 4 4 9 2 5" xfId="5999"/>
    <cellStyle name="Normal 4 4 9 2 5 2" xfId="32953"/>
    <cellStyle name="Normal 4 4 9 2 6" xfId="8692"/>
    <cellStyle name="Normal 4 4 9 2 6 2" xfId="35646"/>
    <cellStyle name="Normal 4 4 9 2 7" xfId="11385"/>
    <cellStyle name="Normal 4 4 9 2 7 2" xfId="38339"/>
    <cellStyle name="Normal 4 4 9 2 8" xfId="14078"/>
    <cellStyle name="Normal 4 4 9 2 8 2" xfId="41032"/>
    <cellStyle name="Normal 4 4 9 2 9" xfId="16771"/>
    <cellStyle name="Normal 4 4 9 2 9 2" xfId="43726"/>
    <cellStyle name="Normal 4 4 9 3" xfId="1250"/>
    <cellStyle name="Normal 4 4 9 3 10" xfId="28205"/>
    <cellStyle name="Normal 4 4 9 3 11" xfId="26382"/>
    <cellStyle name="Normal 4 4 9 3 2" xfId="4815"/>
    <cellStyle name="Normal 4 4 9 3 2 2" xfId="31769"/>
    <cellStyle name="Normal 4 4 9 3 3" xfId="7508"/>
    <cellStyle name="Normal 4 4 9 3 3 2" xfId="34462"/>
    <cellStyle name="Normal 4 4 9 3 4" xfId="10201"/>
    <cellStyle name="Normal 4 4 9 3 4 2" xfId="37155"/>
    <cellStyle name="Normal 4 4 9 3 5" xfId="12894"/>
    <cellStyle name="Normal 4 4 9 3 5 2" xfId="39848"/>
    <cellStyle name="Normal 4 4 9 3 6" xfId="15587"/>
    <cellStyle name="Normal 4 4 9 3 6 2" xfId="42541"/>
    <cellStyle name="Normal 4 4 9 3 7" xfId="18280"/>
    <cellStyle name="Normal 4 4 9 3 7 2" xfId="45235"/>
    <cellStyle name="Normal 4 4 9 3 8" xfId="20974"/>
    <cellStyle name="Normal 4 4 9 3 8 2" xfId="47929"/>
    <cellStyle name="Normal 4 4 9 3 9" xfId="23668"/>
    <cellStyle name="Normal 4 4 9 3 9 2" xfId="50623"/>
    <cellStyle name="Normal 4 4 9 4" xfId="2141"/>
    <cellStyle name="Normal 4 4 9 4 10" xfId="29096"/>
    <cellStyle name="Normal 4 4 9 4 11" xfId="25491"/>
    <cellStyle name="Normal 4 4 9 4 2" xfId="3924"/>
    <cellStyle name="Normal 4 4 9 4 2 2" xfId="30878"/>
    <cellStyle name="Normal 4 4 9 4 3" xfId="6617"/>
    <cellStyle name="Normal 4 4 9 4 3 2" xfId="33571"/>
    <cellStyle name="Normal 4 4 9 4 4" xfId="9310"/>
    <cellStyle name="Normal 4 4 9 4 4 2" xfId="36264"/>
    <cellStyle name="Normal 4 4 9 4 5" xfId="12003"/>
    <cellStyle name="Normal 4 4 9 4 5 2" xfId="38957"/>
    <cellStyle name="Normal 4 4 9 4 6" xfId="14696"/>
    <cellStyle name="Normal 4 4 9 4 6 2" xfId="41650"/>
    <cellStyle name="Normal 4 4 9 4 7" xfId="17389"/>
    <cellStyle name="Normal 4 4 9 4 7 2" xfId="44344"/>
    <cellStyle name="Normal 4 4 9 4 8" xfId="20083"/>
    <cellStyle name="Normal 4 4 9 4 8 2" xfId="47038"/>
    <cellStyle name="Normal 4 4 9 4 9" xfId="22777"/>
    <cellStyle name="Normal 4 4 9 4 9 2" xfId="49732"/>
    <cellStyle name="Normal 4 4 9 5" xfId="3033"/>
    <cellStyle name="Normal 4 4 9 5 2" xfId="29987"/>
    <cellStyle name="Normal 4 4 9 6" xfId="5726"/>
    <cellStyle name="Normal 4 4 9 6 2" xfId="32680"/>
    <cellStyle name="Normal 4 4 9 7" xfId="8419"/>
    <cellStyle name="Normal 4 4 9 7 2" xfId="35373"/>
    <cellStyle name="Normal 4 4 9 8" xfId="11112"/>
    <cellStyle name="Normal 4 4 9 8 2" xfId="38066"/>
    <cellStyle name="Normal 4 4 9 9" xfId="13805"/>
    <cellStyle name="Normal 4 4 9 9 2" xfId="40759"/>
    <cellStyle name="Normal 4 5" xfId="96"/>
    <cellStyle name="Normal 4 5 10" xfId="850"/>
    <cellStyle name="Normal 4 5 10 10" xfId="19682"/>
    <cellStyle name="Normal 4 5 10 10 2" xfId="46637"/>
    <cellStyle name="Normal 4 5 10 11" xfId="22376"/>
    <cellStyle name="Normal 4 5 10 11 2" xfId="49331"/>
    <cellStyle name="Normal 4 5 10 12" xfId="27804"/>
    <cellStyle name="Normal 4 5 10 13" xfId="25090"/>
    <cellStyle name="Normal 4 5 10 2" xfId="1740"/>
    <cellStyle name="Normal 4 5 10 2 10" xfId="28695"/>
    <cellStyle name="Normal 4 5 10 2 11" xfId="26872"/>
    <cellStyle name="Normal 4 5 10 2 2" xfId="5305"/>
    <cellStyle name="Normal 4 5 10 2 2 2" xfId="32259"/>
    <cellStyle name="Normal 4 5 10 2 3" xfId="7998"/>
    <cellStyle name="Normal 4 5 10 2 3 2" xfId="34952"/>
    <cellStyle name="Normal 4 5 10 2 4" xfId="10691"/>
    <cellStyle name="Normal 4 5 10 2 4 2" xfId="37645"/>
    <cellStyle name="Normal 4 5 10 2 5" xfId="13384"/>
    <cellStyle name="Normal 4 5 10 2 5 2" xfId="40338"/>
    <cellStyle name="Normal 4 5 10 2 6" xfId="16077"/>
    <cellStyle name="Normal 4 5 10 2 6 2" xfId="43031"/>
    <cellStyle name="Normal 4 5 10 2 7" xfId="18770"/>
    <cellStyle name="Normal 4 5 10 2 7 2" xfId="45725"/>
    <cellStyle name="Normal 4 5 10 2 8" xfId="21464"/>
    <cellStyle name="Normal 4 5 10 2 8 2" xfId="48419"/>
    <cellStyle name="Normal 4 5 10 2 9" xfId="24158"/>
    <cellStyle name="Normal 4 5 10 2 9 2" xfId="51113"/>
    <cellStyle name="Normal 4 5 10 3" xfId="2632"/>
    <cellStyle name="Normal 4 5 10 3 10" xfId="29586"/>
    <cellStyle name="Normal 4 5 10 3 11" xfId="25981"/>
    <cellStyle name="Normal 4 5 10 3 2" xfId="4414"/>
    <cellStyle name="Normal 4 5 10 3 2 2" xfId="31368"/>
    <cellStyle name="Normal 4 5 10 3 3" xfId="7107"/>
    <cellStyle name="Normal 4 5 10 3 3 2" xfId="34061"/>
    <cellStyle name="Normal 4 5 10 3 4" xfId="9800"/>
    <cellStyle name="Normal 4 5 10 3 4 2" xfId="36754"/>
    <cellStyle name="Normal 4 5 10 3 5" xfId="12493"/>
    <cellStyle name="Normal 4 5 10 3 5 2" xfId="39447"/>
    <cellStyle name="Normal 4 5 10 3 6" xfId="15186"/>
    <cellStyle name="Normal 4 5 10 3 6 2" xfId="42140"/>
    <cellStyle name="Normal 4 5 10 3 7" xfId="17879"/>
    <cellStyle name="Normal 4 5 10 3 7 2" xfId="44834"/>
    <cellStyle name="Normal 4 5 10 3 8" xfId="20573"/>
    <cellStyle name="Normal 4 5 10 3 8 2" xfId="47528"/>
    <cellStyle name="Normal 4 5 10 3 9" xfId="23267"/>
    <cellStyle name="Normal 4 5 10 3 9 2" xfId="50222"/>
    <cellStyle name="Normal 4 5 10 4" xfId="3523"/>
    <cellStyle name="Normal 4 5 10 4 2" xfId="30477"/>
    <cellStyle name="Normal 4 5 10 5" xfId="6216"/>
    <cellStyle name="Normal 4 5 10 5 2" xfId="33170"/>
    <cellStyle name="Normal 4 5 10 6" xfId="8909"/>
    <cellStyle name="Normal 4 5 10 6 2" xfId="35863"/>
    <cellStyle name="Normal 4 5 10 7" xfId="11602"/>
    <cellStyle name="Normal 4 5 10 7 2" xfId="38556"/>
    <cellStyle name="Normal 4 5 10 8" xfId="14295"/>
    <cellStyle name="Normal 4 5 10 8 2" xfId="41249"/>
    <cellStyle name="Normal 4 5 10 9" xfId="16988"/>
    <cellStyle name="Normal 4 5 10 9 2" xfId="43943"/>
    <cellStyle name="Normal 4 5 11" xfId="872"/>
    <cellStyle name="Normal 4 5 11 10" xfId="19704"/>
    <cellStyle name="Normal 4 5 11 10 2" xfId="46659"/>
    <cellStyle name="Normal 4 5 11 11" xfId="22398"/>
    <cellStyle name="Normal 4 5 11 11 2" xfId="49353"/>
    <cellStyle name="Normal 4 5 11 12" xfId="27826"/>
    <cellStyle name="Normal 4 5 11 13" xfId="25112"/>
    <cellStyle name="Normal 4 5 11 2" xfId="1762"/>
    <cellStyle name="Normal 4 5 11 2 10" xfId="28717"/>
    <cellStyle name="Normal 4 5 11 2 11" xfId="26894"/>
    <cellStyle name="Normal 4 5 11 2 2" xfId="5327"/>
    <cellStyle name="Normal 4 5 11 2 2 2" xfId="32281"/>
    <cellStyle name="Normal 4 5 11 2 3" xfId="8020"/>
    <cellStyle name="Normal 4 5 11 2 3 2" xfId="34974"/>
    <cellStyle name="Normal 4 5 11 2 4" xfId="10713"/>
    <cellStyle name="Normal 4 5 11 2 4 2" xfId="37667"/>
    <cellStyle name="Normal 4 5 11 2 5" xfId="13406"/>
    <cellStyle name="Normal 4 5 11 2 5 2" xfId="40360"/>
    <cellStyle name="Normal 4 5 11 2 6" xfId="16099"/>
    <cellStyle name="Normal 4 5 11 2 6 2" xfId="43053"/>
    <cellStyle name="Normal 4 5 11 2 7" xfId="18792"/>
    <cellStyle name="Normal 4 5 11 2 7 2" xfId="45747"/>
    <cellStyle name="Normal 4 5 11 2 8" xfId="21486"/>
    <cellStyle name="Normal 4 5 11 2 8 2" xfId="48441"/>
    <cellStyle name="Normal 4 5 11 2 9" xfId="24180"/>
    <cellStyle name="Normal 4 5 11 2 9 2" xfId="51135"/>
    <cellStyle name="Normal 4 5 11 3" xfId="2654"/>
    <cellStyle name="Normal 4 5 11 3 10" xfId="29608"/>
    <cellStyle name="Normal 4 5 11 3 11" xfId="26003"/>
    <cellStyle name="Normal 4 5 11 3 2" xfId="4436"/>
    <cellStyle name="Normal 4 5 11 3 2 2" xfId="31390"/>
    <cellStyle name="Normal 4 5 11 3 3" xfId="7129"/>
    <cellStyle name="Normal 4 5 11 3 3 2" xfId="34083"/>
    <cellStyle name="Normal 4 5 11 3 4" xfId="9822"/>
    <cellStyle name="Normal 4 5 11 3 4 2" xfId="36776"/>
    <cellStyle name="Normal 4 5 11 3 5" xfId="12515"/>
    <cellStyle name="Normal 4 5 11 3 5 2" xfId="39469"/>
    <cellStyle name="Normal 4 5 11 3 6" xfId="15208"/>
    <cellStyle name="Normal 4 5 11 3 6 2" xfId="42162"/>
    <cellStyle name="Normal 4 5 11 3 7" xfId="17901"/>
    <cellStyle name="Normal 4 5 11 3 7 2" xfId="44856"/>
    <cellStyle name="Normal 4 5 11 3 8" xfId="20595"/>
    <cellStyle name="Normal 4 5 11 3 8 2" xfId="47550"/>
    <cellStyle name="Normal 4 5 11 3 9" xfId="23289"/>
    <cellStyle name="Normal 4 5 11 3 9 2" xfId="50244"/>
    <cellStyle name="Normal 4 5 11 4" xfId="3545"/>
    <cellStyle name="Normal 4 5 11 4 2" xfId="30499"/>
    <cellStyle name="Normal 4 5 11 5" xfId="6238"/>
    <cellStyle name="Normal 4 5 11 5 2" xfId="33192"/>
    <cellStyle name="Normal 4 5 11 6" xfId="8931"/>
    <cellStyle name="Normal 4 5 11 6 2" xfId="35885"/>
    <cellStyle name="Normal 4 5 11 7" xfId="11624"/>
    <cellStyle name="Normal 4 5 11 7 2" xfId="38578"/>
    <cellStyle name="Normal 4 5 11 8" xfId="14317"/>
    <cellStyle name="Normal 4 5 11 8 2" xfId="41271"/>
    <cellStyle name="Normal 4 5 11 9" xfId="17010"/>
    <cellStyle name="Normal 4 5 11 9 2" xfId="43965"/>
    <cellStyle name="Normal 4 5 12" xfId="912"/>
    <cellStyle name="Normal 4 5 12 10" xfId="19744"/>
    <cellStyle name="Normal 4 5 12 10 2" xfId="46699"/>
    <cellStyle name="Normal 4 5 12 11" xfId="22438"/>
    <cellStyle name="Normal 4 5 12 11 2" xfId="49393"/>
    <cellStyle name="Normal 4 5 12 12" xfId="27866"/>
    <cellStyle name="Normal 4 5 12 13" xfId="25152"/>
    <cellStyle name="Normal 4 5 12 2" xfId="1802"/>
    <cellStyle name="Normal 4 5 12 2 10" xfId="28757"/>
    <cellStyle name="Normal 4 5 12 2 11" xfId="26934"/>
    <cellStyle name="Normal 4 5 12 2 2" xfId="5367"/>
    <cellStyle name="Normal 4 5 12 2 2 2" xfId="32321"/>
    <cellStyle name="Normal 4 5 12 2 3" xfId="8060"/>
    <cellStyle name="Normal 4 5 12 2 3 2" xfId="35014"/>
    <cellStyle name="Normal 4 5 12 2 4" xfId="10753"/>
    <cellStyle name="Normal 4 5 12 2 4 2" xfId="37707"/>
    <cellStyle name="Normal 4 5 12 2 5" xfId="13446"/>
    <cellStyle name="Normal 4 5 12 2 5 2" xfId="40400"/>
    <cellStyle name="Normal 4 5 12 2 6" xfId="16139"/>
    <cellStyle name="Normal 4 5 12 2 6 2" xfId="43093"/>
    <cellStyle name="Normal 4 5 12 2 7" xfId="18832"/>
    <cellStyle name="Normal 4 5 12 2 7 2" xfId="45787"/>
    <cellStyle name="Normal 4 5 12 2 8" xfId="21526"/>
    <cellStyle name="Normal 4 5 12 2 8 2" xfId="48481"/>
    <cellStyle name="Normal 4 5 12 2 9" xfId="24220"/>
    <cellStyle name="Normal 4 5 12 2 9 2" xfId="51175"/>
    <cellStyle name="Normal 4 5 12 3" xfId="2694"/>
    <cellStyle name="Normal 4 5 12 3 10" xfId="29648"/>
    <cellStyle name="Normal 4 5 12 3 11" xfId="26043"/>
    <cellStyle name="Normal 4 5 12 3 2" xfId="4476"/>
    <cellStyle name="Normal 4 5 12 3 2 2" xfId="31430"/>
    <cellStyle name="Normal 4 5 12 3 3" xfId="7169"/>
    <cellStyle name="Normal 4 5 12 3 3 2" xfId="34123"/>
    <cellStyle name="Normal 4 5 12 3 4" xfId="9862"/>
    <cellStyle name="Normal 4 5 12 3 4 2" xfId="36816"/>
    <cellStyle name="Normal 4 5 12 3 5" xfId="12555"/>
    <cellStyle name="Normal 4 5 12 3 5 2" xfId="39509"/>
    <cellStyle name="Normal 4 5 12 3 6" xfId="15248"/>
    <cellStyle name="Normal 4 5 12 3 6 2" xfId="42202"/>
    <cellStyle name="Normal 4 5 12 3 7" xfId="17941"/>
    <cellStyle name="Normal 4 5 12 3 7 2" xfId="44896"/>
    <cellStyle name="Normal 4 5 12 3 8" xfId="20635"/>
    <cellStyle name="Normal 4 5 12 3 8 2" xfId="47590"/>
    <cellStyle name="Normal 4 5 12 3 9" xfId="23329"/>
    <cellStyle name="Normal 4 5 12 3 9 2" xfId="50284"/>
    <cellStyle name="Normal 4 5 12 4" xfId="3585"/>
    <cellStyle name="Normal 4 5 12 4 2" xfId="30539"/>
    <cellStyle name="Normal 4 5 12 5" xfId="6278"/>
    <cellStyle name="Normal 4 5 12 5 2" xfId="33232"/>
    <cellStyle name="Normal 4 5 12 6" xfId="8971"/>
    <cellStyle name="Normal 4 5 12 6 2" xfId="35925"/>
    <cellStyle name="Normal 4 5 12 7" xfId="11664"/>
    <cellStyle name="Normal 4 5 12 7 2" xfId="38618"/>
    <cellStyle name="Normal 4 5 12 8" xfId="14357"/>
    <cellStyle name="Normal 4 5 12 8 2" xfId="41311"/>
    <cellStyle name="Normal 4 5 12 9" xfId="17050"/>
    <cellStyle name="Normal 4 5 12 9 2" xfId="44005"/>
    <cellStyle name="Normal 4 5 13" xfId="951"/>
    <cellStyle name="Normal 4 5 13 10" xfId="19784"/>
    <cellStyle name="Normal 4 5 13 10 2" xfId="46739"/>
    <cellStyle name="Normal 4 5 13 11" xfId="22478"/>
    <cellStyle name="Normal 4 5 13 11 2" xfId="49433"/>
    <cellStyle name="Normal 4 5 13 12" xfId="27906"/>
    <cellStyle name="Normal 4 5 13 13" xfId="25192"/>
    <cellStyle name="Normal 4 5 13 2" xfId="1842"/>
    <cellStyle name="Normal 4 5 13 2 10" xfId="28797"/>
    <cellStyle name="Normal 4 5 13 2 11" xfId="26974"/>
    <cellStyle name="Normal 4 5 13 2 2" xfId="5407"/>
    <cellStyle name="Normal 4 5 13 2 2 2" xfId="32361"/>
    <cellStyle name="Normal 4 5 13 2 3" xfId="8100"/>
    <cellStyle name="Normal 4 5 13 2 3 2" xfId="35054"/>
    <cellStyle name="Normal 4 5 13 2 4" xfId="10793"/>
    <cellStyle name="Normal 4 5 13 2 4 2" xfId="37747"/>
    <cellStyle name="Normal 4 5 13 2 5" xfId="13486"/>
    <cellStyle name="Normal 4 5 13 2 5 2" xfId="40440"/>
    <cellStyle name="Normal 4 5 13 2 6" xfId="16179"/>
    <cellStyle name="Normal 4 5 13 2 6 2" xfId="43133"/>
    <cellStyle name="Normal 4 5 13 2 7" xfId="18872"/>
    <cellStyle name="Normal 4 5 13 2 7 2" xfId="45827"/>
    <cellStyle name="Normal 4 5 13 2 8" xfId="21566"/>
    <cellStyle name="Normal 4 5 13 2 8 2" xfId="48521"/>
    <cellStyle name="Normal 4 5 13 2 9" xfId="24260"/>
    <cellStyle name="Normal 4 5 13 2 9 2" xfId="51215"/>
    <cellStyle name="Normal 4 5 13 3" xfId="2734"/>
    <cellStyle name="Normal 4 5 13 3 10" xfId="29688"/>
    <cellStyle name="Normal 4 5 13 3 11" xfId="26083"/>
    <cellStyle name="Normal 4 5 13 3 2" xfId="4516"/>
    <cellStyle name="Normal 4 5 13 3 2 2" xfId="31470"/>
    <cellStyle name="Normal 4 5 13 3 3" xfId="7209"/>
    <cellStyle name="Normal 4 5 13 3 3 2" xfId="34163"/>
    <cellStyle name="Normal 4 5 13 3 4" xfId="9902"/>
    <cellStyle name="Normal 4 5 13 3 4 2" xfId="36856"/>
    <cellStyle name="Normal 4 5 13 3 5" xfId="12595"/>
    <cellStyle name="Normal 4 5 13 3 5 2" xfId="39549"/>
    <cellStyle name="Normal 4 5 13 3 6" xfId="15288"/>
    <cellStyle name="Normal 4 5 13 3 6 2" xfId="42242"/>
    <cellStyle name="Normal 4 5 13 3 7" xfId="17981"/>
    <cellStyle name="Normal 4 5 13 3 7 2" xfId="44936"/>
    <cellStyle name="Normal 4 5 13 3 8" xfId="20675"/>
    <cellStyle name="Normal 4 5 13 3 8 2" xfId="47630"/>
    <cellStyle name="Normal 4 5 13 3 9" xfId="23369"/>
    <cellStyle name="Normal 4 5 13 3 9 2" xfId="50324"/>
    <cellStyle name="Normal 4 5 13 4" xfId="3625"/>
    <cellStyle name="Normal 4 5 13 4 2" xfId="30579"/>
    <cellStyle name="Normal 4 5 13 5" xfId="6318"/>
    <cellStyle name="Normal 4 5 13 5 2" xfId="33272"/>
    <cellStyle name="Normal 4 5 13 6" xfId="9011"/>
    <cellStyle name="Normal 4 5 13 6 2" xfId="35965"/>
    <cellStyle name="Normal 4 5 13 7" xfId="11704"/>
    <cellStyle name="Normal 4 5 13 7 2" xfId="38658"/>
    <cellStyle name="Normal 4 5 13 8" xfId="14397"/>
    <cellStyle name="Normal 4 5 13 8 2" xfId="41351"/>
    <cellStyle name="Normal 4 5 13 9" xfId="17090"/>
    <cellStyle name="Normal 4 5 13 9 2" xfId="44045"/>
    <cellStyle name="Normal 4 5 14" xfId="972"/>
    <cellStyle name="Normal 4 5 14 10" xfId="19805"/>
    <cellStyle name="Normal 4 5 14 10 2" xfId="46760"/>
    <cellStyle name="Normal 4 5 14 11" xfId="22499"/>
    <cellStyle name="Normal 4 5 14 11 2" xfId="49454"/>
    <cellStyle name="Normal 4 5 14 12" xfId="27927"/>
    <cellStyle name="Normal 4 5 14 13" xfId="25213"/>
    <cellStyle name="Normal 4 5 14 2" xfId="1863"/>
    <cellStyle name="Normal 4 5 14 2 10" xfId="28818"/>
    <cellStyle name="Normal 4 5 14 2 11" xfId="26995"/>
    <cellStyle name="Normal 4 5 14 2 2" xfId="5428"/>
    <cellStyle name="Normal 4 5 14 2 2 2" xfId="32382"/>
    <cellStyle name="Normal 4 5 14 2 3" xfId="8121"/>
    <cellStyle name="Normal 4 5 14 2 3 2" xfId="35075"/>
    <cellStyle name="Normal 4 5 14 2 4" xfId="10814"/>
    <cellStyle name="Normal 4 5 14 2 4 2" xfId="37768"/>
    <cellStyle name="Normal 4 5 14 2 5" xfId="13507"/>
    <cellStyle name="Normal 4 5 14 2 5 2" xfId="40461"/>
    <cellStyle name="Normal 4 5 14 2 6" xfId="16200"/>
    <cellStyle name="Normal 4 5 14 2 6 2" xfId="43154"/>
    <cellStyle name="Normal 4 5 14 2 7" xfId="18893"/>
    <cellStyle name="Normal 4 5 14 2 7 2" xfId="45848"/>
    <cellStyle name="Normal 4 5 14 2 8" xfId="21587"/>
    <cellStyle name="Normal 4 5 14 2 8 2" xfId="48542"/>
    <cellStyle name="Normal 4 5 14 2 9" xfId="24281"/>
    <cellStyle name="Normal 4 5 14 2 9 2" xfId="51236"/>
    <cellStyle name="Normal 4 5 14 3" xfId="2755"/>
    <cellStyle name="Normal 4 5 14 3 10" xfId="29709"/>
    <cellStyle name="Normal 4 5 14 3 11" xfId="26104"/>
    <cellStyle name="Normal 4 5 14 3 2" xfId="4537"/>
    <cellStyle name="Normal 4 5 14 3 2 2" xfId="31491"/>
    <cellStyle name="Normal 4 5 14 3 3" xfId="7230"/>
    <cellStyle name="Normal 4 5 14 3 3 2" xfId="34184"/>
    <cellStyle name="Normal 4 5 14 3 4" xfId="9923"/>
    <cellStyle name="Normal 4 5 14 3 4 2" xfId="36877"/>
    <cellStyle name="Normal 4 5 14 3 5" xfId="12616"/>
    <cellStyle name="Normal 4 5 14 3 5 2" xfId="39570"/>
    <cellStyle name="Normal 4 5 14 3 6" xfId="15309"/>
    <cellStyle name="Normal 4 5 14 3 6 2" xfId="42263"/>
    <cellStyle name="Normal 4 5 14 3 7" xfId="18002"/>
    <cellStyle name="Normal 4 5 14 3 7 2" xfId="44957"/>
    <cellStyle name="Normal 4 5 14 3 8" xfId="20696"/>
    <cellStyle name="Normal 4 5 14 3 8 2" xfId="47651"/>
    <cellStyle name="Normal 4 5 14 3 9" xfId="23390"/>
    <cellStyle name="Normal 4 5 14 3 9 2" xfId="50345"/>
    <cellStyle name="Normal 4 5 14 4" xfId="3646"/>
    <cellStyle name="Normal 4 5 14 4 2" xfId="30600"/>
    <cellStyle name="Normal 4 5 14 5" xfId="6339"/>
    <cellStyle name="Normal 4 5 14 5 2" xfId="33293"/>
    <cellStyle name="Normal 4 5 14 6" xfId="9032"/>
    <cellStyle name="Normal 4 5 14 6 2" xfId="35986"/>
    <cellStyle name="Normal 4 5 14 7" xfId="11725"/>
    <cellStyle name="Normal 4 5 14 7 2" xfId="38679"/>
    <cellStyle name="Normal 4 5 14 8" xfId="14418"/>
    <cellStyle name="Normal 4 5 14 8 2" xfId="41372"/>
    <cellStyle name="Normal 4 5 14 9" xfId="17111"/>
    <cellStyle name="Normal 4 5 14 9 2" xfId="44066"/>
    <cellStyle name="Normal 4 5 15" xfId="1018"/>
    <cellStyle name="Normal 4 5 15 10" xfId="27973"/>
    <cellStyle name="Normal 4 5 15 11" xfId="26150"/>
    <cellStyle name="Normal 4 5 15 2" xfId="4583"/>
    <cellStyle name="Normal 4 5 15 2 2" xfId="31537"/>
    <cellStyle name="Normal 4 5 15 3" xfId="7276"/>
    <cellStyle name="Normal 4 5 15 3 2" xfId="34230"/>
    <cellStyle name="Normal 4 5 15 4" xfId="9969"/>
    <cellStyle name="Normal 4 5 15 4 2" xfId="36923"/>
    <cellStyle name="Normal 4 5 15 5" xfId="12662"/>
    <cellStyle name="Normal 4 5 15 5 2" xfId="39616"/>
    <cellStyle name="Normal 4 5 15 6" xfId="15355"/>
    <cellStyle name="Normal 4 5 15 6 2" xfId="42309"/>
    <cellStyle name="Normal 4 5 15 7" xfId="18048"/>
    <cellStyle name="Normal 4 5 15 7 2" xfId="45003"/>
    <cellStyle name="Normal 4 5 15 8" xfId="20742"/>
    <cellStyle name="Normal 4 5 15 8 2" xfId="47697"/>
    <cellStyle name="Normal 4 5 15 9" xfId="23436"/>
    <cellStyle name="Normal 4 5 15 9 2" xfId="50391"/>
    <cellStyle name="Normal 4 5 16" xfId="1909"/>
    <cellStyle name="Normal 4 5 16 10" xfId="28864"/>
    <cellStyle name="Normal 4 5 16 11" xfId="25259"/>
    <cellStyle name="Normal 4 5 16 2" xfId="3692"/>
    <cellStyle name="Normal 4 5 16 2 2" xfId="30646"/>
    <cellStyle name="Normal 4 5 16 3" xfId="6385"/>
    <cellStyle name="Normal 4 5 16 3 2" xfId="33339"/>
    <cellStyle name="Normal 4 5 16 4" xfId="9078"/>
    <cellStyle name="Normal 4 5 16 4 2" xfId="36032"/>
    <cellStyle name="Normal 4 5 16 5" xfId="11771"/>
    <cellStyle name="Normal 4 5 16 5 2" xfId="38725"/>
    <cellStyle name="Normal 4 5 16 6" xfId="14464"/>
    <cellStyle name="Normal 4 5 16 6 2" xfId="41418"/>
    <cellStyle name="Normal 4 5 16 7" xfId="17157"/>
    <cellStyle name="Normal 4 5 16 7 2" xfId="44112"/>
    <cellStyle name="Normal 4 5 16 8" xfId="19851"/>
    <cellStyle name="Normal 4 5 16 8 2" xfId="46806"/>
    <cellStyle name="Normal 4 5 16 9" xfId="22545"/>
    <cellStyle name="Normal 4 5 16 9 2" xfId="49500"/>
    <cellStyle name="Normal 4 5 17" xfId="5460"/>
    <cellStyle name="Normal 4 5 17 10" xfId="27027"/>
    <cellStyle name="Normal 4 5 17 2" xfId="8153"/>
    <cellStyle name="Normal 4 5 17 2 2" xfId="35107"/>
    <cellStyle name="Normal 4 5 17 3" xfId="10846"/>
    <cellStyle name="Normal 4 5 17 3 2" xfId="37800"/>
    <cellStyle name="Normal 4 5 17 4" xfId="13539"/>
    <cellStyle name="Normal 4 5 17 4 2" xfId="40493"/>
    <cellStyle name="Normal 4 5 17 5" xfId="16232"/>
    <cellStyle name="Normal 4 5 17 5 2" xfId="43186"/>
    <cellStyle name="Normal 4 5 17 6" xfId="18925"/>
    <cellStyle name="Normal 4 5 17 6 2" xfId="45880"/>
    <cellStyle name="Normal 4 5 17 7" xfId="21619"/>
    <cellStyle name="Normal 4 5 17 7 2" xfId="48574"/>
    <cellStyle name="Normal 4 5 17 8" xfId="24313"/>
    <cellStyle name="Normal 4 5 17 8 2" xfId="51268"/>
    <cellStyle name="Normal 4 5 17 9" xfId="32414"/>
    <cellStyle name="Normal 4 5 18" xfId="2801"/>
    <cellStyle name="Normal 4 5 18 2" xfId="24334"/>
    <cellStyle name="Normal 4 5 18 2 2" xfId="51289"/>
    <cellStyle name="Normal 4 5 18 3" xfId="29755"/>
    <cellStyle name="Normal 4 5 18 4" xfId="27048"/>
    <cellStyle name="Normal 4 5 19" xfId="5494"/>
    <cellStyle name="Normal 4 5 19 2" xfId="32448"/>
    <cellStyle name="Normal 4 5 2" xfId="129"/>
    <cellStyle name="Normal 4 5 2 10" xfId="13606"/>
    <cellStyle name="Normal 4 5 2 10 2" xfId="40560"/>
    <cellStyle name="Normal 4 5 2 11" xfId="16299"/>
    <cellStyle name="Normal 4 5 2 11 2" xfId="43254"/>
    <cellStyle name="Normal 4 5 2 12" xfId="18993"/>
    <cellStyle name="Normal 4 5 2 12 2" xfId="45948"/>
    <cellStyle name="Normal 4 5 2 13" xfId="21687"/>
    <cellStyle name="Normal 4 5 2 13 2" xfId="48642"/>
    <cellStyle name="Normal 4 5 2 14" xfId="27115"/>
    <cellStyle name="Normal 4 5 2 15" xfId="24401"/>
    <cellStyle name="Normal 4 5 2 2" xfId="459"/>
    <cellStyle name="Normal 4 5 2 2 10" xfId="19289"/>
    <cellStyle name="Normal 4 5 2 2 10 2" xfId="46244"/>
    <cellStyle name="Normal 4 5 2 2 11" xfId="21983"/>
    <cellStyle name="Normal 4 5 2 2 11 2" xfId="48938"/>
    <cellStyle name="Normal 4 5 2 2 12" xfId="27411"/>
    <cellStyle name="Normal 4 5 2 2 13" xfId="24697"/>
    <cellStyle name="Normal 4 5 2 2 2" xfId="1347"/>
    <cellStyle name="Normal 4 5 2 2 2 10" xfId="28302"/>
    <cellStyle name="Normal 4 5 2 2 2 11" xfId="26479"/>
    <cellStyle name="Normal 4 5 2 2 2 2" xfId="4912"/>
    <cellStyle name="Normal 4 5 2 2 2 2 2" xfId="31866"/>
    <cellStyle name="Normal 4 5 2 2 2 3" xfId="7605"/>
    <cellStyle name="Normal 4 5 2 2 2 3 2" xfId="34559"/>
    <cellStyle name="Normal 4 5 2 2 2 4" xfId="10298"/>
    <cellStyle name="Normal 4 5 2 2 2 4 2" xfId="37252"/>
    <cellStyle name="Normal 4 5 2 2 2 5" xfId="12991"/>
    <cellStyle name="Normal 4 5 2 2 2 5 2" xfId="39945"/>
    <cellStyle name="Normal 4 5 2 2 2 6" xfId="15684"/>
    <cellStyle name="Normal 4 5 2 2 2 6 2" xfId="42638"/>
    <cellStyle name="Normal 4 5 2 2 2 7" xfId="18377"/>
    <cellStyle name="Normal 4 5 2 2 2 7 2" xfId="45332"/>
    <cellStyle name="Normal 4 5 2 2 2 8" xfId="21071"/>
    <cellStyle name="Normal 4 5 2 2 2 8 2" xfId="48026"/>
    <cellStyle name="Normal 4 5 2 2 2 9" xfId="23765"/>
    <cellStyle name="Normal 4 5 2 2 2 9 2" xfId="50720"/>
    <cellStyle name="Normal 4 5 2 2 3" xfId="2238"/>
    <cellStyle name="Normal 4 5 2 2 3 10" xfId="29193"/>
    <cellStyle name="Normal 4 5 2 2 3 11" xfId="25588"/>
    <cellStyle name="Normal 4 5 2 2 3 2" xfId="4021"/>
    <cellStyle name="Normal 4 5 2 2 3 2 2" xfId="30975"/>
    <cellStyle name="Normal 4 5 2 2 3 3" xfId="6714"/>
    <cellStyle name="Normal 4 5 2 2 3 3 2" xfId="33668"/>
    <cellStyle name="Normal 4 5 2 2 3 4" xfId="9407"/>
    <cellStyle name="Normal 4 5 2 2 3 4 2" xfId="36361"/>
    <cellStyle name="Normal 4 5 2 2 3 5" xfId="12100"/>
    <cellStyle name="Normal 4 5 2 2 3 5 2" xfId="39054"/>
    <cellStyle name="Normal 4 5 2 2 3 6" xfId="14793"/>
    <cellStyle name="Normal 4 5 2 2 3 6 2" xfId="41747"/>
    <cellStyle name="Normal 4 5 2 2 3 7" xfId="17486"/>
    <cellStyle name="Normal 4 5 2 2 3 7 2" xfId="44441"/>
    <cellStyle name="Normal 4 5 2 2 3 8" xfId="20180"/>
    <cellStyle name="Normal 4 5 2 2 3 8 2" xfId="47135"/>
    <cellStyle name="Normal 4 5 2 2 3 9" xfId="22874"/>
    <cellStyle name="Normal 4 5 2 2 3 9 2" xfId="49829"/>
    <cellStyle name="Normal 4 5 2 2 4" xfId="3130"/>
    <cellStyle name="Normal 4 5 2 2 4 2" xfId="30084"/>
    <cellStyle name="Normal 4 5 2 2 5" xfId="5823"/>
    <cellStyle name="Normal 4 5 2 2 5 2" xfId="32777"/>
    <cellStyle name="Normal 4 5 2 2 6" xfId="8516"/>
    <cellStyle name="Normal 4 5 2 2 6 2" xfId="35470"/>
    <cellStyle name="Normal 4 5 2 2 7" xfId="11209"/>
    <cellStyle name="Normal 4 5 2 2 7 2" xfId="38163"/>
    <cellStyle name="Normal 4 5 2 2 8" xfId="13902"/>
    <cellStyle name="Normal 4 5 2 2 8 2" xfId="40856"/>
    <cellStyle name="Normal 4 5 2 2 9" xfId="16595"/>
    <cellStyle name="Normal 4 5 2 2 9 2" xfId="43550"/>
    <cellStyle name="Normal 4 5 2 3" xfId="712"/>
    <cellStyle name="Normal 4 5 2 3 10" xfId="19542"/>
    <cellStyle name="Normal 4 5 2 3 10 2" xfId="46497"/>
    <cellStyle name="Normal 4 5 2 3 11" xfId="22236"/>
    <cellStyle name="Normal 4 5 2 3 11 2" xfId="49191"/>
    <cellStyle name="Normal 4 5 2 3 12" xfId="27664"/>
    <cellStyle name="Normal 4 5 2 3 13" xfId="24950"/>
    <cellStyle name="Normal 4 5 2 3 2" xfId="1600"/>
    <cellStyle name="Normal 4 5 2 3 2 10" xfId="28555"/>
    <cellStyle name="Normal 4 5 2 3 2 11" xfId="26732"/>
    <cellStyle name="Normal 4 5 2 3 2 2" xfId="5165"/>
    <cellStyle name="Normal 4 5 2 3 2 2 2" xfId="32119"/>
    <cellStyle name="Normal 4 5 2 3 2 3" xfId="7858"/>
    <cellStyle name="Normal 4 5 2 3 2 3 2" xfId="34812"/>
    <cellStyle name="Normal 4 5 2 3 2 4" xfId="10551"/>
    <cellStyle name="Normal 4 5 2 3 2 4 2" xfId="37505"/>
    <cellStyle name="Normal 4 5 2 3 2 5" xfId="13244"/>
    <cellStyle name="Normal 4 5 2 3 2 5 2" xfId="40198"/>
    <cellStyle name="Normal 4 5 2 3 2 6" xfId="15937"/>
    <cellStyle name="Normal 4 5 2 3 2 6 2" xfId="42891"/>
    <cellStyle name="Normal 4 5 2 3 2 7" xfId="18630"/>
    <cellStyle name="Normal 4 5 2 3 2 7 2" xfId="45585"/>
    <cellStyle name="Normal 4 5 2 3 2 8" xfId="21324"/>
    <cellStyle name="Normal 4 5 2 3 2 8 2" xfId="48279"/>
    <cellStyle name="Normal 4 5 2 3 2 9" xfId="24018"/>
    <cellStyle name="Normal 4 5 2 3 2 9 2" xfId="50973"/>
    <cellStyle name="Normal 4 5 2 3 3" xfId="2492"/>
    <cellStyle name="Normal 4 5 2 3 3 10" xfId="29446"/>
    <cellStyle name="Normal 4 5 2 3 3 11" xfId="25841"/>
    <cellStyle name="Normal 4 5 2 3 3 2" xfId="4274"/>
    <cellStyle name="Normal 4 5 2 3 3 2 2" xfId="31228"/>
    <cellStyle name="Normal 4 5 2 3 3 3" xfId="6967"/>
    <cellStyle name="Normal 4 5 2 3 3 3 2" xfId="33921"/>
    <cellStyle name="Normal 4 5 2 3 3 4" xfId="9660"/>
    <cellStyle name="Normal 4 5 2 3 3 4 2" xfId="36614"/>
    <cellStyle name="Normal 4 5 2 3 3 5" xfId="12353"/>
    <cellStyle name="Normal 4 5 2 3 3 5 2" xfId="39307"/>
    <cellStyle name="Normal 4 5 2 3 3 6" xfId="15046"/>
    <cellStyle name="Normal 4 5 2 3 3 6 2" xfId="42000"/>
    <cellStyle name="Normal 4 5 2 3 3 7" xfId="17739"/>
    <cellStyle name="Normal 4 5 2 3 3 7 2" xfId="44694"/>
    <cellStyle name="Normal 4 5 2 3 3 8" xfId="20433"/>
    <cellStyle name="Normal 4 5 2 3 3 8 2" xfId="47388"/>
    <cellStyle name="Normal 4 5 2 3 3 9" xfId="23127"/>
    <cellStyle name="Normal 4 5 2 3 3 9 2" xfId="50082"/>
    <cellStyle name="Normal 4 5 2 3 4" xfId="3383"/>
    <cellStyle name="Normal 4 5 2 3 4 2" xfId="30337"/>
    <cellStyle name="Normal 4 5 2 3 5" xfId="6076"/>
    <cellStyle name="Normal 4 5 2 3 5 2" xfId="33030"/>
    <cellStyle name="Normal 4 5 2 3 6" xfId="8769"/>
    <cellStyle name="Normal 4 5 2 3 6 2" xfId="35723"/>
    <cellStyle name="Normal 4 5 2 3 7" xfId="11462"/>
    <cellStyle name="Normal 4 5 2 3 7 2" xfId="38416"/>
    <cellStyle name="Normal 4 5 2 3 8" xfId="14155"/>
    <cellStyle name="Normal 4 5 2 3 8 2" xfId="41109"/>
    <cellStyle name="Normal 4 5 2 3 9" xfId="16848"/>
    <cellStyle name="Normal 4 5 2 3 9 2" xfId="43803"/>
    <cellStyle name="Normal 4 5 2 4" xfId="1051"/>
    <cellStyle name="Normal 4 5 2 4 10" xfId="28006"/>
    <cellStyle name="Normal 4 5 2 4 11" xfId="26183"/>
    <cellStyle name="Normal 4 5 2 4 2" xfId="4616"/>
    <cellStyle name="Normal 4 5 2 4 2 2" xfId="31570"/>
    <cellStyle name="Normal 4 5 2 4 3" xfId="7309"/>
    <cellStyle name="Normal 4 5 2 4 3 2" xfId="34263"/>
    <cellStyle name="Normal 4 5 2 4 4" xfId="10002"/>
    <cellStyle name="Normal 4 5 2 4 4 2" xfId="36956"/>
    <cellStyle name="Normal 4 5 2 4 5" xfId="12695"/>
    <cellStyle name="Normal 4 5 2 4 5 2" xfId="39649"/>
    <cellStyle name="Normal 4 5 2 4 6" xfId="15388"/>
    <cellStyle name="Normal 4 5 2 4 6 2" xfId="42342"/>
    <cellStyle name="Normal 4 5 2 4 7" xfId="18081"/>
    <cellStyle name="Normal 4 5 2 4 7 2" xfId="45036"/>
    <cellStyle name="Normal 4 5 2 4 8" xfId="20775"/>
    <cellStyle name="Normal 4 5 2 4 8 2" xfId="47730"/>
    <cellStyle name="Normal 4 5 2 4 9" xfId="23469"/>
    <cellStyle name="Normal 4 5 2 4 9 2" xfId="50424"/>
    <cellStyle name="Normal 4 5 2 5" xfId="1942"/>
    <cellStyle name="Normal 4 5 2 5 10" xfId="28897"/>
    <cellStyle name="Normal 4 5 2 5 11" xfId="25292"/>
    <cellStyle name="Normal 4 5 2 5 2" xfId="3725"/>
    <cellStyle name="Normal 4 5 2 5 2 2" xfId="30679"/>
    <cellStyle name="Normal 4 5 2 5 3" xfId="6418"/>
    <cellStyle name="Normal 4 5 2 5 3 2" xfId="33372"/>
    <cellStyle name="Normal 4 5 2 5 4" xfId="9111"/>
    <cellStyle name="Normal 4 5 2 5 4 2" xfId="36065"/>
    <cellStyle name="Normal 4 5 2 5 5" xfId="11804"/>
    <cellStyle name="Normal 4 5 2 5 5 2" xfId="38758"/>
    <cellStyle name="Normal 4 5 2 5 6" xfId="14497"/>
    <cellStyle name="Normal 4 5 2 5 6 2" xfId="41451"/>
    <cellStyle name="Normal 4 5 2 5 7" xfId="17190"/>
    <cellStyle name="Normal 4 5 2 5 7 2" xfId="44145"/>
    <cellStyle name="Normal 4 5 2 5 8" xfId="19884"/>
    <cellStyle name="Normal 4 5 2 5 8 2" xfId="46839"/>
    <cellStyle name="Normal 4 5 2 5 9" xfId="22578"/>
    <cellStyle name="Normal 4 5 2 5 9 2" xfId="49533"/>
    <cellStyle name="Normal 4 5 2 6" xfId="2834"/>
    <cellStyle name="Normal 4 5 2 6 2" xfId="29788"/>
    <cellStyle name="Normal 4 5 2 7" xfId="5527"/>
    <cellStyle name="Normal 4 5 2 7 2" xfId="32481"/>
    <cellStyle name="Normal 4 5 2 8" xfId="8220"/>
    <cellStyle name="Normal 4 5 2 8 2" xfId="35174"/>
    <cellStyle name="Normal 4 5 2 9" xfId="10913"/>
    <cellStyle name="Normal 4 5 2 9 2" xfId="37867"/>
    <cellStyle name="Normal 4 5 20" xfId="8187"/>
    <cellStyle name="Normal 4 5 20 2" xfId="35141"/>
    <cellStyle name="Normal 4 5 21" xfId="10880"/>
    <cellStyle name="Normal 4 5 21 2" xfId="37834"/>
    <cellStyle name="Normal 4 5 22" xfId="13573"/>
    <cellStyle name="Normal 4 5 22 2" xfId="40527"/>
    <cellStyle name="Normal 4 5 23" xfId="16266"/>
    <cellStyle name="Normal 4 5 23 2" xfId="43221"/>
    <cellStyle name="Normal 4 5 24" xfId="18960"/>
    <cellStyle name="Normal 4 5 24 2" xfId="45915"/>
    <cellStyle name="Normal 4 5 25" xfId="21654"/>
    <cellStyle name="Normal 4 5 25 2" xfId="48609"/>
    <cellStyle name="Normal 4 5 26" xfId="27082"/>
    <cellStyle name="Normal 4 5 27" xfId="24368"/>
    <cellStyle name="Normal 4 5 3" xfId="162"/>
    <cellStyle name="Normal 4 5 3 10" xfId="13639"/>
    <cellStyle name="Normal 4 5 3 10 2" xfId="40593"/>
    <cellStyle name="Normal 4 5 3 11" xfId="16332"/>
    <cellStyle name="Normal 4 5 3 11 2" xfId="43287"/>
    <cellStyle name="Normal 4 5 3 12" xfId="19026"/>
    <cellStyle name="Normal 4 5 3 12 2" xfId="45981"/>
    <cellStyle name="Normal 4 5 3 13" xfId="21720"/>
    <cellStyle name="Normal 4 5 3 13 2" xfId="48675"/>
    <cellStyle name="Normal 4 5 3 14" xfId="27148"/>
    <cellStyle name="Normal 4 5 3 15" xfId="24434"/>
    <cellStyle name="Normal 4 5 3 2" xfId="472"/>
    <cellStyle name="Normal 4 5 3 2 10" xfId="19302"/>
    <cellStyle name="Normal 4 5 3 2 10 2" xfId="46257"/>
    <cellStyle name="Normal 4 5 3 2 11" xfId="21996"/>
    <cellStyle name="Normal 4 5 3 2 11 2" xfId="48951"/>
    <cellStyle name="Normal 4 5 3 2 12" xfId="27424"/>
    <cellStyle name="Normal 4 5 3 2 13" xfId="24710"/>
    <cellStyle name="Normal 4 5 3 2 2" xfId="1360"/>
    <cellStyle name="Normal 4 5 3 2 2 10" xfId="28315"/>
    <cellStyle name="Normal 4 5 3 2 2 11" xfId="26492"/>
    <cellStyle name="Normal 4 5 3 2 2 2" xfId="4925"/>
    <cellStyle name="Normal 4 5 3 2 2 2 2" xfId="31879"/>
    <cellStyle name="Normal 4 5 3 2 2 3" xfId="7618"/>
    <cellStyle name="Normal 4 5 3 2 2 3 2" xfId="34572"/>
    <cellStyle name="Normal 4 5 3 2 2 4" xfId="10311"/>
    <cellStyle name="Normal 4 5 3 2 2 4 2" xfId="37265"/>
    <cellStyle name="Normal 4 5 3 2 2 5" xfId="13004"/>
    <cellStyle name="Normal 4 5 3 2 2 5 2" xfId="39958"/>
    <cellStyle name="Normal 4 5 3 2 2 6" xfId="15697"/>
    <cellStyle name="Normal 4 5 3 2 2 6 2" xfId="42651"/>
    <cellStyle name="Normal 4 5 3 2 2 7" xfId="18390"/>
    <cellStyle name="Normal 4 5 3 2 2 7 2" xfId="45345"/>
    <cellStyle name="Normal 4 5 3 2 2 8" xfId="21084"/>
    <cellStyle name="Normal 4 5 3 2 2 8 2" xfId="48039"/>
    <cellStyle name="Normal 4 5 3 2 2 9" xfId="23778"/>
    <cellStyle name="Normal 4 5 3 2 2 9 2" xfId="50733"/>
    <cellStyle name="Normal 4 5 3 2 3" xfId="2251"/>
    <cellStyle name="Normal 4 5 3 2 3 10" xfId="29206"/>
    <cellStyle name="Normal 4 5 3 2 3 11" xfId="25601"/>
    <cellStyle name="Normal 4 5 3 2 3 2" xfId="4034"/>
    <cellStyle name="Normal 4 5 3 2 3 2 2" xfId="30988"/>
    <cellStyle name="Normal 4 5 3 2 3 3" xfId="6727"/>
    <cellStyle name="Normal 4 5 3 2 3 3 2" xfId="33681"/>
    <cellStyle name="Normal 4 5 3 2 3 4" xfId="9420"/>
    <cellStyle name="Normal 4 5 3 2 3 4 2" xfId="36374"/>
    <cellStyle name="Normal 4 5 3 2 3 5" xfId="12113"/>
    <cellStyle name="Normal 4 5 3 2 3 5 2" xfId="39067"/>
    <cellStyle name="Normal 4 5 3 2 3 6" xfId="14806"/>
    <cellStyle name="Normal 4 5 3 2 3 6 2" xfId="41760"/>
    <cellStyle name="Normal 4 5 3 2 3 7" xfId="17499"/>
    <cellStyle name="Normal 4 5 3 2 3 7 2" xfId="44454"/>
    <cellStyle name="Normal 4 5 3 2 3 8" xfId="20193"/>
    <cellStyle name="Normal 4 5 3 2 3 8 2" xfId="47148"/>
    <cellStyle name="Normal 4 5 3 2 3 9" xfId="22887"/>
    <cellStyle name="Normal 4 5 3 2 3 9 2" xfId="49842"/>
    <cellStyle name="Normal 4 5 3 2 4" xfId="3143"/>
    <cellStyle name="Normal 4 5 3 2 4 2" xfId="30097"/>
    <cellStyle name="Normal 4 5 3 2 5" xfId="5836"/>
    <cellStyle name="Normal 4 5 3 2 5 2" xfId="32790"/>
    <cellStyle name="Normal 4 5 3 2 6" xfId="8529"/>
    <cellStyle name="Normal 4 5 3 2 6 2" xfId="35483"/>
    <cellStyle name="Normal 4 5 3 2 7" xfId="11222"/>
    <cellStyle name="Normal 4 5 3 2 7 2" xfId="38176"/>
    <cellStyle name="Normal 4 5 3 2 8" xfId="13915"/>
    <cellStyle name="Normal 4 5 3 2 8 2" xfId="40869"/>
    <cellStyle name="Normal 4 5 3 2 9" xfId="16608"/>
    <cellStyle name="Normal 4 5 3 2 9 2" xfId="43563"/>
    <cellStyle name="Normal 4 5 3 3" xfId="726"/>
    <cellStyle name="Normal 4 5 3 3 10" xfId="19556"/>
    <cellStyle name="Normal 4 5 3 3 10 2" xfId="46511"/>
    <cellStyle name="Normal 4 5 3 3 11" xfId="22250"/>
    <cellStyle name="Normal 4 5 3 3 11 2" xfId="49205"/>
    <cellStyle name="Normal 4 5 3 3 12" xfId="27678"/>
    <cellStyle name="Normal 4 5 3 3 13" xfId="24964"/>
    <cellStyle name="Normal 4 5 3 3 2" xfId="1614"/>
    <cellStyle name="Normal 4 5 3 3 2 10" xfId="28569"/>
    <cellStyle name="Normal 4 5 3 3 2 11" xfId="26746"/>
    <cellStyle name="Normal 4 5 3 3 2 2" xfId="5179"/>
    <cellStyle name="Normal 4 5 3 3 2 2 2" xfId="32133"/>
    <cellStyle name="Normal 4 5 3 3 2 3" xfId="7872"/>
    <cellStyle name="Normal 4 5 3 3 2 3 2" xfId="34826"/>
    <cellStyle name="Normal 4 5 3 3 2 4" xfId="10565"/>
    <cellStyle name="Normal 4 5 3 3 2 4 2" xfId="37519"/>
    <cellStyle name="Normal 4 5 3 3 2 5" xfId="13258"/>
    <cellStyle name="Normal 4 5 3 3 2 5 2" xfId="40212"/>
    <cellStyle name="Normal 4 5 3 3 2 6" xfId="15951"/>
    <cellStyle name="Normal 4 5 3 3 2 6 2" xfId="42905"/>
    <cellStyle name="Normal 4 5 3 3 2 7" xfId="18644"/>
    <cellStyle name="Normal 4 5 3 3 2 7 2" xfId="45599"/>
    <cellStyle name="Normal 4 5 3 3 2 8" xfId="21338"/>
    <cellStyle name="Normal 4 5 3 3 2 8 2" xfId="48293"/>
    <cellStyle name="Normal 4 5 3 3 2 9" xfId="24032"/>
    <cellStyle name="Normal 4 5 3 3 2 9 2" xfId="50987"/>
    <cellStyle name="Normal 4 5 3 3 3" xfId="2506"/>
    <cellStyle name="Normal 4 5 3 3 3 10" xfId="29460"/>
    <cellStyle name="Normal 4 5 3 3 3 11" xfId="25855"/>
    <cellStyle name="Normal 4 5 3 3 3 2" xfId="4288"/>
    <cellStyle name="Normal 4 5 3 3 3 2 2" xfId="31242"/>
    <cellStyle name="Normal 4 5 3 3 3 3" xfId="6981"/>
    <cellStyle name="Normal 4 5 3 3 3 3 2" xfId="33935"/>
    <cellStyle name="Normal 4 5 3 3 3 4" xfId="9674"/>
    <cellStyle name="Normal 4 5 3 3 3 4 2" xfId="36628"/>
    <cellStyle name="Normal 4 5 3 3 3 5" xfId="12367"/>
    <cellStyle name="Normal 4 5 3 3 3 5 2" xfId="39321"/>
    <cellStyle name="Normal 4 5 3 3 3 6" xfId="15060"/>
    <cellStyle name="Normal 4 5 3 3 3 6 2" xfId="42014"/>
    <cellStyle name="Normal 4 5 3 3 3 7" xfId="17753"/>
    <cellStyle name="Normal 4 5 3 3 3 7 2" xfId="44708"/>
    <cellStyle name="Normal 4 5 3 3 3 8" xfId="20447"/>
    <cellStyle name="Normal 4 5 3 3 3 8 2" xfId="47402"/>
    <cellStyle name="Normal 4 5 3 3 3 9" xfId="23141"/>
    <cellStyle name="Normal 4 5 3 3 3 9 2" xfId="50096"/>
    <cellStyle name="Normal 4 5 3 3 4" xfId="3397"/>
    <cellStyle name="Normal 4 5 3 3 4 2" xfId="30351"/>
    <cellStyle name="Normal 4 5 3 3 5" xfId="6090"/>
    <cellStyle name="Normal 4 5 3 3 5 2" xfId="33044"/>
    <cellStyle name="Normal 4 5 3 3 6" xfId="8783"/>
    <cellStyle name="Normal 4 5 3 3 6 2" xfId="35737"/>
    <cellStyle name="Normal 4 5 3 3 7" xfId="11476"/>
    <cellStyle name="Normal 4 5 3 3 7 2" xfId="38430"/>
    <cellStyle name="Normal 4 5 3 3 8" xfId="14169"/>
    <cellStyle name="Normal 4 5 3 3 8 2" xfId="41123"/>
    <cellStyle name="Normal 4 5 3 3 9" xfId="16862"/>
    <cellStyle name="Normal 4 5 3 3 9 2" xfId="43817"/>
    <cellStyle name="Normal 4 5 3 4" xfId="1084"/>
    <cellStyle name="Normal 4 5 3 4 10" xfId="28039"/>
    <cellStyle name="Normal 4 5 3 4 11" xfId="26216"/>
    <cellStyle name="Normal 4 5 3 4 2" xfId="4649"/>
    <cellStyle name="Normal 4 5 3 4 2 2" xfId="31603"/>
    <cellStyle name="Normal 4 5 3 4 3" xfId="7342"/>
    <cellStyle name="Normal 4 5 3 4 3 2" xfId="34296"/>
    <cellStyle name="Normal 4 5 3 4 4" xfId="10035"/>
    <cellStyle name="Normal 4 5 3 4 4 2" xfId="36989"/>
    <cellStyle name="Normal 4 5 3 4 5" xfId="12728"/>
    <cellStyle name="Normal 4 5 3 4 5 2" xfId="39682"/>
    <cellStyle name="Normal 4 5 3 4 6" xfId="15421"/>
    <cellStyle name="Normal 4 5 3 4 6 2" xfId="42375"/>
    <cellStyle name="Normal 4 5 3 4 7" xfId="18114"/>
    <cellStyle name="Normal 4 5 3 4 7 2" xfId="45069"/>
    <cellStyle name="Normal 4 5 3 4 8" xfId="20808"/>
    <cellStyle name="Normal 4 5 3 4 8 2" xfId="47763"/>
    <cellStyle name="Normal 4 5 3 4 9" xfId="23502"/>
    <cellStyle name="Normal 4 5 3 4 9 2" xfId="50457"/>
    <cellStyle name="Normal 4 5 3 5" xfId="1975"/>
    <cellStyle name="Normal 4 5 3 5 10" xfId="28930"/>
    <cellStyle name="Normal 4 5 3 5 11" xfId="25325"/>
    <cellStyle name="Normal 4 5 3 5 2" xfId="3758"/>
    <cellStyle name="Normal 4 5 3 5 2 2" xfId="30712"/>
    <cellStyle name="Normal 4 5 3 5 3" xfId="6451"/>
    <cellStyle name="Normal 4 5 3 5 3 2" xfId="33405"/>
    <cellStyle name="Normal 4 5 3 5 4" xfId="9144"/>
    <cellStyle name="Normal 4 5 3 5 4 2" xfId="36098"/>
    <cellStyle name="Normal 4 5 3 5 5" xfId="11837"/>
    <cellStyle name="Normal 4 5 3 5 5 2" xfId="38791"/>
    <cellStyle name="Normal 4 5 3 5 6" xfId="14530"/>
    <cellStyle name="Normal 4 5 3 5 6 2" xfId="41484"/>
    <cellStyle name="Normal 4 5 3 5 7" xfId="17223"/>
    <cellStyle name="Normal 4 5 3 5 7 2" xfId="44178"/>
    <cellStyle name="Normal 4 5 3 5 8" xfId="19917"/>
    <cellStyle name="Normal 4 5 3 5 8 2" xfId="46872"/>
    <cellStyle name="Normal 4 5 3 5 9" xfId="22611"/>
    <cellStyle name="Normal 4 5 3 5 9 2" xfId="49566"/>
    <cellStyle name="Normal 4 5 3 6" xfId="2867"/>
    <cellStyle name="Normal 4 5 3 6 2" xfId="29821"/>
    <cellStyle name="Normal 4 5 3 7" xfId="5560"/>
    <cellStyle name="Normal 4 5 3 7 2" xfId="32514"/>
    <cellStyle name="Normal 4 5 3 8" xfId="8253"/>
    <cellStyle name="Normal 4 5 3 8 2" xfId="35207"/>
    <cellStyle name="Normal 4 5 3 9" xfId="10946"/>
    <cellStyle name="Normal 4 5 3 9 2" xfId="37900"/>
    <cellStyle name="Normal 4 5 4" xfId="195"/>
    <cellStyle name="Normal 4 5 4 10" xfId="13672"/>
    <cellStyle name="Normal 4 5 4 10 2" xfId="40626"/>
    <cellStyle name="Normal 4 5 4 11" xfId="16365"/>
    <cellStyle name="Normal 4 5 4 11 2" xfId="43320"/>
    <cellStyle name="Normal 4 5 4 12" xfId="19059"/>
    <cellStyle name="Normal 4 5 4 12 2" xfId="46014"/>
    <cellStyle name="Normal 4 5 4 13" xfId="21753"/>
    <cellStyle name="Normal 4 5 4 13 2" xfId="48708"/>
    <cellStyle name="Normal 4 5 4 14" xfId="27181"/>
    <cellStyle name="Normal 4 5 4 15" xfId="24467"/>
    <cellStyle name="Normal 4 5 4 2" xfId="487"/>
    <cellStyle name="Normal 4 5 4 2 10" xfId="19317"/>
    <cellStyle name="Normal 4 5 4 2 10 2" xfId="46272"/>
    <cellStyle name="Normal 4 5 4 2 11" xfId="22011"/>
    <cellStyle name="Normal 4 5 4 2 11 2" xfId="48966"/>
    <cellStyle name="Normal 4 5 4 2 12" xfId="27439"/>
    <cellStyle name="Normal 4 5 4 2 13" xfId="24725"/>
    <cellStyle name="Normal 4 5 4 2 2" xfId="1375"/>
    <cellStyle name="Normal 4 5 4 2 2 10" xfId="28330"/>
    <cellStyle name="Normal 4 5 4 2 2 11" xfId="26507"/>
    <cellStyle name="Normal 4 5 4 2 2 2" xfId="4940"/>
    <cellStyle name="Normal 4 5 4 2 2 2 2" xfId="31894"/>
    <cellStyle name="Normal 4 5 4 2 2 3" xfId="7633"/>
    <cellStyle name="Normal 4 5 4 2 2 3 2" xfId="34587"/>
    <cellStyle name="Normal 4 5 4 2 2 4" xfId="10326"/>
    <cellStyle name="Normal 4 5 4 2 2 4 2" xfId="37280"/>
    <cellStyle name="Normal 4 5 4 2 2 5" xfId="13019"/>
    <cellStyle name="Normal 4 5 4 2 2 5 2" xfId="39973"/>
    <cellStyle name="Normal 4 5 4 2 2 6" xfId="15712"/>
    <cellStyle name="Normal 4 5 4 2 2 6 2" xfId="42666"/>
    <cellStyle name="Normal 4 5 4 2 2 7" xfId="18405"/>
    <cellStyle name="Normal 4 5 4 2 2 7 2" xfId="45360"/>
    <cellStyle name="Normal 4 5 4 2 2 8" xfId="21099"/>
    <cellStyle name="Normal 4 5 4 2 2 8 2" xfId="48054"/>
    <cellStyle name="Normal 4 5 4 2 2 9" xfId="23793"/>
    <cellStyle name="Normal 4 5 4 2 2 9 2" xfId="50748"/>
    <cellStyle name="Normal 4 5 4 2 3" xfId="2266"/>
    <cellStyle name="Normal 4 5 4 2 3 10" xfId="29221"/>
    <cellStyle name="Normal 4 5 4 2 3 11" xfId="25616"/>
    <cellStyle name="Normal 4 5 4 2 3 2" xfId="4049"/>
    <cellStyle name="Normal 4 5 4 2 3 2 2" xfId="31003"/>
    <cellStyle name="Normal 4 5 4 2 3 3" xfId="6742"/>
    <cellStyle name="Normal 4 5 4 2 3 3 2" xfId="33696"/>
    <cellStyle name="Normal 4 5 4 2 3 4" xfId="9435"/>
    <cellStyle name="Normal 4 5 4 2 3 4 2" xfId="36389"/>
    <cellStyle name="Normal 4 5 4 2 3 5" xfId="12128"/>
    <cellStyle name="Normal 4 5 4 2 3 5 2" xfId="39082"/>
    <cellStyle name="Normal 4 5 4 2 3 6" xfId="14821"/>
    <cellStyle name="Normal 4 5 4 2 3 6 2" xfId="41775"/>
    <cellStyle name="Normal 4 5 4 2 3 7" xfId="17514"/>
    <cellStyle name="Normal 4 5 4 2 3 7 2" xfId="44469"/>
    <cellStyle name="Normal 4 5 4 2 3 8" xfId="20208"/>
    <cellStyle name="Normal 4 5 4 2 3 8 2" xfId="47163"/>
    <cellStyle name="Normal 4 5 4 2 3 9" xfId="22902"/>
    <cellStyle name="Normal 4 5 4 2 3 9 2" xfId="49857"/>
    <cellStyle name="Normal 4 5 4 2 4" xfId="3158"/>
    <cellStyle name="Normal 4 5 4 2 4 2" xfId="30112"/>
    <cellStyle name="Normal 4 5 4 2 5" xfId="5851"/>
    <cellStyle name="Normal 4 5 4 2 5 2" xfId="32805"/>
    <cellStyle name="Normal 4 5 4 2 6" xfId="8544"/>
    <cellStyle name="Normal 4 5 4 2 6 2" xfId="35498"/>
    <cellStyle name="Normal 4 5 4 2 7" xfId="11237"/>
    <cellStyle name="Normal 4 5 4 2 7 2" xfId="38191"/>
    <cellStyle name="Normal 4 5 4 2 8" xfId="13930"/>
    <cellStyle name="Normal 4 5 4 2 8 2" xfId="40884"/>
    <cellStyle name="Normal 4 5 4 2 9" xfId="16623"/>
    <cellStyle name="Normal 4 5 4 2 9 2" xfId="43578"/>
    <cellStyle name="Normal 4 5 4 3" xfId="741"/>
    <cellStyle name="Normal 4 5 4 3 10" xfId="19571"/>
    <cellStyle name="Normal 4 5 4 3 10 2" xfId="46526"/>
    <cellStyle name="Normal 4 5 4 3 11" xfId="22265"/>
    <cellStyle name="Normal 4 5 4 3 11 2" xfId="49220"/>
    <cellStyle name="Normal 4 5 4 3 12" xfId="27693"/>
    <cellStyle name="Normal 4 5 4 3 13" xfId="24979"/>
    <cellStyle name="Normal 4 5 4 3 2" xfId="1629"/>
    <cellStyle name="Normal 4 5 4 3 2 10" xfId="28584"/>
    <cellStyle name="Normal 4 5 4 3 2 11" xfId="26761"/>
    <cellStyle name="Normal 4 5 4 3 2 2" xfId="5194"/>
    <cellStyle name="Normal 4 5 4 3 2 2 2" xfId="32148"/>
    <cellStyle name="Normal 4 5 4 3 2 3" xfId="7887"/>
    <cellStyle name="Normal 4 5 4 3 2 3 2" xfId="34841"/>
    <cellStyle name="Normal 4 5 4 3 2 4" xfId="10580"/>
    <cellStyle name="Normal 4 5 4 3 2 4 2" xfId="37534"/>
    <cellStyle name="Normal 4 5 4 3 2 5" xfId="13273"/>
    <cellStyle name="Normal 4 5 4 3 2 5 2" xfId="40227"/>
    <cellStyle name="Normal 4 5 4 3 2 6" xfId="15966"/>
    <cellStyle name="Normal 4 5 4 3 2 6 2" xfId="42920"/>
    <cellStyle name="Normal 4 5 4 3 2 7" xfId="18659"/>
    <cellStyle name="Normal 4 5 4 3 2 7 2" xfId="45614"/>
    <cellStyle name="Normal 4 5 4 3 2 8" xfId="21353"/>
    <cellStyle name="Normal 4 5 4 3 2 8 2" xfId="48308"/>
    <cellStyle name="Normal 4 5 4 3 2 9" xfId="24047"/>
    <cellStyle name="Normal 4 5 4 3 2 9 2" xfId="51002"/>
    <cellStyle name="Normal 4 5 4 3 3" xfId="2521"/>
    <cellStyle name="Normal 4 5 4 3 3 10" xfId="29475"/>
    <cellStyle name="Normal 4 5 4 3 3 11" xfId="25870"/>
    <cellStyle name="Normal 4 5 4 3 3 2" xfId="4303"/>
    <cellStyle name="Normal 4 5 4 3 3 2 2" xfId="31257"/>
    <cellStyle name="Normal 4 5 4 3 3 3" xfId="6996"/>
    <cellStyle name="Normal 4 5 4 3 3 3 2" xfId="33950"/>
    <cellStyle name="Normal 4 5 4 3 3 4" xfId="9689"/>
    <cellStyle name="Normal 4 5 4 3 3 4 2" xfId="36643"/>
    <cellStyle name="Normal 4 5 4 3 3 5" xfId="12382"/>
    <cellStyle name="Normal 4 5 4 3 3 5 2" xfId="39336"/>
    <cellStyle name="Normal 4 5 4 3 3 6" xfId="15075"/>
    <cellStyle name="Normal 4 5 4 3 3 6 2" xfId="42029"/>
    <cellStyle name="Normal 4 5 4 3 3 7" xfId="17768"/>
    <cellStyle name="Normal 4 5 4 3 3 7 2" xfId="44723"/>
    <cellStyle name="Normal 4 5 4 3 3 8" xfId="20462"/>
    <cellStyle name="Normal 4 5 4 3 3 8 2" xfId="47417"/>
    <cellStyle name="Normal 4 5 4 3 3 9" xfId="23156"/>
    <cellStyle name="Normal 4 5 4 3 3 9 2" xfId="50111"/>
    <cellStyle name="Normal 4 5 4 3 4" xfId="3412"/>
    <cellStyle name="Normal 4 5 4 3 4 2" xfId="30366"/>
    <cellStyle name="Normal 4 5 4 3 5" xfId="6105"/>
    <cellStyle name="Normal 4 5 4 3 5 2" xfId="33059"/>
    <cellStyle name="Normal 4 5 4 3 6" xfId="8798"/>
    <cellStyle name="Normal 4 5 4 3 6 2" xfId="35752"/>
    <cellStyle name="Normal 4 5 4 3 7" xfId="11491"/>
    <cellStyle name="Normal 4 5 4 3 7 2" xfId="38445"/>
    <cellStyle name="Normal 4 5 4 3 8" xfId="14184"/>
    <cellStyle name="Normal 4 5 4 3 8 2" xfId="41138"/>
    <cellStyle name="Normal 4 5 4 3 9" xfId="16877"/>
    <cellStyle name="Normal 4 5 4 3 9 2" xfId="43832"/>
    <cellStyle name="Normal 4 5 4 4" xfId="1117"/>
    <cellStyle name="Normal 4 5 4 4 10" xfId="28072"/>
    <cellStyle name="Normal 4 5 4 4 11" xfId="26249"/>
    <cellStyle name="Normal 4 5 4 4 2" xfId="4682"/>
    <cellStyle name="Normal 4 5 4 4 2 2" xfId="31636"/>
    <cellStyle name="Normal 4 5 4 4 3" xfId="7375"/>
    <cellStyle name="Normal 4 5 4 4 3 2" xfId="34329"/>
    <cellStyle name="Normal 4 5 4 4 4" xfId="10068"/>
    <cellStyle name="Normal 4 5 4 4 4 2" xfId="37022"/>
    <cellStyle name="Normal 4 5 4 4 5" xfId="12761"/>
    <cellStyle name="Normal 4 5 4 4 5 2" xfId="39715"/>
    <cellStyle name="Normal 4 5 4 4 6" xfId="15454"/>
    <cellStyle name="Normal 4 5 4 4 6 2" xfId="42408"/>
    <cellStyle name="Normal 4 5 4 4 7" xfId="18147"/>
    <cellStyle name="Normal 4 5 4 4 7 2" xfId="45102"/>
    <cellStyle name="Normal 4 5 4 4 8" xfId="20841"/>
    <cellStyle name="Normal 4 5 4 4 8 2" xfId="47796"/>
    <cellStyle name="Normal 4 5 4 4 9" xfId="23535"/>
    <cellStyle name="Normal 4 5 4 4 9 2" xfId="50490"/>
    <cellStyle name="Normal 4 5 4 5" xfId="2008"/>
    <cellStyle name="Normal 4 5 4 5 10" xfId="28963"/>
    <cellStyle name="Normal 4 5 4 5 11" xfId="25358"/>
    <cellStyle name="Normal 4 5 4 5 2" xfId="3791"/>
    <cellStyle name="Normal 4 5 4 5 2 2" xfId="30745"/>
    <cellStyle name="Normal 4 5 4 5 3" xfId="6484"/>
    <cellStyle name="Normal 4 5 4 5 3 2" xfId="33438"/>
    <cellStyle name="Normal 4 5 4 5 4" xfId="9177"/>
    <cellStyle name="Normal 4 5 4 5 4 2" xfId="36131"/>
    <cellStyle name="Normal 4 5 4 5 5" xfId="11870"/>
    <cellStyle name="Normal 4 5 4 5 5 2" xfId="38824"/>
    <cellStyle name="Normal 4 5 4 5 6" xfId="14563"/>
    <cellStyle name="Normal 4 5 4 5 6 2" xfId="41517"/>
    <cellStyle name="Normal 4 5 4 5 7" xfId="17256"/>
    <cellStyle name="Normal 4 5 4 5 7 2" xfId="44211"/>
    <cellStyle name="Normal 4 5 4 5 8" xfId="19950"/>
    <cellStyle name="Normal 4 5 4 5 8 2" xfId="46905"/>
    <cellStyle name="Normal 4 5 4 5 9" xfId="22644"/>
    <cellStyle name="Normal 4 5 4 5 9 2" xfId="49599"/>
    <cellStyle name="Normal 4 5 4 6" xfId="2900"/>
    <cellStyle name="Normal 4 5 4 6 2" xfId="29854"/>
    <cellStyle name="Normal 4 5 4 7" xfId="5593"/>
    <cellStyle name="Normal 4 5 4 7 2" xfId="32547"/>
    <cellStyle name="Normal 4 5 4 8" xfId="8286"/>
    <cellStyle name="Normal 4 5 4 8 2" xfId="35240"/>
    <cellStyle name="Normal 4 5 4 9" xfId="10979"/>
    <cellStyle name="Normal 4 5 4 9 2" xfId="37933"/>
    <cellStyle name="Normal 4 5 5" xfId="343"/>
    <cellStyle name="Normal 4 5 5 10" xfId="19193"/>
    <cellStyle name="Normal 4 5 5 10 2" xfId="46148"/>
    <cellStyle name="Normal 4 5 5 11" xfId="21887"/>
    <cellStyle name="Normal 4 5 5 11 2" xfId="48842"/>
    <cellStyle name="Normal 4 5 5 12" xfId="27315"/>
    <cellStyle name="Normal 4 5 5 13" xfId="24601"/>
    <cellStyle name="Normal 4 5 5 2" xfId="1251"/>
    <cellStyle name="Normal 4 5 5 2 10" xfId="28206"/>
    <cellStyle name="Normal 4 5 5 2 11" xfId="26383"/>
    <cellStyle name="Normal 4 5 5 2 2" xfId="4816"/>
    <cellStyle name="Normal 4 5 5 2 2 2" xfId="31770"/>
    <cellStyle name="Normal 4 5 5 2 3" xfId="7509"/>
    <cellStyle name="Normal 4 5 5 2 3 2" xfId="34463"/>
    <cellStyle name="Normal 4 5 5 2 4" xfId="10202"/>
    <cellStyle name="Normal 4 5 5 2 4 2" xfId="37156"/>
    <cellStyle name="Normal 4 5 5 2 5" xfId="12895"/>
    <cellStyle name="Normal 4 5 5 2 5 2" xfId="39849"/>
    <cellStyle name="Normal 4 5 5 2 6" xfId="15588"/>
    <cellStyle name="Normal 4 5 5 2 6 2" xfId="42542"/>
    <cellStyle name="Normal 4 5 5 2 7" xfId="18281"/>
    <cellStyle name="Normal 4 5 5 2 7 2" xfId="45236"/>
    <cellStyle name="Normal 4 5 5 2 8" xfId="20975"/>
    <cellStyle name="Normal 4 5 5 2 8 2" xfId="47930"/>
    <cellStyle name="Normal 4 5 5 2 9" xfId="23669"/>
    <cellStyle name="Normal 4 5 5 2 9 2" xfId="50624"/>
    <cellStyle name="Normal 4 5 5 3" xfId="2142"/>
    <cellStyle name="Normal 4 5 5 3 10" xfId="29097"/>
    <cellStyle name="Normal 4 5 5 3 11" xfId="25492"/>
    <cellStyle name="Normal 4 5 5 3 2" xfId="3925"/>
    <cellStyle name="Normal 4 5 5 3 2 2" xfId="30879"/>
    <cellStyle name="Normal 4 5 5 3 3" xfId="6618"/>
    <cellStyle name="Normal 4 5 5 3 3 2" xfId="33572"/>
    <cellStyle name="Normal 4 5 5 3 4" xfId="9311"/>
    <cellStyle name="Normal 4 5 5 3 4 2" xfId="36265"/>
    <cellStyle name="Normal 4 5 5 3 5" xfId="12004"/>
    <cellStyle name="Normal 4 5 5 3 5 2" xfId="38958"/>
    <cellStyle name="Normal 4 5 5 3 6" xfId="14697"/>
    <cellStyle name="Normal 4 5 5 3 6 2" xfId="41651"/>
    <cellStyle name="Normal 4 5 5 3 7" xfId="17390"/>
    <cellStyle name="Normal 4 5 5 3 7 2" xfId="44345"/>
    <cellStyle name="Normal 4 5 5 3 8" xfId="20084"/>
    <cellStyle name="Normal 4 5 5 3 8 2" xfId="47039"/>
    <cellStyle name="Normal 4 5 5 3 9" xfId="22778"/>
    <cellStyle name="Normal 4 5 5 3 9 2" xfId="49733"/>
    <cellStyle name="Normal 4 5 5 4" xfId="3034"/>
    <cellStyle name="Normal 4 5 5 4 2" xfId="29988"/>
    <cellStyle name="Normal 4 5 5 5" xfId="5727"/>
    <cellStyle name="Normal 4 5 5 5 2" xfId="32681"/>
    <cellStyle name="Normal 4 5 5 6" xfId="8420"/>
    <cellStyle name="Normal 4 5 5 6 2" xfId="35374"/>
    <cellStyle name="Normal 4 5 5 7" xfId="11113"/>
    <cellStyle name="Normal 4 5 5 7 2" xfId="38067"/>
    <cellStyle name="Normal 4 5 5 8" xfId="13806"/>
    <cellStyle name="Normal 4 5 5 8 2" xfId="40760"/>
    <cellStyle name="Normal 4 5 5 9" xfId="16499"/>
    <cellStyle name="Normal 4 5 5 9 2" xfId="43454"/>
    <cellStyle name="Normal 4 5 6" xfId="520"/>
    <cellStyle name="Normal 4 5 6 10" xfId="19350"/>
    <cellStyle name="Normal 4 5 6 10 2" xfId="46305"/>
    <cellStyle name="Normal 4 5 6 11" xfId="22044"/>
    <cellStyle name="Normal 4 5 6 11 2" xfId="48999"/>
    <cellStyle name="Normal 4 5 6 12" xfId="27472"/>
    <cellStyle name="Normal 4 5 6 13" xfId="24758"/>
    <cellStyle name="Normal 4 5 6 2" xfId="1408"/>
    <cellStyle name="Normal 4 5 6 2 10" xfId="28363"/>
    <cellStyle name="Normal 4 5 6 2 11" xfId="26540"/>
    <cellStyle name="Normal 4 5 6 2 2" xfId="4973"/>
    <cellStyle name="Normal 4 5 6 2 2 2" xfId="31927"/>
    <cellStyle name="Normal 4 5 6 2 3" xfId="7666"/>
    <cellStyle name="Normal 4 5 6 2 3 2" xfId="34620"/>
    <cellStyle name="Normal 4 5 6 2 4" xfId="10359"/>
    <cellStyle name="Normal 4 5 6 2 4 2" xfId="37313"/>
    <cellStyle name="Normal 4 5 6 2 5" xfId="13052"/>
    <cellStyle name="Normal 4 5 6 2 5 2" xfId="40006"/>
    <cellStyle name="Normal 4 5 6 2 6" xfId="15745"/>
    <cellStyle name="Normal 4 5 6 2 6 2" xfId="42699"/>
    <cellStyle name="Normal 4 5 6 2 7" xfId="18438"/>
    <cellStyle name="Normal 4 5 6 2 7 2" xfId="45393"/>
    <cellStyle name="Normal 4 5 6 2 8" xfId="21132"/>
    <cellStyle name="Normal 4 5 6 2 8 2" xfId="48087"/>
    <cellStyle name="Normal 4 5 6 2 9" xfId="23826"/>
    <cellStyle name="Normal 4 5 6 2 9 2" xfId="50781"/>
    <cellStyle name="Normal 4 5 6 3" xfId="2299"/>
    <cellStyle name="Normal 4 5 6 3 10" xfId="29254"/>
    <cellStyle name="Normal 4 5 6 3 11" xfId="25649"/>
    <cellStyle name="Normal 4 5 6 3 2" xfId="4082"/>
    <cellStyle name="Normal 4 5 6 3 2 2" xfId="31036"/>
    <cellStyle name="Normal 4 5 6 3 3" xfId="6775"/>
    <cellStyle name="Normal 4 5 6 3 3 2" xfId="33729"/>
    <cellStyle name="Normal 4 5 6 3 4" xfId="9468"/>
    <cellStyle name="Normal 4 5 6 3 4 2" xfId="36422"/>
    <cellStyle name="Normal 4 5 6 3 5" xfId="12161"/>
    <cellStyle name="Normal 4 5 6 3 5 2" xfId="39115"/>
    <cellStyle name="Normal 4 5 6 3 6" xfId="14854"/>
    <cellStyle name="Normal 4 5 6 3 6 2" xfId="41808"/>
    <cellStyle name="Normal 4 5 6 3 7" xfId="17547"/>
    <cellStyle name="Normal 4 5 6 3 7 2" xfId="44502"/>
    <cellStyle name="Normal 4 5 6 3 8" xfId="20241"/>
    <cellStyle name="Normal 4 5 6 3 8 2" xfId="47196"/>
    <cellStyle name="Normal 4 5 6 3 9" xfId="22935"/>
    <cellStyle name="Normal 4 5 6 3 9 2" xfId="49890"/>
    <cellStyle name="Normal 4 5 6 4" xfId="3191"/>
    <cellStyle name="Normal 4 5 6 4 2" xfId="30145"/>
    <cellStyle name="Normal 4 5 6 5" xfId="5884"/>
    <cellStyle name="Normal 4 5 6 5 2" xfId="32838"/>
    <cellStyle name="Normal 4 5 6 6" xfId="8577"/>
    <cellStyle name="Normal 4 5 6 6 2" xfId="35531"/>
    <cellStyle name="Normal 4 5 6 7" xfId="11270"/>
    <cellStyle name="Normal 4 5 6 7 2" xfId="38224"/>
    <cellStyle name="Normal 4 5 6 8" xfId="13963"/>
    <cellStyle name="Normal 4 5 6 8 2" xfId="40917"/>
    <cellStyle name="Normal 4 5 6 9" xfId="16656"/>
    <cellStyle name="Normal 4 5 6 9 2" xfId="43611"/>
    <cellStyle name="Normal 4 5 7" xfId="765"/>
    <cellStyle name="Normal 4 5 7 10" xfId="19596"/>
    <cellStyle name="Normal 4 5 7 10 2" xfId="46551"/>
    <cellStyle name="Normal 4 5 7 11" xfId="22290"/>
    <cellStyle name="Normal 4 5 7 11 2" xfId="49245"/>
    <cellStyle name="Normal 4 5 7 12" xfId="27718"/>
    <cellStyle name="Normal 4 5 7 13" xfId="25004"/>
    <cellStyle name="Normal 4 5 7 2" xfId="1654"/>
    <cellStyle name="Normal 4 5 7 2 10" xfId="28609"/>
    <cellStyle name="Normal 4 5 7 2 11" xfId="26786"/>
    <cellStyle name="Normal 4 5 7 2 2" xfId="5219"/>
    <cellStyle name="Normal 4 5 7 2 2 2" xfId="32173"/>
    <cellStyle name="Normal 4 5 7 2 3" xfId="7912"/>
    <cellStyle name="Normal 4 5 7 2 3 2" xfId="34866"/>
    <cellStyle name="Normal 4 5 7 2 4" xfId="10605"/>
    <cellStyle name="Normal 4 5 7 2 4 2" xfId="37559"/>
    <cellStyle name="Normal 4 5 7 2 5" xfId="13298"/>
    <cellStyle name="Normal 4 5 7 2 5 2" xfId="40252"/>
    <cellStyle name="Normal 4 5 7 2 6" xfId="15991"/>
    <cellStyle name="Normal 4 5 7 2 6 2" xfId="42945"/>
    <cellStyle name="Normal 4 5 7 2 7" xfId="18684"/>
    <cellStyle name="Normal 4 5 7 2 7 2" xfId="45639"/>
    <cellStyle name="Normal 4 5 7 2 8" xfId="21378"/>
    <cellStyle name="Normal 4 5 7 2 8 2" xfId="48333"/>
    <cellStyle name="Normal 4 5 7 2 9" xfId="24072"/>
    <cellStyle name="Normal 4 5 7 2 9 2" xfId="51027"/>
    <cellStyle name="Normal 4 5 7 3" xfId="2546"/>
    <cellStyle name="Normal 4 5 7 3 10" xfId="29500"/>
    <cellStyle name="Normal 4 5 7 3 11" xfId="25895"/>
    <cellStyle name="Normal 4 5 7 3 2" xfId="4328"/>
    <cellStyle name="Normal 4 5 7 3 2 2" xfId="31282"/>
    <cellStyle name="Normal 4 5 7 3 3" xfId="7021"/>
    <cellStyle name="Normal 4 5 7 3 3 2" xfId="33975"/>
    <cellStyle name="Normal 4 5 7 3 4" xfId="9714"/>
    <cellStyle name="Normal 4 5 7 3 4 2" xfId="36668"/>
    <cellStyle name="Normal 4 5 7 3 5" xfId="12407"/>
    <cellStyle name="Normal 4 5 7 3 5 2" xfId="39361"/>
    <cellStyle name="Normal 4 5 7 3 6" xfId="15100"/>
    <cellStyle name="Normal 4 5 7 3 6 2" xfId="42054"/>
    <cellStyle name="Normal 4 5 7 3 7" xfId="17793"/>
    <cellStyle name="Normal 4 5 7 3 7 2" xfId="44748"/>
    <cellStyle name="Normal 4 5 7 3 8" xfId="20487"/>
    <cellStyle name="Normal 4 5 7 3 8 2" xfId="47442"/>
    <cellStyle name="Normal 4 5 7 3 9" xfId="23181"/>
    <cellStyle name="Normal 4 5 7 3 9 2" xfId="50136"/>
    <cellStyle name="Normal 4 5 7 4" xfId="3437"/>
    <cellStyle name="Normal 4 5 7 4 2" xfId="30391"/>
    <cellStyle name="Normal 4 5 7 5" xfId="6130"/>
    <cellStyle name="Normal 4 5 7 5 2" xfId="33084"/>
    <cellStyle name="Normal 4 5 7 6" xfId="8823"/>
    <cellStyle name="Normal 4 5 7 6 2" xfId="35777"/>
    <cellStyle name="Normal 4 5 7 7" xfId="11516"/>
    <cellStyle name="Normal 4 5 7 7 2" xfId="38470"/>
    <cellStyle name="Normal 4 5 7 8" xfId="14209"/>
    <cellStyle name="Normal 4 5 7 8 2" xfId="41163"/>
    <cellStyle name="Normal 4 5 7 9" xfId="16902"/>
    <cellStyle name="Normal 4 5 7 9 2" xfId="43857"/>
    <cellStyle name="Normal 4 5 8" xfId="786"/>
    <cellStyle name="Normal 4 5 8 10" xfId="19617"/>
    <cellStyle name="Normal 4 5 8 10 2" xfId="46572"/>
    <cellStyle name="Normal 4 5 8 11" xfId="22311"/>
    <cellStyle name="Normal 4 5 8 11 2" xfId="49266"/>
    <cellStyle name="Normal 4 5 8 12" xfId="27739"/>
    <cellStyle name="Normal 4 5 8 13" xfId="25025"/>
    <cellStyle name="Normal 4 5 8 2" xfId="1675"/>
    <cellStyle name="Normal 4 5 8 2 10" xfId="28630"/>
    <cellStyle name="Normal 4 5 8 2 11" xfId="26807"/>
    <cellStyle name="Normal 4 5 8 2 2" xfId="5240"/>
    <cellStyle name="Normal 4 5 8 2 2 2" xfId="32194"/>
    <cellStyle name="Normal 4 5 8 2 3" xfId="7933"/>
    <cellStyle name="Normal 4 5 8 2 3 2" xfId="34887"/>
    <cellStyle name="Normal 4 5 8 2 4" xfId="10626"/>
    <cellStyle name="Normal 4 5 8 2 4 2" xfId="37580"/>
    <cellStyle name="Normal 4 5 8 2 5" xfId="13319"/>
    <cellStyle name="Normal 4 5 8 2 5 2" xfId="40273"/>
    <cellStyle name="Normal 4 5 8 2 6" xfId="16012"/>
    <cellStyle name="Normal 4 5 8 2 6 2" xfId="42966"/>
    <cellStyle name="Normal 4 5 8 2 7" xfId="18705"/>
    <cellStyle name="Normal 4 5 8 2 7 2" xfId="45660"/>
    <cellStyle name="Normal 4 5 8 2 8" xfId="21399"/>
    <cellStyle name="Normal 4 5 8 2 8 2" xfId="48354"/>
    <cellStyle name="Normal 4 5 8 2 9" xfId="24093"/>
    <cellStyle name="Normal 4 5 8 2 9 2" xfId="51048"/>
    <cellStyle name="Normal 4 5 8 3" xfId="2567"/>
    <cellStyle name="Normal 4 5 8 3 10" xfId="29521"/>
    <cellStyle name="Normal 4 5 8 3 11" xfId="25916"/>
    <cellStyle name="Normal 4 5 8 3 2" xfId="4349"/>
    <cellStyle name="Normal 4 5 8 3 2 2" xfId="31303"/>
    <cellStyle name="Normal 4 5 8 3 3" xfId="7042"/>
    <cellStyle name="Normal 4 5 8 3 3 2" xfId="33996"/>
    <cellStyle name="Normal 4 5 8 3 4" xfId="9735"/>
    <cellStyle name="Normal 4 5 8 3 4 2" xfId="36689"/>
    <cellStyle name="Normal 4 5 8 3 5" xfId="12428"/>
    <cellStyle name="Normal 4 5 8 3 5 2" xfId="39382"/>
    <cellStyle name="Normal 4 5 8 3 6" xfId="15121"/>
    <cellStyle name="Normal 4 5 8 3 6 2" xfId="42075"/>
    <cellStyle name="Normal 4 5 8 3 7" xfId="17814"/>
    <cellStyle name="Normal 4 5 8 3 7 2" xfId="44769"/>
    <cellStyle name="Normal 4 5 8 3 8" xfId="20508"/>
    <cellStyle name="Normal 4 5 8 3 8 2" xfId="47463"/>
    <cellStyle name="Normal 4 5 8 3 9" xfId="23202"/>
    <cellStyle name="Normal 4 5 8 3 9 2" xfId="50157"/>
    <cellStyle name="Normal 4 5 8 4" xfId="3458"/>
    <cellStyle name="Normal 4 5 8 4 2" xfId="30412"/>
    <cellStyle name="Normal 4 5 8 5" xfId="6151"/>
    <cellStyle name="Normal 4 5 8 5 2" xfId="33105"/>
    <cellStyle name="Normal 4 5 8 6" xfId="8844"/>
    <cellStyle name="Normal 4 5 8 6 2" xfId="35798"/>
    <cellStyle name="Normal 4 5 8 7" xfId="11537"/>
    <cellStyle name="Normal 4 5 8 7 2" xfId="38491"/>
    <cellStyle name="Normal 4 5 8 8" xfId="14230"/>
    <cellStyle name="Normal 4 5 8 8 2" xfId="41184"/>
    <cellStyle name="Normal 4 5 8 9" xfId="16923"/>
    <cellStyle name="Normal 4 5 8 9 2" xfId="43878"/>
    <cellStyle name="Normal 4 5 9" xfId="819"/>
    <cellStyle name="Normal 4 5 9 10" xfId="19650"/>
    <cellStyle name="Normal 4 5 9 10 2" xfId="46605"/>
    <cellStyle name="Normal 4 5 9 11" xfId="22344"/>
    <cellStyle name="Normal 4 5 9 11 2" xfId="49299"/>
    <cellStyle name="Normal 4 5 9 12" xfId="27772"/>
    <cellStyle name="Normal 4 5 9 13" xfId="25058"/>
    <cellStyle name="Normal 4 5 9 2" xfId="1708"/>
    <cellStyle name="Normal 4 5 9 2 10" xfId="28663"/>
    <cellStyle name="Normal 4 5 9 2 11" xfId="26840"/>
    <cellStyle name="Normal 4 5 9 2 2" xfId="5273"/>
    <cellStyle name="Normal 4 5 9 2 2 2" xfId="32227"/>
    <cellStyle name="Normal 4 5 9 2 3" xfId="7966"/>
    <cellStyle name="Normal 4 5 9 2 3 2" xfId="34920"/>
    <cellStyle name="Normal 4 5 9 2 4" xfId="10659"/>
    <cellStyle name="Normal 4 5 9 2 4 2" xfId="37613"/>
    <cellStyle name="Normal 4 5 9 2 5" xfId="13352"/>
    <cellStyle name="Normal 4 5 9 2 5 2" xfId="40306"/>
    <cellStyle name="Normal 4 5 9 2 6" xfId="16045"/>
    <cellStyle name="Normal 4 5 9 2 6 2" xfId="42999"/>
    <cellStyle name="Normal 4 5 9 2 7" xfId="18738"/>
    <cellStyle name="Normal 4 5 9 2 7 2" xfId="45693"/>
    <cellStyle name="Normal 4 5 9 2 8" xfId="21432"/>
    <cellStyle name="Normal 4 5 9 2 8 2" xfId="48387"/>
    <cellStyle name="Normal 4 5 9 2 9" xfId="24126"/>
    <cellStyle name="Normal 4 5 9 2 9 2" xfId="51081"/>
    <cellStyle name="Normal 4 5 9 3" xfId="2600"/>
    <cellStyle name="Normal 4 5 9 3 10" xfId="29554"/>
    <cellStyle name="Normal 4 5 9 3 11" xfId="25949"/>
    <cellStyle name="Normal 4 5 9 3 2" xfId="4382"/>
    <cellStyle name="Normal 4 5 9 3 2 2" xfId="31336"/>
    <cellStyle name="Normal 4 5 9 3 3" xfId="7075"/>
    <cellStyle name="Normal 4 5 9 3 3 2" xfId="34029"/>
    <cellStyle name="Normal 4 5 9 3 4" xfId="9768"/>
    <cellStyle name="Normal 4 5 9 3 4 2" xfId="36722"/>
    <cellStyle name="Normal 4 5 9 3 5" xfId="12461"/>
    <cellStyle name="Normal 4 5 9 3 5 2" xfId="39415"/>
    <cellStyle name="Normal 4 5 9 3 6" xfId="15154"/>
    <cellStyle name="Normal 4 5 9 3 6 2" xfId="42108"/>
    <cellStyle name="Normal 4 5 9 3 7" xfId="17847"/>
    <cellStyle name="Normal 4 5 9 3 7 2" xfId="44802"/>
    <cellStyle name="Normal 4 5 9 3 8" xfId="20541"/>
    <cellStyle name="Normal 4 5 9 3 8 2" xfId="47496"/>
    <cellStyle name="Normal 4 5 9 3 9" xfId="23235"/>
    <cellStyle name="Normal 4 5 9 3 9 2" xfId="50190"/>
    <cellStyle name="Normal 4 5 9 4" xfId="3491"/>
    <cellStyle name="Normal 4 5 9 4 2" xfId="30445"/>
    <cellStyle name="Normal 4 5 9 5" xfId="6184"/>
    <cellStyle name="Normal 4 5 9 5 2" xfId="33138"/>
    <cellStyle name="Normal 4 5 9 6" xfId="8877"/>
    <cellStyle name="Normal 4 5 9 6 2" xfId="35831"/>
    <cellStyle name="Normal 4 5 9 7" xfId="11570"/>
    <cellStyle name="Normal 4 5 9 7 2" xfId="38524"/>
    <cellStyle name="Normal 4 5 9 8" xfId="14263"/>
    <cellStyle name="Normal 4 5 9 8 2" xfId="41217"/>
    <cellStyle name="Normal 4 5 9 9" xfId="16956"/>
    <cellStyle name="Normal 4 5 9 9 2" xfId="43911"/>
    <cellStyle name="Normal 4 6" xfId="111"/>
    <cellStyle name="Normal 4 6 10" xfId="935"/>
    <cellStyle name="Normal 4 6 10 10" xfId="19767"/>
    <cellStyle name="Normal 4 6 10 10 2" xfId="46722"/>
    <cellStyle name="Normal 4 6 10 11" xfId="22461"/>
    <cellStyle name="Normal 4 6 10 11 2" xfId="49416"/>
    <cellStyle name="Normal 4 6 10 12" xfId="27889"/>
    <cellStyle name="Normal 4 6 10 13" xfId="25175"/>
    <cellStyle name="Normal 4 6 10 2" xfId="1825"/>
    <cellStyle name="Normal 4 6 10 2 10" xfId="28780"/>
    <cellStyle name="Normal 4 6 10 2 11" xfId="26957"/>
    <cellStyle name="Normal 4 6 10 2 2" xfId="5390"/>
    <cellStyle name="Normal 4 6 10 2 2 2" xfId="32344"/>
    <cellStyle name="Normal 4 6 10 2 3" xfId="8083"/>
    <cellStyle name="Normal 4 6 10 2 3 2" xfId="35037"/>
    <cellStyle name="Normal 4 6 10 2 4" xfId="10776"/>
    <cellStyle name="Normal 4 6 10 2 4 2" xfId="37730"/>
    <cellStyle name="Normal 4 6 10 2 5" xfId="13469"/>
    <cellStyle name="Normal 4 6 10 2 5 2" xfId="40423"/>
    <cellStyle name="Normal 4 6 10 2 6" xfId="16162"/>
    <cellStyle name="Normal 4 6 10 2 6 2" xfId="43116"/>
    <cellStyle name="Normal 4 6 10 2 7" xfId="18855"/>
    <cellStyle name="Normal 4 6 10 2 7 2" xfId="45810"/>
    <cellStyle name="Normal 4 6 10 2 8" xfId="21549"/>
    <cellStyle name="Normal 4 6 10 2 8 2" xfId="48504"/>
    <cellStyle name="Normal 4 6 10 2 9" xfId="24243"/>
    <cellStyle name="Normal 4 6 10 2 9 2" xfId="51198"/>
    <cellStyle name="Normal 4 6 10 3" xfId="2717"/>
    <cellStyle name="Normal 4 6 10 3 10" xfId="29671"/>
    <cellStyle name="Normal 4 6 10 3 11" xfId="26066"/>
    <cellStyle name="Normal 4 6 10 3 2" xfId="4499"/>
    <cellStyle name="Normal 4 6 10 3 2 2" xfId="31453"/>
    <cellStyle name="Normal 4 6 10 3 3" xfId="7192"/>
    <cellStyle name="Normal 4 6 10 3 3 2" xfId="34146"/>
    <cellStyle name="Normal 4 6 10 3 4" xfId="9885"/>
    <cellStyle name="Normal 4 6 10 3 4 2" xfId="36839"/>
    <cellStyle name="Normal 4 6 10 3 5" xfId="12578"/>
    <cellStyle name="Normal 4 6 10 3 5 2" xfId="39532"/>
    <cellStyle name="Normal 4 6 10 3 6" xfId="15271"/>
    <cellStyle name="Normal 4 6 10 3 6 2" xfId="42225"/>
    <cellStyle name="Normal 4 6 10 3 7" xfId="17964"/>
    <cellStyle name="Normal 4 6 10 3 7 2" xfId="44919"/>
    <cellStyle name="Normal 4 6 10 3 8" xfId="20658"/>
    <cellStyle name="Normal 4 6 10 3 8 2" xfId="47613"/>
    <cellStyle name="Normal 4 6 10 3 9" xfId="23352"/>
    <cellStyle name="Normal 4 6 10 3 9 2" xfId="50307"/>
    <cellStyle name="Normal 4 6 10 4" xfId="3608"/>
    <cellStyle name="Normal 4 6 10 4 2" xfId="30562"/>
    <cellStyle name="Normal 4 6 10 5" xfId="6301"/>
    <cellStyle name="Normal 4 6 10 5 2" xfId="33255"/>
    <cellStyle name="Normal 4 6 10 6" xfId="8994"/>
    <cellStyle name="Normal 4 6 10 6 2" xfId="35948"/>
    <cellStyle name="Normal 4 6 10 7" xfId="11687"/>
    <cellStyle name="Normal 4 6 10 7 2" xfId="38641"/>
    <cellStyle name="Normal 4 6 10 8" xfId="14380"/>
    <cellStyle name="Normal 4 6 10 8 2" xfId="41334"/>
    <cellStyle name="Normal 4 6 10 9" xfId="17073"/>
    <cellStyle name="Normal 4 6 10 9 2" xfId="44028"/>
    <cellStyle name="Normal 4 6 11" xfId="987"/>
    <cellStyle name="Normal 4 6 11 10" xfId="19820"/>
    <cellStyle name="Normal 4 6 11 10 2" xfId="46775"/>
    <cellStyle name="Normal 4 6 11 11" xfId="22514"/>
    <cellStyle name="Normal 4 6 11 11 2" xfId="49469"/>
    <cellStyle name="Normal 4 6 11 12" xfId="27942"/>
    <cellStyle name="Normal 4 6 11 13" xfId="25228"/>
    <cellStyle name="Normal 4 6 11 2" xfId="1878"/>
    <cellStyle name="Normal 4 6 11 2 10" xfId="28833"/>
    <cellStyle name="Normal 4 6 11 2 11" xfId="27010"/>
    <cellStyle name="Normal 4 6 11 2 2" xfId="5443"/>
    <cellStyle name="Normal 4 6 11 2 2 2" xfId="32397"/>
    <cellStyle name="Normal 4 6 11 2 3" xfId="8136"/>
    <cellStyle name="Normal 4 6 11 2 3 2" xfId="35090"/>
    <cellStyle name="Normal 4 6 11 2 4" xfId="10829"/>
    <cellStyle name="Normal 4 6 11 2 4 2" xfId="37783"/>
    <cellStyle name="Normal 4 6 11 2 5" xfId="13522"/>
    <cellStyle name="Normal 4 6 11 2 5 2" xfId="40476"/>
    <cellStyle name="Normal 4 6 11 2 6" xfId="16215"/>
    <cellStyle name="Normal 4 6 11 2 6 2" xfId="43169"/>
    <cellStyle name="Normal 4 6 11 2 7" xfId="18908"/>
    <cellStyle name="Normal 4 6 11 2 7 2" xfId="45863"/>
    <cellStyle name="Normal 4 6 11 2 8" xfId="21602"/>
    <cellStyle name="Normal 4 6 11 2 8 2" xfId="48557"/>
    <cellStyle name="Normal 4 6 11 2 9" xfId="24296"/>
    <cellStyle name="Normal 4 6 11 2 9 2" xfId="51251"/>
    <cellStyle name="Normal 4 6 11 3" xfId="2770"/>
    <cellStyle name="Normal 4 6 11 3 10" xfId="29724"/>
    <cellStyle name="Normal 4 6 11 3 11" xfId="26119"/>
    <cellStyle name="Normal 4 6 11 3 2" xfId="4552"/>
    <cellStyle name="Normal 4 6 11 3 2 2" xfId="31506"/>
    <cellStyle name="Normal 4 6 11 3 3" xfId="7245"/>
    <cellStyle name="Normal 4 6 11 3 3 2" xfId="34199"/>
    <cellStyle name="Normal 4 6 11 3 4" xfId="9938"/>
    <cellStyle name="Normal 4 6 11 3 4 2" xfId="36892"/>
    <cellStyle name="Normal 4 6 11 3 5" xfId="12631"/>
    <cellStyle name="Normal 4 6 11 3 5 2" xfId="39585"/>
    <cellStyle name="Normal 4 6 11 3 6" xfId="15324"/>
    <cellStyle name="Normal 4 6 11 3 6 2" xfId="42278"/>
    <cellStyle name="Normal 4 6 11 3 7" xfId="18017"/>
    <cellStyle name="Normal 4 6 11 3 7 2" xfId="44972"/>
    <cellStyle name="Normal 4 6 11 3 8" xfId="20711"/>
    <cellStyle name="Normal 4 6 11 3 8 2" xfId="47666"/>
    <cellStyle name="Normal 4 6 11 3 9" xfId="23405"/>
    <cellStyle name="Normal 4 6 11 3 9 2" xfId="50360"/>
    <cellStyle name="Normal 4 6 11 4" xfId="3661"/>
    <cellStyle name="Normal 4 6 11 4 2" xfId="30615"/>
    <cellStyle name="Normal 4 6 11 5" xfId="6354"/>
    <cellStyle name="Normal 4 6 11 5 2" xfId="33308"/>
    <cellStyle name="Normal 4 6 11 6" xfId="9047"/>
    <cellStyle name="Normal 4 6 11 6 2" xfId="36001"/>
    <cellStyle name="Normal 4 6 11 7" xfId="11740"/>
    <cellStyle name="Normal 4 6 11 7 2" xfId="38694"/>
    <cellStyle name="Normal 4 6 11 8" xfId="14433"/>
    <cellStyle name="Normal 4 6 11 8 2" xfId="41387"/>
    <cellStyle name="Normal 4 6 11 9" xfId="17126"/>
    <cellStyle name="Normal 4 6 11 9 2" xfId="44081"/>
    <cellStyle name="Normal 4 6 12" xfId="1033"/>
    <cellStyle name="Normal 4 6 12 10" xfId="27988"/>
    <cellStyle name="Normal 4 6 12 11" xfId="26165"/>
    <cellStyle name="Normal 4 6 12 2" xfId="4598"/>
    <cellStyle name="Normal 4 6 12 2 2" xfId="31552"/>
    <cellStyle name="Normal 4 6 12 3" xfId="7291"/>
    <cellStyle name="Normal 4 6 12 3 2" xfId="34245"/>
    <cellStyle name="Normal 4 6 12 4" xfId="9984"/>
    <cellStyle name="Normal 4 6 12 4 2" xfId="36938"/>
    <cellStyle name="Normal 4 6 12 5" xfId="12677"/>
    <cellStyle name="Normal 4 6 12 5 2" xfId="39631"/>
    <cellStyle name="Normal 4 6 12 6" xfId="15370"/>
    <cellStyle name="Normal 4 6 12 6 2" xfId="42324"/>
    <cellStyle name="Normal 4 6 12 7" xfId="18063"/>
    <cellStyle name="Normal 4 6 12 7 2" xfId="45018"/>
    <cellStyle name="Normal 4 6 12 8" xfId="20757"/>
    <cellStyle name="Normal 4 6 12 8 2" xfId="47712"/>
    <cellStyle name="Normal 4 6 12 9" xfId="23451"/>
    <cellStyle name="Normal 4 6 12 9 2" xfId="50406"/>
    <cellStyle name="Normal 4 6 13" xfId="1924"/>
    <cellStyle name="Normal 4 6 13 10" xfId="28879"/>
    <cellStyle name="Normal 4 6 13 11" xfId="25274"/>
    <cellStyle name="Normal 4 6 13 2" xfId="3707"/>
    <cellStyle name="Normal 4 6 13 2 2" xfId="30661"/>
    <cellStyle name="Normal 4 6 13 3" xfId="6400"/>
    <cellStyle name="Normal 4 6 13 3 2" xfId="33354"/>
    <cellStyle name="Normal 4 6 13 4" xfId="9093"/>
    <cellStyle name="Normal 4 6 13 4 2" xfId="36047"/>
    <cellStyle name="Normal 4 6 13 5" xfId="11786"/>
    <cellStyle name="Normal 4 6 13 5 2" xfId="38740"/>
    <cellStyle name="Normal 4 6 13 6" xfId="14479"/>
    <cellStyle name="Normal 4 6 13 6 2" xfId="41433"/>
    <cellStyle name="Normal 4 6 13 7" xfId="17172"/>
    <cellStyle name="Normal 4 6 13 7 2" xfId="44127"/>
    <cellStyle name="Normal 4 6 13 8" xfId="19866"/>
    <cellStyle name="Normal 4 6 13 8 2" xfId="46821"/>
    <cellStyle name="Normal 4 6 13 9" xfId="22560"/>
    <cellStyle name="Normal 4 6 13 9 2" xfId="49515"/>
    <cellStyle name="Normal 4 6 14" xfId="2816"/>
    <cellStyle name="Normal 4 6 14 2" xfId="29770"/>
    <cellStyle name="Normal 4 6 15" xfId="5509"/>
    <cellStyle name="Normal 4 6 15 2" xfId="32463"/>
    <cellStyle name="Normal 4 6 16" xfId="8202"/>
    <cellStyle name="Normal 4 6 16 2" xfId="35156"/>
    <cellStyle name="Normal 4 6 17" xfId="10895"/>
    <cellStyle name="Normal 4 6 17 2" xfId="37849"/>
    <cellStyle name="Normal 4 6 18" xfId="13588"/>
    <cellStyle name="Normal 4 6 18 2" xfId="40542"/>
    <cellStyle name="Normal 4 6 19" xfId="16281"/>
    <cellStyle name="Normal 4 6 19 2" xfId="43236"/>
    <cellStyle name="Normal 4 6 2" xfId="144"/>
    <cellStyle name="Normal 4 6 2 10" xfId="13621"/>
    <cellStyle name="Normal 4 6 2 10 2" xfId="40575"/>
    <cellStyle name="Normal 4 6 2 11" xfId="16314"/>
    <cellStyle name="Normal 4 6 2 11 2" xfId="43269"/>
    <cellStyle name="Normal 4 6 2 12" xfId="19008"/>
    <cellStyle name="Normal 4 6 2 12 2" xfId="45963"/>
    <cellStyle name="Normal 4 6 2 13" xfId="21702"/>
    <cellStyle name="Normal 4 6 2 13 2" xfId="48657"/>
    <cellStyle name="Normal 4 6 2 14" xfId="27130"/>
    <cellStyle name="Normal 4 6 2 15" xfId="24416"/>
    <cellStyle name="Normal 4 6 2 2" xfId="464"/>
    <cellStyle name="Normal 4 6 2 2 10" xfId="19294"/>
    <cellStyle name="Normal 4 6 2 2 10 2" xfId="46249"/>
    <cellStyle name="Normal 4 6 2 2 11" xfId="21988"/>
    <cellStyle name="Normal 4 6 2 2 11 2" xfId="48943"/>
    <cellStyle name="Normal 4 6 2 2 12" xfId="27416"/>
    <cellStyle name="Normal 4 6 2 2 13" xfId="24702"/>
    <cellStyle name="Normal 4 6 2 2 2" xfId="1352"/>
    <cellStyle name="Normal 4 6 2 2 2 10" xfId="28307"/>
    <cellStyle name="Normal 4 6 2 2 2 11" xfId="26484"/>
    <cellStyle name="Normal 4 6 2 2 2 2" xfId="4917"/>
    <cellStyle name="Normal 4 6 2 2 2 2 2" xfId="31871"/>
    <cellStyle name="Normal 4 6 2 2 2 3" xfId="7610"/>
    <cellStyle name="Normal 4 6 2 2 2 3 2" xfId="34564"/>
    <cellStyle name="Normal 4 6 2 2 2 4" xfId="10303"/>
    <cellStyle name="Normal 4 6 2 2 2 4 2" xfId="37257"/>
    <cellStyle name="Normal 4 6 2 2 2 5" xfId="12996"/>
    <cellStyle name="Normal 4 6 2 2 2 5 2" xfId="39950"/>
    <cellStyle name="Normal 4 6 2 2 2 6" xfId="15689"/>
    <cellStyle name="Normal 4 6 2 2 2 6 2" xfId="42643"/>
    <cellStyle name="Normal 4 6 2 2 2 7" xfId="18382"/>
    <cellStyle name="Normal 4 6 2 2 2 7 2" xfId="45337"/>
    <cellStyle name="Normal 4 6 2 2 2 8" xfId="21076"/>
    <cellStyle name="Normal 4 6 2 2 2 8 2" xfId="48031"/>
    <cellStyle name="Normal 4 6 2 2 2 9" xfId="23770"/>
    <cellStyle name="Normal 4 6 2 2 2 9 2" xfId="50725"/>
    <cellStyle name="Normal 4 6 2 2 3" xfId="2243"/>
    <cellStyle name="Normal 4 6 2 2 3 10" xfId="29198"/>
    <cellStyle name="Normal 4 6 2 2 3 11" xfId="25593"/>
    <cellStyle name="Normal 4 6 2 2 3 2" xfId="4026"/>
    <cellStyle name="Normal 4 6 2 2 3 2 2" xfId="30980"/>
    <cellStyle name="Normal 4 6 2 2 3 3" xfId="6719"/>
    <cellStyle name="Normal 4 6 2 2 3 3 2" xfId="33673"/>
    <cellStyle name="Normal 4 6 2 2 3 4" xfId="9412"/>
    <cellStyle name="Normal 4 6 2 2 3 4 2" xfId="36366"/>
    <cellStyle name="Normal 4 6 2 2 3 5" xfId="12105"/>
    <cellStyle name="Normal 4 6 2 2 3 5 2" xfId="39059"/>
    <cellStyle name="Normal 4 6 2 2 3 6" xfId="14798"/>
    <cellStyle name="Normal 4 6 2 2 3 6 2" xfId="41752"/>
    <cellStyle name="Normal 4 6 2 2 3 7" xfId="17491"/>
    <cellStyle name="Normal 4 6 2 2 3 7 2" xfId="44446"/>
    <cellStyle name="Normal 4 6 2 2 3 8" xfId="20185"/>
    <cellStyle name="Normal 4 6 2 2 3 8 2" xfId="47140"/>
    <cellStyle name="Normal 4 6 2 2 3 9" xfId="22879"/>
    <cellStyle name="Normal 4 6 2 2 3 9 2" xfId="49834"/>
    <cellStyle name="Normal 4 6 2 2 4" xfId="3135"/>
    <cellStyle name="Normal 4 6 2 2 4 2" xfId="30089"/>
    <cellStyle name="Normal 4 6 2 2 5" xfId="5828"/>
    <cellStyle name="Normal 4 6 2 2 5 2" xfId="32782"/>
    <cellStyle name="Normal 4 6 2 2 6" xfId="8521"/>
    <cellStyle name="Normal 4 6 2 2 6 2" xfId="35475"/>
    <cellStyle name="Normal 4 6 2 2 7" xfId="11214"/>
    <cellStyle name="Normal 4 6 2 2 7 2" xfId="38168"/>
    <cellStyle name="Normal 4 6 2 2 8" xfId="13907"/>
    <cellStyle name="Normal 4 6 2 2 8 2" xfId="40861"/>
    <cellStyle name="Normal 4 6 2 2 9" xfId="16600"/>
    <cellStyle name="Normal 4 6 2 2 9 2" xfId="43555"/>
    <cellStyle name="Normal 4 6 2 3" xfId="718"/>
    <cellStyle name="Normal 4 6 2 3 10" xfId="19548"/>
    <cellStyle name="Normal 4 6 2 3 10 2" xfId="46503"/>
    <cellStyle name="Normal 4 6 2 3 11" xfId="22242"/>
    <cellStyle name="Normal 4 6 2 3 11 2" xfId="49197"/>
    <cellStyle name="Normal 4 6 2 3 12" xfId="27670"/>
    <cellStyle name="Normal 4 6 2 3 13" xfId="24956"/>
    <cellStyle name="Normal 4 6 2 3 2" xfId="1606"/>
    <cellStyle name="Normal 4 6 2 3 2 10" xfId="28561"/>
    <cellStyle name="Normal 4 6 2 3 2 11" xfId="26738"/>
    <cellStyle name="Normal 4 6 2 3 2 2" xfId="5171"/>
    <cellStyle name="Normal 4 6 2 3 2 2 2" xfId="32125"/>
    <cellStyle name="Normal 4 6 2 3 2 3" xfId="7864"/>
    <cellStyle name="Normal 4 6 2 3 2 3 2" xfId="34818"/>
    <cellStyle name="Normal 4 6 2 3 2 4" xfId="10557"/>
    <cellStyle name="Normal 4 6 2 3 2 4 2" xfId="37511"/>
    <cellStyle name="Normal 4 6 2 3 2 5" xfId="13250"/>
    <cellStyle name="Normal 4 6 2 3 2 5 2" xfId="40204"/>
    <cellStyle name="Normal 4 6 2 3 2 6" xfId="15943"/>
    <cellStyle name="Normal 4 6 2 3 2 6 2" xfId="42897"/>
    <cellStyle name="Normal 4 6 2 3 2 7" xfId="18636"/>
    <cellStyle name="Normal 4 6 2 3 2 7 2" xfId="45591"/>
    <cellStyle name="Normal 4 6 2 3 2 8" xfId="21330"/>
    <cellStyle name="Normal 4 6 2 3 2 8 2" xfId="48285"/>
    <cellStyle name="Normal 4 6 2 3 2 9" xfId="24024"/>
    <cellStyle name="Normal 4 6 2 3 2 9 2" xfId="50979"/>
    <cellStyle name="Normal 4 6 2 3 3" xfId="2498"/>
    <cellStyle name="Normal 4 6 2 3 3 10" xfId="29452"/>
    <cellStyle name="Normal 4 6 2 3 3 11" xfId="25847"/>
    <cellStyle name="Normal 4 6 2 3 3 2" xfId="4280"/>
    <cellStyle name="Normal 4 6 2 3 3 2 2" xfId="31234"/>
    <cellStyle name="Normal 4 6 2 3 3 3" xfId="6973"/>
    <cellStyle name="Normal 4 6 2 3 3 3 2" xfId="33927"/>
    <cellStyle name="Normal 4 6 2 3 3 4" xfId="9666"/>
    <cellStyle name="Normal 4 6 2 3 3 4 2" xfId="36620"/>
    <cellStyle name="Normal 4 6 2 3 3 5" xfId="12359"/>
    <cellStyle name="Normal 4 6 2 3 3 5 2" xfId="39313"/>
    <cellStyle name="Normal 4 6 2 3 3 6" xfId="15052"/>
    <cellStyle name="Normal 4 6 2 3 3 6 2" xfId="42006"/>
    <cellStyle name="Normal 4 6 2 3 3 7" xfId="17745"/>
    <cellStyle name="Normal 4 6 2 3 3 7 2" xfId="44700"/>
    <cellStyle name="Normal 4 6 2 3 3 8" xfId="20439"/>
    <cellStyle name="Normal 4 6 2 3 3 8 2" xfId="47394"/>
    <cellStyle name="Normal 4 6 2 3 3 9" xfId="23133"/>
    <cellStyle name="Normal 4 6 2 3 3 9 2" xfId="50088"/>
    <cellStyle name="Normal 4 6 2 3 4" xfId="3389"/>
    <cellStyle name="Normal 4 6 2 3 4 2" xfId="30343"/>
    <cellStyle name="Normal 4 6 2 3 5" xfId="6082"/>
    <cellStyle name="Normal 4 6 2 3 5 2" xfId="33036"/>
    <cellStyle name="Normal 4 6 2 3 6" xfId="8775"/>
    <cellStyle name="Normal 4 6 2 3 6 2" xfId="35729"/>
    <cellStyle name="Normal 4 6 2 3 7" xfId="11468"/>
    <cellStyle name="Normal 4 6 2 3 7 2" xfId="38422"/>
    <cellStyle name="Normal 4 6 2 3 8" xfId="14161"/>
    <cellStyle name="Normal 4 6 2 3 8 2" xfId="41115"/>
    <cellStyle name="Normal 4 6 2 3 9" xfId="16854"/>
    <cellStyle name="Normal 4 6 2 3 9 2" xfId="43809"/>
    <cellStyle name="Normal 4 6 2 4" xfId="1066"/>
    <cellStyle name="Normal 4 6 2 4 10" xfId="28021"/>
    <cellStyle name="Normal 4 6 2 4 11" xfId="26198"/>
    <cellStyle name="Normal 4 6 2 4 2" xfId="4631"/>
    <cellStyle name="Normal 4 6 2 4 2 2" xfId="31585"/>
    <cellStyle name="Normal 4 6 2 4 3" xfId="7324"/>
    <cellStyle name="Normal 4 6 2 4 3 2" xfId="34278"/>
    <cellStyle name="Normal 4 6 2 4 4" xfId="10017"/>
    <cellStyle name="Normal 4 6 2 4 4 2" xfId="36971"/>
    <cellStyle name="Normal 4 6 2 4 5" xfId="12710"/>
    <cellStyle name="Normal 4 6 2 4 5 2" xfId="39664"/>
    <cellStyle name="Normal 4 6 2 4 6" xfId="15403"/>
    <cellStyle name="Normal 4 6 2 4 6 2" xfId="42357"/>
    <cellStyle name="Normal 4 6 2 4 7" xfId="18096"/>
    <cellStyle name="Normal 4 6 2 4 7 2" xfId="45051"/>
    <cellStyle name="Normal 4 6 2 4 8" xfId="20790"/>
    <cellStyle name="Normal 4 6 2 4 8 2" xfId="47745"/>
    <cellStyle name="Normal 4 6 2 4 9" xfId="23484"/>
    <cellStyle name="Normal 4 6 2 4 9 2" xfId="50439"/>
    <cellStyle name="Normal 4 6 2 5" xfId="1957"/>
    <cellStyle name="Normal 4 6 2 5 10" xfId="28912"/>
    <cellStyle name="Normal 4 6 2 5 11" xfId="25307"/>
    <cellStyle name="Normal 4 6 2 5 2" xfId="3740"/>
    <cellStyle name="Normal 4 6 2 5 2 2" xfId="30694"/>
    <cellStyle name="Normal 4 6 2 5 3" xfId="6433"/>
    <cellStyle name="Normal 4 6 2 5 3 2" xfId="33387"/>
    <cellStyle name="Normal 4 6 2 5 4" xfId="9126"/>
    <cellStyle name="Normal 4 6 2 5 4 2" xfId="36080"/>
    <cellStyle name="Normal 4 6 2 5 5" xfId="11819"/>
    <cellStyle name="Normal 4 6 2 5 5 2" xfId="38773"/>
    <cellStyle name="Normal 4 6 2 5 6" xfId="14512"/>
    <cellStyle name="Normal 4 6 2 5 6 2" xfId="41466"/>
    <cellStyle name="Normal 4 6 2 5 7" xfId="17205"/>
    <cellStyle name="Normal 4 6 2 5 7 2" xfId="44160"/>
    <cellStyle name="Normal 4 6 2 5 8" xfId="19899"/>
    <cellStyle name="Normal 4 6 2 5 8 2" xfId="46854"/>
    <cellStyle name="Normal 4 6 2 5 9" xfId="22593"/>
    <cellStyle name="Normal 4 6 2 5 9 2" xfId="49548"/>
    <cellStyle name="Normal 4 6 2 6" xfId="2849"/>
    <cellStyle name="Normal 4 6 2 6 2" xfId="29803"/>
    <cellStyle name="Normal 4 6 2 7" xfId="5542"/>
    <cellStyle name="Normal 4 6 2 7 2" xfId="32496"/>
    <cellStyle name="Normal 4 6 2 8" xfId="8235"/>
    <cellStyle name="Normal 4 6 2 8 2" xfId="35189"/>
    <cellStyle name="Normal 4 6 2 9" xfId="10928"/>
    <cellStyle name="Normal 4 6 2 9 2" xfId="37882"/>
    <cellStyle name="Normal 4 6 20" xfId="18975"/>
    <cellStyle name="Normal 4 6 20 2" xfId="45930"/>
    <cellStyle name="Normal 4 6 21" xfId="21669"/>
    <cellStyle name="Normal 4 6 21 2" xfId="48624"/>
    <cellStyle name="Normal 4 6 22" xfId="27097"/>
    <cellStyle name="Normal 4 6 23" xfId="24383"/>
    <cellStyle name="Normal 4 6 3" xfId="177"/>
    <cellStyle name="Normal 4 6 3 10" xfId="13654"/>
    <cellStyle name="Normal 4 6 3 10 2" xfId="40608"/>
    <cellStyle name="Normal 4 6 3 11" xfId="16347"/>
    <cellStyle name="Normal 4 6 3 11 2" xfId="43302"/>
    <cellStyle name="Normal 4 6 3 12" xfId="19041"/>
    <cellStyle name="Normal 4 6 3 12 2" xfId="45996"/>
    <cellStyle name="Normal 4 6 3 13" xfId="21735"/>
    <cellStyle name="Normal 4 6 3 13 2" xfId="48690"/>
    <cellStyle name="Normal 4 6 3 14" xfId="27163"/>
    <cellStyle name="Normal 4 6 3 15" xfId="24449"/>
    <cellStyle name="Normal 4 6 3 2" xfId="478"/>
    <cellStyle name="Normal 4 6 3 2 10" xfId="19308"/>
    <cellStyle name="Normal 4 6 3 2 10 2" xfId="46263"/>
    <cellStyle name="Normal 4 6 3 2 11" xfId="22002"/>
    <cellStyle name="Normal 4 6 3 2 11 2" xfId="48957"/>
    <cellStyle name="Normal 4 6 3 2 12" xfId="27430"/>
    <cellStyle name="Normal 4 6 3 2 13" xfId="24716"/>
    <cellStyle name="Normal 4 6 3 2 2" xfId="1366"/>
    <cellStyle name="Normal 4 6 3 2 2 10" xfId="28321"/>
    <cellStyle name="Normal 4 6 3 2 2 11" xfId="26498"/>
    <cellStyle name="Normal 4 6 3 2 2 2" xfId="4931"/>
    <cellStyle name="Normal 4 6 3 2 2 2 2" xfId="31885"/>
    <cellStyle name="Normal 4 6 3 2 2 3" xfId="7624"/>
    <cellStyle name="Normal 4 6 3 2 2 3 2" xfId="34578"/>
    <cellStyle name="Normal 4 6 3 2 2 4" xfId="10317"/>
    <cellStyle name="Normal 4 6 3 2 2 4 2" xfId="37271"/>
    <cellStyle name="Normal 4 6 3 2 2 5" xfId="13010"/>
    <cellStyle name="Normal 4 6 3 2 2 5 2" xfId="39964"/>
    <cellStyle name="Normal 4 6 3 2 2 6" xfId="15703"/>
    <cellStyle name="Normal 4 6 3 2 2 6 2" xfId="42657"/>
    <cellStyle name="Normal 4 6 3 2 2 7" xfId="18396"/>
    <cellStyle name="Normal 4 6 3 2 2 7 2" xfId="45351"/>
    <cellStyle name="Normal 4 6 3 2 2 8" xfId="21090"/>
    <cellStyle name="Normal 4 6 3 2 2 8 2" xfId="48045"/>
    <cellStyle name="Normal 4 6 3 2 2 9" xfId="23784"/>
    <cellStyle name="Normal 4 6 3 2 2 9 2" xfId="50739"/>
    <cellStyle name="Normal 4 6 3 2 3" xfId="2257"/>
    <cellStyle name="Normal 4 6 3 2 3 10" xfId="29212"/>
    <cellStyle name="Normal 4 6 3 2 3 11" xfId="25607"/>
    <cellStyle name="Normal 4 6 3 2 3 2" xfId="4040"/>
    <cellStyle name="Normal 4 6 3 2 3 2 2" xfId="30994"/>
    <cellStyle name="Normal 4 6 3 2 3 3" xfId="6733"/>
    <cellStyle name="Normal 4 6 3 2 3 3 2" xfId="33687"/>
    <cellStyle name="Normal 4 6 3 2 3 4" xfId="9426"/>
    <cellStyle name="Normal 4 6 3 2 3 4 2" xfId="36380"/>
    <cellStyle name="Normal 4 6 3 2 3 5" xfId="12119"/>
    <cellStyle name="Normal 4 6 3 2 3 5 2" xfId="39073"/>
    <cellStyle name="Normal 4 6 3 2 3 6" xfId="14812"/>
    <cellStyle name="Normal 4 6 3 2 3 6 2" xfId="41766"/>
    <cellStyle name="Normal 4 6 3 2 3 7" xfId="17505"/>
    <cellStyle name="Normal 4 6 3 2 3 7 2" xfId="44460"/>
    <cellStyle name="Normal 4 6 3 2 3 8" xfId="20199"/>
    <cellStyle name="Normal 4 6 3 2 3 8 2" xfId="47154"/>
    <cellStyle name="Normal 4 6 3 2 3 9" xfId="22893"/>
    <cellStyle name="Normal 4 6 3 2 3 9 2" xfId="49848"/>
    <cellStyle name="Normal 4 6 3 2 4" xfId="3149"/>
    <cellStyle name="Normal 4 6 3 2 4 2" xfId="30103"/>
    <cellStyle name="Normal 4 6 3 2 5" xfId="5842"/>
    <cellStyle name="Normal 4 6 3 2 5 2" xfId="32796"/>
    <cellStyle name="Normal 4 6 3 2 6" xfId="8535"/>
    <cellStyle name="Normal 4 6 3 2 6 2" xfId="35489"/>
    <cellStyle name="Normal 4 6 3 2 7" xfId="11228"/>
    <cellStyle name="Normal 4 6 3 2 7 2" xfId="38182"/>
    <cellStyle name="Normal 4 6 3 2 8" xfId="13921"/>
    <cellStyle name="Normal 4 6 3 2 8 2" xfId="40875"/>
    <cellStyle name="Normal 4 6 3 2 9" xfId="16614"/>
    <cellStyle name="Normal 4 6 3 2 9 2" xfId="43569"/>
    <cellStyle name="Normal 4 6 3 3" xfId="732"/>
    <cellStyle name="Normal 4 6 3 3 10" xfId="19562"/>
    <cellStyle name="Normal 4 6 3 3 10 2" xfId="46517"/>
    <cellStyle name="Normal 4 6 3 3 11" xfId="22256"/>
    <cellStyle name="Normal 4 6 3 3 11 2" xfId="49211"/>
    <cellStyle name="Normal 4 6 3 3 12" xfId="27684"/>
    <cellStyle name="Normal 4 6 3 3 13" xfId="24970"/>
    <cellStyle name="Normal 4 6 3 3 2" xfId="1620"/>
    <cellStyle name="Normal 4 6 3 3 2 10" xfId="28575"/>
    <cellStyle name="Normal 4 6 3 3 2 11" xfId="26752"/>
    <cellStyle name="Normal 4 6 3 3 2 2" xfId="5185"/>
    <cellStyle name="Normal 4 6 3 3 2 2 2" xfId="32139"/>
    <cellStyle name="Normal 4 6 3 3 2 3" xfId="7878"/>
    <cellStyle name="Normal 4 6 3 3 2 3 2" xfId="34832"/>
    <cellStyle name="Normal 4 6 3 3 2 4" xfId="10571"/>
    <cellStyle name="Normal 4 6 3 3 2 4 2" xfId="37525"/>
    <cellStyle name="Normal 4 6 3 3 2 5" xfId="13264"/>
    <cellStyle name="Normal 4 6 3 3 2 5 2" xfId="40218"/>
    <cellStyle name="Normal 4 6 3 3 2 6" xfId="15957"/>
    <cellStyle name="Normal 4 6 3 3 2 6 2" xfId="42911"/>
    <cellStyle name="Normal 4 6 3 3 2 7" xfId="18650"/>
    <cellStyle name="Normal 4 6 3 3 2 7 2" xfId="45605"/>
    <cellStyle name="Normal 4 6 3 3 2 8" xfId="21344"/>
    <cellStyle name="Normal 4 6 3 3 2 8 2" xfId="48299"/>
    <cellStyle name="Normal 4 6 3 3 2 9" xfId="24038"/>
    <cellStyle name="Normal 4 6 3 3 2 9 2" xfId="50993"/>
    <cellStyle name="Normal 4 6 3 3 3" xfId="2512"/>
    <cellStyle name="Normal 4 6 3 3 3 10" xfId="29466"/>
    <cellStyle name="Normal 4 6 3 3 3 11" xfId="25861"/>
    <cellStyle name="Normal 4 6 3 3 3 2" xfId="4294"/>
    <cellStyle name="Normal 4 6 3 3 3 2 2" xfId="31248"/>
    <cellStyle name="Normal 4 6 3 3 3 3" xfId="6987"/>
    <cellStyle name="Normal 4 6 3 3 3 3 2" xfId="33941"/>
    <cellStyle name="Normal 4 6 3 3 3 4" xfId="9680"/>
    <cellStyle name="Normal 4 6 3 3 3 4 2" xfId="36634"/>
    <cellStyle name="Normal 4 6 3 3 3 5" xfId="12373"/>
    <cellStyle name="Normal 4 6 3 3 3 5 2" xfId="39327"/>
    <cellStyle name="Normal 4 6 3 3 3 6" xfId="15066"/>
    <cellStyle name="Normal 4 6 3 3 3 6 2" xfId="42020"/>
    <cellStyle name="Normal 4 6 3 3 3 7" xfId="17759"/>
    <cellStyle name="Normal 4 6 3 3 3 7 2" xfId="44714"/>
    <cellStyle name="Normal 4 6 3 3 3 8" xfId="20453"/>
    <cellStyle name="Normal 4 6 3 3 3 8 2" xfId="47408"/>
    <cellStyle name="Normal 4 6 3 3 3 9" xfId="23147"/>
    <cellStyle name="Normal 4 6 3 3 3 9 2" xfId="50102"/>
    <cellStyle name="Normal 4 6 3 3 4" xfId="3403"/>
    <cellStyle name="Normal 4 6 3 3 4 2" xfId="30357"/>
    <cellStyle name="Normal 4 6 3 3 5" xfId="6096"/>
    <cellStyle name="Normal 4 6 3 3 5 2" xfId="33050"/>
    <cellStyle name="Normal 4 6 3 3 6" xfId="8789"/>
    <cellStyle name="Normal 4 6 3 3 6 2" xfId="35743"/>
    <cellStyle name="Normal 4 6 3 3 7" xfId="11482"/>
    <cellStyle name="Normal 4 6 3 3 7 2" xfId="38436"/>
    <cellStyle name="Normal 4 6 3 3 8" xfId="14175"/>
    <cellStyle name="Normal 4 6 3 3 8 2" xfId="41129"/>
    <cellStyle name="Normal 4 6 3 3 9" xfId="16868"/>
    <cellStyle name="Normal 4 6 3 3 9 2" xfId="43823"/>
    <cellStyle name="Normal 4 6 3 4" xfId="1099"/>
    <cellStyle name="Normal 4 6 3 4 10" xfId="28054"/>
    <cellStyle name="Normal 4 6 3 4 11" xfId="26231"/>
    <cellStyle name="Normal 4 6 3 4 2" xfId="4664"/>
    <cellStyle name="Normal 4 6 3 4 2 2" xfId="31618"/>
    <cellStyle name="Normal 4 6 3 4 3" xfId="7357"/>
    <cellStyle name="Normal 4 6 3 4 3 2" xfId="34311"/>
    <cellStyle name="Normal 4 6 3 4 4" xfId="10050"/>
    <cellStyle name="Normal 4 6 3 4 4 2" xfId="37004"/>
    <cellStyle name="Normal 4 6 3 4 5" xfId="12743"/>
    <cellStyle name="Normal 4 6 3 4 5 2" xfId="39697"/>
    <cellStyle name="Normal 4 6 3 4 6" xfId="15436"/>
    <cellStyle name="Normal 4 6 3 4 6 2" xfId="42390"/>
    <cellStyle name="Normal 4 6 3 4 7" xfId="18129"/>
    <cellStyle name="Normal 4 6 3 4 7 2" xfId="45084"/>
    <cellStyle name="Normal 4 6 3 4 8" xfId="20823"/>
    <cellStyle name="Normal 4 6 3 4 8 2" xfId="47778"/>
    <cellStyle name="Normal 4 6 3 4 9" xfId="23517"/>
    <cellStyle name="Normal 4 6 3 4 9 2" xfId="50472"/>
    <cellStyle name="Normal 4 6 3 5" xfId="1990"/>
    <cellStyle name="Normal 4 6 3 5 10" xfId="28945"/>
    <cellStyle name="Normal 4 6 3 5 11" xfId="25340"/>
    <cellStyle name="Normal 4 6 3 5 2" xfId="3773"/>
    <cellStyle name="Normal 4 6 3 5 2 2" xfId="30727"/>
    <cellStyle name="Normal 4 6 3 5 3" xfId="6466"/>
    <cellStyle name="Normal 4 6 3 5 3 2" xfId="33420"/>
    <cellStyle name="Normal 4 6 3 5 4" xfId="9159"/>
    <cellStyle name="Normal 4 6 3 5 4 2" xfId="36113"/>
    <cellStyle name="Normal 4 6 3 5 5" xfId="11852"/>
    <cellStyle name="Normal 4 6 3 5 5 2" xfId="38806"/>
    <cellStyle name="Normal 4 6 3 5 6" xfId="14545"/>
    <cellStyle name="Normal 4 6 3 5 6 2" xfId="41499"/>
    <cellStyle name="Normal 4 6 3 5 7" xfId="17238"/>
    <cellStyle name="Normal 4 6 3 5 7 2" xfId="44193"/>
    <cellStyle name="Normal 4 6 3 5 8" xfId="19932"/>
    <cellStyle name="Normal 4 6 3 5 8 2" xfId="46887"/>
    <cellStyle name="Normal 4 6 3 5 9" xfId="22626"/>
    <cellStyle name="Normal 4 6 3 5 9 2" xfId="49581"/>
    <cellStyle name="Normal 4 6 3 6" xfId="2882"/>
    <cellStyle name="Normal 4 6 3 6 2" xfId="29836"/>
    <cellStyle name="Normal 4 6 3 7" xfId="5575"/>
    <cellStyle name="Normal 4 6 3 7 2" xfId="32529"/>
    <cellStyle name="Normal 4 6 3 8" xfId="8268"/>
    <cellStyle name="Normal 4 6 3 8 2" xfId="35222"/>
    <cellStyle name="Normal 4 6 3 9" xfId="10961"/>
    <cellStyle name="Normal 4 6 3 9 2" xfId="37915"/>
    <cellStyle name="Normal 4 6 4" xfId="210"/>
    <cellStyle name="Normal 4 6 4 10" xfId="13687"/>
    <cellStyle name="Normal 4 6 4 10 2" xfId="40641"/>
    <cellStyle name="Normal 4 6 4 11" xfId="16380"/>
    <cellStyle name="Normal 4 6 4 11 2" xfId="43335"/>
    <cellStyle name="Normal 4 6 4 12" xfId="19074"/>
    <cellStyle name="Normal 4 6 4 12 2" xfId="46029"/>
    <cellStyle name="Normal 4 6 4 13" xfId="21768"/>
    <cellStyle name="Normal 4 6 4 13 2" xfId="48723"/>
    <cellStyle name="Normal 4 6 4 14" xfId="27196"/>
    <cellStyle name="Normal 4 6 4 15" xfId="24482"/>
    <cellStyle name="Normal 4 6 4 2" xfId="497"/>
    <cellStyle name="Normal 4 6 4 2 10" xfId="19327"/>
    <cellStyle name="Normal 4 6 4 2 10 2" xfId="46282"/>
    <cellStyle name="Normal 4 6 4 2 11" xfId="22021"/>
    <cellStyle name="Normal 4 6 4 2 11 2" xfId="48976"/>
    <cellStyle name="Normal 4 6 4 2 12" xfId="27449"/>
    <cellStyle name="Normal 4 6 4 2 13" xfId="24735"/>
    <cellStyle name="Normal 4 6 4 2 2" xfId="1385"/>
    <cellStyle name="Normal 4 6 4 2 2 10" xfId="28340"/>
    <cellStyle name="Normal 4 6 4 2 2 11" xfId="26517"/>
    <cellStyle name="Normal 4 6 4 2 2 2" xfId="4950"/>
    <cellStyle name="Normal 4 6 4 2 2 2 2" xfId="31904"/>
    <cellStyle name="Normal 4 6 4 2 2 3" xfId="7643"/>
    <cellStyle name="Normal 4 6 4 2 2 3 2" xfId="34597"/>
    <cellStyle name="Normal 4 6 4 2 2 4" xfId="10336"/>
    <cellStyle name="Normal 4 6 4 2 2 4 2" xfId="37290"/>
    <cellStyle name="Normal 4 6 4 2 2 5" xfId="13029"/>
    <cellStyle name="Normal 4 6 4 2 2 5 2" xfId="39983"/>
    <cellStyle name="Normal 4 6 4 2 2 6" xfId="15722"/>
    <cellStyle name="Normal 4 6 4 2 2 6 2" xfId="42676"/>
    <cellStyle name="Normal 4 6 4 2 2 7" xfId="18415"/>
    <cellStyle name="Normal 4 6 4 2 2 7 2" xfId="45370"/>
    <cellStyle name="Normal 4 6 4 2 2 8" xfId="21109"/>
    <cellStyle name="Normal 4 6 4 2 2 8 2" xfId="48064"/>
    <cellStyle name="Normal 4 6 4 2 2 9" xfId="23803"/>
    <cellStyle name="Normal 4 6 4 2 2 9 2" xfId="50758"/>
    <cellStyle name="Normal 4 6 4 2 3" xfId="2276"/>
    <cellStyle name="Normal 4 6 4 2 3 10" xfId="29231"/>
    <cellStyle name="Normal 4 6 4 2 3 11" xfId="25626"/>
    <cellStyle name="Normal 4 6 4 2 3 2" xfId="4059"/>
    <cellStyle name="Normal 4 6 4 2 3 2 2" xfId="31013"/>
    <cellStyle name="Normal 4 6 4 2 3 3" xfId="6752"/>
    <cellStyle name="Normal 4 6 4 2 3 3 2" xfId="33706"/>
    <cellStyle name="Normal 4 6 4 2 3 4" xfId="9445"/>
    <cellStyle name="Normal 4 6 4 2 3 4 2" xfId="36399"/>
    <cellStyle name="Normal 4 6 4 2 3 5" xfId="12138"/>
    <cellStyle name="Normal 4 6 4 2 3 5 2" xfId="39092"/>
    <cellStyle name="Normal 4 6 4 2 3 6" xfId="14831"/>
    <cellStyle name="Normal 4 6 4 2 3 6 2" xfId="41785"/>
    <cellStyle name="Normal 4 6 4 2 3 7" xfId="17524"/>
    <cellStyle name="Normal 4 6 4 2 3 7 2" xfId="44479"/>
    <cellStyle name="Normal 4 6 4 2 3 8" xfId="20218"/>
    <cellStyle name="Normal 4 6 4 2 3 8 2" xfId="47173"/>
    <cellStyle name="Normal 4 6 4 2 3 9" xfId="22912"/>
    <cellStyle name="Normal 4 6 4 2 3 9 2" xfId="49867"/>
    <cellStyle name="Normal 4 6 4 2 4" xfId="3168"/>
    <cellStyle name="Normal 4 6 4 2 4 2" xfId="30122"/>
    <cellStyle name="Normal 4 6 4 2 5" xfId="5861"/>
    <cellStyle name="Normal 4 6 4 2 5 2" xfId="32815"/>
    <cellStyle name="Normal 4 6 4 2 6" xfId="8554"/>
    <cellStyle name="Normal 4 6 4 2 6 2" xfId="35508"/>
    <cellStyle name="Normal 4 6 4 2 7" xfId="11247"/>
    <cellStyle name="Normal 4 6 4 2 7 2" xfId="38201"/>
    <cellStyle name="Normal 4 6 4 2 8" xfId="13940"/>
    <cellStyle name="Normal 4 6 4 2 8 2" xfId="40894"/>
    <cellStyle name="Normal 4 6 4 2 9" xfId="16633"/>
    <cellStyle name="Normal 4 6 4 2 9 2" xfId="43588"/>
    <cellStyle name="Normal 4 6 4 3" xfId="751"/>
    <cellStyle name="Normal 4 6 4 3 10" xfId="19581"/>
    <cellStyle name="Normal 4 6 4 3 10 2" xfId="46536"/>
    <cellStyle name="Normal 4 6 4 3 11" xfId="22275"/>
    <cellStyle name="Normal 4 6 4 3 11 2" xfId="49230"/>
    <cellStyle name="Normal 4 6 4 3 12" xfId="27703"/>
    <cellStyle name="Normal 4 6 4 3 13" xfId="24989"/>
    <cellStyle name="Normal 4 6 4 3 2" xfId="1639"/>
    <cellStyle name="Normal 4 6 4 3 2 10" xfId="28594"/>
    <cellStyle name="Normal 4 6 4 3 2 11" xfId="26771"/>
    <cellStyle name="Normal 4 6 4 3 2 2" xfId="5204"/>
    <cellStyle name="Normal 4 6 4 3 2 2 2" xfId="32158"/>
    <cellStyle name="Normal 4 6 4 3 2 3" xfId="7897"/>
    <cellStyle name="Normal 4 6 4 3 2 3 2" xfId="34851"/>
    <cellStyle name="Normal 4 6 4 3 2 4" xfId="10590"/>
    <cellStyle name="Normal 4 6 4 3 2 4 2" xfId="37544"/>
    <cellStyle name="Normal 4 6 4 3 2 5" xfId="13283"/>
    <cellStyle name="Normal 4 6 4 3 2 5 2" xfId="40237"/>
    <cellStyle name="Normal 4 6 4 3 2 6" xfId="15976"/>
    <cellStyle name="Normal 4 6 4 3 2 6 2" xfId="42930"/>
    <cellStyle name="Normal 4 6 4 3 2 7" xfId="18669"/>
    <cellStyle name="Normal 4 6 4 3 2 7 2" xfId="45624"/>
    <cellStyle name="Normal 4 6 4 3 2 8" xfId="21363"/>
    <cellStyle name="Normal 4 6 4 3 2 8 2" xfId="48318"/>
    <cellStyle name="Normal 4 6 4 3 2 9" xfId="24057"/>
    <cellStyle name="Normal 4 6 4 3 2 9 2" xfId="51012"/>
    <cellStyle name="Normal 4 6 4 3 3" xfId="2531"/>
    <cellStyle name="Normal 4 6 4 3 3 10" xfId="29485"/>
    <cellStyle name="Normal 4 6 4 3 3 11" xfId="25880"/>
    <cellStyle name="Normal 4 6 4 3 3 2" xfId="4313"/>
    <cellStyle name="Normal 4 6 4 3 3 2 2" xfId="31267"/>
    <cellStyle name="Normal 4 6 4 3 3 3" xfId="7006"/>
    <cellStyle name="Normal 4 6 4 3 3 3 2" xfId="33960"/>
    <cellStyle name="Normal 4 6 4 3 3 4" xfId="9699"/>
    <cellStyle name="Normal 4 6 4 3 3 4 2" xfId="36653"/>
    <cellStyle name="Normal 4 6 4 3 3 5" xfId="12392"/>
    <cellStyle name="Normal 4 6 4 3 3 5 2" xfId="39346"/>
    <cellStyle name="Normal 4 6 4 3 3 6" xfId="15085"/>
    <cellStyle name="Normal 4 6 4 3 3 6 2" xfId="42039"/>
    <cellStyle name="Normal 4 6 4 3 3 7" xfId="17778"/>
    <cellStyle name="Normal 4 6 4 3 3 7 2" xfId="44733"/>
    <cellStyle name="Normal 4 6 4 3 3 8" xfId="20472"/>
    <cellStyle name="Normal 4 6 4 3 3 8 2" xfId="47427"/>
    <cellStyle name="Normal 4 6 4 3 3 9" xfId="23166"/>
    <cellStyle name="Normal 4 6 4 3 3 9 2" xfId="50121"/>
    <cellStyle name="Normal 4 6 4 3 4" xfId="3422"/>
    <cellStyle name="Normal 4 6 4 3 4 2" xfId="30376"/>
    <cellStyle name="Normal 4 6 4 3 5" xfId="6115"/>
    <cellStyle name="Normal 4 6 4 3 5 2" xfId="33069"/>
    <cellStyle name="Normal 4 6 4 3 6" xfId="8808"/>
    <cellStyle name="Normal 4 6 4 3 6 2" xfId="35762"/>
    <cellStyle name="Normal 4 6 4 3 7" xfId="11501"/>
    <cellStyle name="Normal 4 6 4 3 7 2" xfId="38455"/>
    <cellStyle name="Normal 4 6 4 3 8" xfId="14194"/>
    <cellStyle name="Normal 4 6 4 3 8 2" xfId="41148"/>
    <cellStyle name="Normal 4 6 4 3 9" xfId="16887"/>
    <cellStyle name="Normal 4 6 4 3 9 2" xfId="43842"/>
    <cellStyle name="Normal 4 6 4 4" xfId="1132"/>
    <cellStyle name="Normal 4 6 4 4 10" xfId="28087"/>
    <cellStyle name="Normal 4 6 4 4 11" xfId="26264"/>
    <cellStyle name="Normal 4 6 4 4 2" xfId="4697"/>
    <cellStyle name="Normal 4 6 4 4 2 2" xfId="31651"/>
    <cellStyle name="Normal 4 6 4 4 3" xfId="7390"/>
    <cellStyle name="Normal 4 6 4 4 3 2" xfId="34344"/>
    <cellStyle name="Normal 4 6 4 4 4" xfId="10083"/>
    <cellStyle name="Normal 4 6 4 4 4 2" xfId="37037"/>
    <cellStyle name="Normal 4 6 4 4 5" xfId="12776"/>
    <cellStyle name="Normal 4 6 4 4 5 2" xfId="39730"/>
    <cellStyle name="Normal 4 6 4 4 6" xfId="15469"/>
    <cellStyle name="Normal 4 6 4 4 6 2" xfId="42423"/>
    <cellStyle name="Normal 4 6 4 4 7" xfId="18162"/>
    <cellStyle name="Normal 4 6 4 4 7 2" xfId="45117"/>
    <cellStyle name="Normal 4 6 4 4 8" xfId="20856"/>
    <cellStyle name="Normal 4 6 4 4 8 2" xfId="47811"/>
    <cellStyle name="Normal 4 6 4 4 9" xfId="23550"/>
    <cellStyle name="Normal 4 6 4 4 9 2" xfId="50505"/>
    <cellStyle name="Normal 4 6 4 5" xfId="2023"/>
    <cellStyle name="Normal 4 6 4 5 10" xfId="28978"/>
    <cellStyle name="Normal 4 6 4 5 11" xfId="25373"/>
    <cellStyle name="Normal 4 6 4 5 2" xfId="3806"/>
    <cellStyle name="Normal 4 6 4 5 2 2" xfId="30760"/>
    <cellStyle name="Normal 4 6 4 5 3" xfId="6499"/>
    <cellStyle name="Normal 4 6 4 5 3 2" xfId="33453"/>
    <cellStyle name="Normal 4 6 4 5 4" xfId="9192"/>
    <cellStyle name="Normal 4 6 4 5 4 2" xfId="36146"/>
    <cellStyle name="Normal 4 6 4 5 5" xfId="11885"/>
    <cellStyle name="Normal 4 6 4 5 5 2" xfId="38839"/>
    <cellStyle name="Normal 4 6 4 5 6" xfId="14578"/>
    <cellStyle name="Normal 4 6 4 5 6 2" xfId="41532"/>
    <cellStyle name="Normal 4 6 4 5 7" xfId="17271"/>
    <cellStyle name="Normal 4 6 4 5 7 2" xfId="44226"/>
    <cellStyle name="Normal 4 6 4 5 8" xfId="19965"/>
    <cellStyle name="Normal 4 6 4 5 8 2" xfId="46920"/>
    <cellStyle name="Normal 4 6 4 5 9" xfId="22659"/>
    <cellStyle name="Normal 4 6 4 5 9 2" xfId="49614"/>
    <cellStyle name="Normal 4 6 4 6" xfId="2915"/>
    <cellStyle name="Normal 4 6 4 6 2" xfId="29869"/>
    <cellStyle name="Normal 4 6 4 7" xfId="5608"/>
    <cellStyle name="Normal 4 6 4 7 2" xfId="32562"/>
    <cellStyle name="Normal 4 6 4 8" xfId="8301"/>
    <cellStyle name="Normal 4 6 4 8 2" xfId="35255"/>
    <cellStyle name="Normal 4 6 4 9" xfId="10994"/>
    <cellStyle name="Normal 4 6 4 9 2" xfId="37948"/>
    <cellStyle name="Normal 4 6 5" xfId="344"/>
    <cellStyle name="Normal 4 6 5 10" xfId="19194"/>
    <cellStyle name="Normal 4 6 5 10 2" xfId="46149"/>
    <cellStyle name="Normal 4 6 5 11" xfId="21888"/>
    <cellStyle name="Normal 4 6 5 11 2" xfId="48843"/>
    <cellStyle name="Normal 4 6 5 12" xfId="27316"/>
    <cellStyle name="Normal 4 6 5 13" xfId="24602"/>
    <cellStyle name="Normal 4 6 5 2" xfId="1252"/>
    <cellStyle name="Normal 4 6 5 2 10" xfId="28207"/>
    <cellStyle name="Normal 4 6 5 2 11" xfId="26384"/>
    <cellStyle name="Normal 4 6 5 2 2" xfId="4817"/>
    <cellStyle name="Normal 4 6 5 2 2 2" xfId="31771"/>
    <cellStyle name="Normal 4 6 5 2 3" xfId="7510"/>
    <cellStyle name="Normal 4 6 5 2 3 2" xfId="34464"/>
    <cellStyle name="Normal 4 6 5 2 4" xfId="10203"/>
    <cellStyle name="Normal 4 6 5 2 4 2" xfId="37157"/>
    <cellStyle name="Normal 4 6 5 2 5" xfId="12896"/>
    <cellStyle name="Normal 4 6 5 2 5 2" xfId="39850"/>
    <cellStyle name="Normal 4 6 5 2 6" xfId="15589"/>
    <cellStyle name="Normal 4 6 5 2 6 2" xfId="42543"/>
    <cellStyle name="Normal 4 6 5 2 7" xfId="18282"/>
    <cellStyle name="Normal 4 6 5 2 7 2" xfId="45237"/>
    <cellStyle name="Normal 4 6 5 2 8" xfId="20976"/>
    <cellStyle name="Normal 4 6 5 2 8 2" xfId="47931"/>
    <cellStyle name="Normal 4 6 5 2 9" xfId="23670"/>
    <cellStyle name="Normal 4 6 5 2 9 2" xfId="50625"/>
    <cellStyle name="Normal 4 6 5 3" xfId="2143"/>
    <cellStyle name="Normal 4 6 5 3 10" xfId="29098"/>
    <cellStyle name="Normal 4 6 5 3 11" xfId="25493"/>
    <cellStyle name="Normal 4 6 5 3 2" xfId="3926"/>
    <cellStyle name="Normal 4 6 5 3 2 2" xfId="30880"/>
    <cellStyle name="Normal 4 6 5 3 3" xfId="6619"/>
    <cellStyle name="Normal 4 6 5 3 3 2" xfId="33573"/>
    <cellStyle name="Normal 4 6 5 3 4" xfId="9312"/>
    <cellStyle name="Normal 4 6 5 3 4 2" xfId="36266"/>
    <cellStyle name="Normal 4 6 5 3 5" xfId="12005"/>
    <cellStyle name="Normal 4 6 5 3 5 2" xfId="38959"/>
    <cellStyle name="Normal 4 6 5 3 6" xfId="14698"/>
    <cellStyle name="Normal 4 6 5 3 6 2" xfId="41652"/>
    <cellStyle name="Normal 4 6 5 3 7" xfId="17391"/>
    <cellStyle name="Normal 4 6 5 3 7 2" xfId="44346"/>
    <cellStyle name="Normal 4 6 5 3 8" xfId="20085"/>
    <cellStyle name="Normal 4 6 5 3 8 2" xfId="47040"/>
    <cellStyle name="Normal 4 6 5 3 9" xfId="22779"/>
    <cellStyle name="Normal 4 6 5 3 9 2" xfId="49734"/>
    <cellStyle name="Normal 4 6 5 4" xfId="3035"/>
    <cellStyle name="Normal 4 6 5 4 2" xfId="29989"/>
    <cellStyle name="Normal 4 6 5 5" xfId="5728"/>
    <cellStyle name="Normal 4 6 5 5 2" xfId="32682"/>
    <cellStyle name="Normal 4 6 5 6" xfId="8421"/>
    <cellStyle name="Normal 4 6 5 6 2" xfId="35375"/>
    <cellStyle name="Normal 4 6 5 7" xfId="11114"/>
    <cellStyle name="Normal 4 6 5 7 2" xfId="38068"/>
    <cellStyle name="Normal 4 6 5 8" xfId="13807"/>
    <cellStyle name="Normal 4 6 5 8 2" xfId="40761"/>
    <cellStyle name="Normal 4 6 5 9" xfId="16500"/>
    <cellStyle name="Normal 4 6 5 9 2" xfId="43455"/>
    <cellStyle name="Normal 4 6 6" xfId="535"/>
    <cellStyle name="Normal 4 6 6 10" xfId="19366"/>
    <cellStyle name="Normal 4 6 6 10 2" xfId="46321"/>
    <cellStyle name="Normal 4 6 6 11" xfId="22060"/>
    <cellStyle name="Normal 4 6 6 11 2" xfId="49015"/>
    <cellStyle name="Normal 4 6 6 12" xfId="27488"/>
    <cellStyle name="Normal 4 6 6 13" xfId="24774"/>
    <cellStyle name="Normal 4 6 6 2" xfId="1424"/>
    <cellStyle name="Normal 4 6 6 2 10" xfId="28379"/>
    <cellStyle name="Normal 4 6 6 2 11" xfId="26556"/>
    <cellStyle name="Normal 4 6 6 2 2" xfId="4989"/>
    <cellStyle name="Normal 4 6 6 2 2 2" xfId="31943"/>
    <cellStyle name="Normal 4 6 6 2 3" xfId="7682"/>
    <cellStyle name="Normal 4 6 6 2 3 2" xfId="34636"/>
    <cellStyle name="Normal 4 6 6 2 4" xfId="10375"/>
    <cellStyle name="Normal 4 6 6 2 4 2" xfId="37329"/>
    <cellStyle name="Normal 4 6 6 2 5" xfId="13068"/>
    <cellStyle name="Normal 4 6 6 2 5 2" xfId="40022"/>
    <cellStyle name="Normal 4 6 6 2 6" xfId="15761"/>
    <cellStyle name="Normal 4 6 6 2 6 2" xfId="42715"/>
    <cellStyle name="Normal 4 6 6 2 7" xfId="18454"/>
    <cellStyle name="Normal 4 6 6 2 7 2" xfId="45409"/>
    <cellStyle name="Normal 4 6 6 2 8" xfId="21148"/>
    <cellStyle name="Normal 4 6 6 2 8 2" xfId="48103"/>
    <cellStyle name="Normal 4 6 6 2 9" xfId="23842"/>
    <cellStyle name="Normal 4 6 6 2 9 2" xfId="50797"/>
    <cellStyle name="Normal 4 6 6 3" xfId="2315"/>
    <cellStyle name="Normal 4 6 6 3 10" xfId="29270"/>
    <cellStyle name="Normal 4 6 6 3 11" xfId="25665"/>
    <cellStyle name="Normal 4 6 6 3 2" xfId="4098"/>
    <cellStyle name="Normal 4 6 6 3 2 2" xfId="31052"/>
    <cellStyle name="Normal 4 6 6 3 3" xfId="6791"/>
    <cellStyle name="Normal 4 6 6 3 3 2" xfId="33745"/>
    <cellStyle name="Normal 4 6 6 3 4" xfId="9484"/>
    <cellStyle name="Normal 4 6 6 3 4 2" xfId="36438"/>
    <cellStyle name="Normal 4 6 6 3 5" xfId="12177"/>
    <cellStyle name="Normal 4 6 6 3 5 2" xfId="39131"/>
    <cellStyle name="Normal 4 6 6 3 6" xfId="14870"/>
    <cellStyle name="Normal 4 6 6 3 6 2" xfId="41824"/>
    <cellStyle name="Normal 4 6 6 3 7" xfId="17563"/>
    <cellStyle name="Normal 4 6 6 3 7 2" xfId="44518"/>
    <cellStyle name="Normal 4 6 6 3 8" xfId="20257"/>
    <cellStyle name="Normal 4 6 6 3 8 2" xfId="47212"/>
    <cellStyle name="Normal 4 6 6 3 9" xfId="22951"/>
    <cellStyle name="Normal 4 6 6 3 9 2" xfId="49906"/>
    <cellStyle name="Normal 4 6 6 4" xfId="3207"/>
    <cellStyle name="Normal 4 6 6 4 2" xfId="30161"/>
    <cellStyle name="Normal 4 6 6 5" xfId="5900"/>
    <cellStyle name="Normal 4 6 6 5 2" xfId="32854"/>
    <cellStyle name="Normal 4 6 6 6" xfId="8593"/>
    <cellStyle name="Normal 4 6 6 6 2" xfId="35547"/>
    <cellStyle name="Normal 4 6 6 7" xfId="11286"/>
    <cellStyle name="Normal 4 6 6 7 2" xfId="38240"/>
    <cellStyle name="Normal 4 6 6 8" xfId="13979"/>
    <cellStyle name="Normal 4 6 6 8 2" xfId="40933"/>
    <cellStyle name="Normal 4 6 6 9" xfId="16672"/>
    <cellStyle name="Normal 4 6 6 9 2" xfId="43627"/>
    <cellStyle name="Normal 4 6 7" xfId="801"/>
    <cellStyle name="Normal 4 6 7 10" xfId="19632"/>
    <cellStyle name="Normal 4 6 7 10 2" xfId="46587"/>
    <cellStyle name="Normal 4 6 7 11" xfId="22326"/>
    <cellStyle name="Normal 4 6 7 11 2" xfId="49281"/>
    <cellStyle name="Normal 4 6 7 12" xfId="27754"/>
    <cellStyle name="Normal 4 6 7 13" xfId="25040"/>
    <cellStyle name="Normal 4 6 7 2" xfId="1690"/>
    <cellStyle name="Normal 4 6 7 2 10" xfId="28645"/>
    <cellStyle name="Normal 4 6 7 2 11" xfId="26822"/>
    <cellStyle name="Normal 4 6 7 2 2" xfId="5255"/>
    <cellStyle name="Normal 4 6 7 2 2 2" xfId="32209"/>
    <cellStyle name="Normal 4 6 7 2 3" xfId="7948"/>
    <cellStyle name="Normal 4 6 7 2 3 2" xfId="34902"/>
    <cellStyle name="Normal 4 6 7 2 4" xfId="10641"/>
    <cellStyle name="Normal 4 6 7 2 4 2" xfId="37595"/>
    <cellStyle name="Normal 4 6 7 2 5" xfId="13334"/>
    <cellStyle name="Normal 4 6 7 2 5 2" xfId="40288"/>
    <cellStyle name="Normal 4 6 7 2 6" xfId="16027"/>
    <cellStyle name="Normal 4 6 7 2 6 2" xfId="42981"/>
    <cellStyle name="Normal 4 6 7 2 7" xfId="18720"/>
    <cellStyle name="Normal 4 6 7 2 7 2" xfId="45675"/>
    <cellStyle name="Normal 4 6 7 2 8" xfId="21414"/>
    <cellStyle name="Normal 4 6 7 2 8 2" xfId="48369"/>
    <cellStyle name="Normal 4 6 7 2 9" xfId="24108"/>
    <cellStyle name="Normal 4 6 7 2 9 2" xfId="51063"/>
    <cellStyle name="Normal 4 6 7 3" xfId="2582"/>
    <cellStyle name="Normal 4 6 7 3 10" xfId="29536"/>
    <cellStyle name="Normal 4 6 7 3 11" xfId="25931"/>
    <cellStyle name="Normal 4 6 7 3 2" xfId="4364"/>
    <cellStyle name="Normal 4 6 7 3 2 2" xfId="31318"/>
    <cellStyle name="Normal 4 6 7 3 3" xfId="7057"/>
    <cellStyle name="Normal 4 6 7 3 3 2" xfId="34011"/>
    <cellStyle name="Normal 4 6 7 3 4" xfId="9750"/>
    <cellStyle name="Normal 4 6 7 3 4 2" xfId="36704"/>
    <cellStyle name="Normal 4 6 7 3 5" xfId="12443"/>
    <cellStyle name="Normal 4 6 7 3 5 2" xfId="39397"/>
    <cellStyle name="Normal 4 6 7 3 6" xfId="15136"/>
    <cellStyle name="Normal 4 6 7 3 6 2" xfId="42090"/>
    <cellStyle name="Normal 4 6 7 3 7" xfId="17829"/>
    <cellStyle name="Normal 4 6 7 3 7 2" xfId="44784"/>
    <cellStyle name="Normal 4 6 7 3 8" xfId="20523"/>
    <cellStyle name="Normal 4 6 7 3 8 2" xfId="47478"/>
    <cellStyle name="Normal 4 6 7 3 9" xfId="23217"/>
    <cellStyle name="Normal 4 6 7 3 9 2" xfId="50172"/>
    <cellStyle name="Normal 4 6 7 4" xfId="3473"/>
    <cellStyle name="Normal 4 6 7 4 2" xfId="30427"/>
    <cellStyle name="Normal 4 6 7 5" xfId="6166"/>
    <cellStyle name="Normal 4 6 7 5 2" xfId="33120"/>
    <cellStyle name="Normal 4 6 7 6" xfId="8859"/>
    <cellStyle name="Normal 4 6 7 6 2" xfId="35813"/>
    <cellStyle name="Normal 4 6 7 7" xfId="11552"/>
    <cellStyle name="Normal 4 6 7 7 2" xfId="38506"/>
    <cellStyle name="Normal 4 6 7 8" xfId="14245"/>
    <cellStyle name="Normal 4 6 7 8 2" xfId="41199"/>
    <cellStyle name="Normal 4 6 7 9" xfId="16938"/>
    <cellStyle name="Normal 4 6 7 9 2" xfId="43893"/>
    <cellStyle name="Normal 4 6 8" xfId="834"/>
    <cellStyle name="Normal 4 6 8 10" xfId="19665"/>
    <cellStyle name="Normal 4 6 8 10 2" xfId="46620"/>
    <cellStyle name="Normal 4 6 8 11" xfId="22359"/>
    <cellStyle name="Normal 4 6 8 11 2" xfId="49314"/>
    <cellStyle name="Normal 4 6 8 12" xfId="27787"/>
    <cellStyle name="Normal 4 6 8 13" xfId="25073"/>
    <cellStyle name="Normal 4 6 8 2" xfId="1723"/>
    <cellStyle name="Normal 4 6 8 2 10" xfId="28678"/>
    <cellStyle name="Normal 4 6 8 2 11" xfId="26855"/>
    <cellStyle name="Normal 4 6 8 2 2" xfId="5288"/>
    <cellStyle name="Normal 4 6 8 2 2 2" xfId="32242"/>
    <cellStyle name="Normal 4 6 8 2 3" xfId="7981"/>
    <cellStyle name="Normal 4 6 8 2 3 2" xfId="34935"/>
    <cellStyle name="Normal 4 6 8 2 4" xfId="10674"/>
    <cellStyle name="Normal 4 6 8 2 4 2" xfId="37628"/>
    <cellStyle name="Normal 4 6 8 2 5" xfId="13367"/>
    <cellStyle name="Normal 4 6 8 2 5 2" xfId="40321"/>
    <cellStyle name="Normal 4 6 8 2 6" xfId="16060"/>
    <cellStyle name="Normal 4 6 8 2 6 2" xfId="43014"/>
    <cellStyle name="Normal 4 6 8 2 7" xfId="18753"/>
    <cellStyle name="Normal 4 6 8 2 7 2" xfId="45708"/>
    <cellStyle name="Normal 4 6 8 2 8" xfId="21447"/>
    <cellStyle name="Normal 4 6 8 2 8 2" xfId="48402"/>
    <cellStyle name="Normal 4 6 8 2 9" xfId="24141"/>
    <cellStyle name="Normal 4 6 8 2 9 2" xfId="51096"/>
    <cellStyle name="Normal 4 6 8 3" xfId="2615"/>
    <cellStyle name="Normal 4 6 8 3 10" xfId="29569"/>
    <cellStyle name="Normal 4 6 8 3 11" xfId="25964"/>
    <cellStyle name="Normal 4 6 8 3 2" xfId="4397"/>
    <cellStyle name="Normal 4 6 8 3 2 2" xfId="31351"/>
    <cellStyle name="Normal 4 6 8 3 3" xfId="7090"/>
    <cellStyle name="Normal 4 6 8 3 3 2" xfId="34044"/>
    <cellStyle name="Normal 4 6 8 3 4" xfId="9783"/>
    <cellStyle name="Normal 4 6 8 3 4 2" xfId="36737"/>
    <cellStyle name="Normal 4 6 8 3 5" xfId="12476"/>
    <cellStyle name="Normal 4 6 8 3 5 2" xfId="39430"/>
    <cellStyle name="Normal 4 6 8 3 6" xfId="15169"/>
    <cellStyle name="Normal 4 6 8 3 6 2" xfId="42123"/>
    <cellStyle name="Normal 4 6 8 3 7" xfId="17862"/>
    <cellStyle name="Normal 4 6 8 3 7 2" xfId="44817"/>
    <cellStyle name="Normal 4 6 8 3 8" xfId="20556"/>
    <cellStyle name="Normal 4 6 8 3 8 2" xfId="47511"/>
    <cellStyle name="Normal 4 6 8 3 9" xfId="23250"/>
    <cellStyle name="Normal 4 6 8 3 9 2" xfId="50205"/>
    <cellStyle name="Normal 4 6 8 4" xfId="3506"/>
    <cellStyle name="Normal 4 6 8 4 2" xfId="30460"/>
    <cellStyle name="Normal 4 6 8 5" xfId="6199"/>
    <cellStyle name="Normal 4 6 8 5 2" xfId="33153"/>
    <cellStyle name="Normal 4 6 8 6" xfId="8892"/>
    <cellStyle name="Normal 4 6 8 6 2" xfId="35846"/>
    <cellStyle name="Normal 4 6 8 7" xfId="11585"/>
    <cellStyle name="Normal 4 6 8 7 2" xfId="38539"/>
    <cellStyle name="Normal 4 6 8 8" xfId="14278"/>
    <cellStyle name="Normal 4 6 8 8 2" xfId="41232"/>
    <cellStyle name="Normal 4 6 8 9" xfId="16971"/>
    <cellStyle name="Normal 4 6 8 9 2" xfId="43926"/>
    <cellStyle name="Normal 4 6 9" xfId="887"/>
    <cellStyle name="Normal 4 6 9 10" xfId="19719"/>
    <cellStyle name="Normal 4 6 9 10 2" xfId="46674"/>
    <cellStyle name="Normal 4 6 9 11" xfId="22413"/>
    <cellStyle name="Normal 4 6 9 11 2" xfId="49368"/>
    <cellStyle name="Normal 4 6 9 12" xfId="27841"/>
    <cellStyle name="Normal 4 6 9 13" xfId="25127"/>
    <cellStyle name="Normal 4 6 9 2" xfId="1777"/>
    <cellStyle name="Normal 4 6 9 2 10" xfId="28732"/>
    <cellStyle name="Normal 4 6 9 2 11" xfId="26909"/>
    <cellStyle name="Normal 4 6 9 2 2" xfId="5342"/>
    <cellStyle name="Normal 4 6 9 2 2 2" xfId="32296"/>
    <cellStyle name="Normal 4 6 9 2 3" xfId="8035"/>
    <cellStyle name="Normal 4 6 9 2 3 2" xfId="34989"/>
    <cellStyle name="Normal 4 6 9 2 4" xfId="10728"/>
    <cellStyle name="Normal 4 6 9 2 4 2" xfId="37682"/>
    <cellStyle name="Normal 4 6 9 2 5" xfId="13421"/>
    <cellStyle name="Normal 4 6 9 2 5 2" xfId="40375"/>
    <cellStyle name="Normal 4 6 9 2 6" xfId="16114"/>
    <cellStyle name="Normal 4 6 9 2 6 2" xfId="43068"/>
    <cellStyle name="Normal 4 6 9 2 7" xfId="18807"/>
    <cellStyle name="Normal 4 6 9 2 7 2" xfId="45762"/>
    <cellStyle name="Normal 4 6 9 2 8" xfId="21501"/>
    <cellStyle name="Normal 4 6 9 2 8 2" xfId="48456"/>
    <cellStyle name="Normal 4 6 9 2 9" xfId="24195"/>
    <cellStyle name="Normal 4 6 9 2 9 2" xfId="51150"/>
    <cellStyle name="Normal 4 6 9 3" xfId="2669"/>
    <cellStyle name="Normal 4 6 9 3 10" xfId="29623"/>
    <cellStyle name="Normal 4 6 9 3 11" xfId="26018"/>
    <cellStyle name="Normal 4 6 9 3 2" xfId="4451"/>
    <cellStyle name="Normal 4 6 9 3 2 2" xfId="31405"/>
    <cellStyle name="Normal 4 6 9 3 3" xfId="7144"/>
    <cellStyle name="Normal 4 6 9 3 3 2" xfId="34098"/>
    <cellStyle name="Normal 4 6 9 3 4" xfId="9837"/>
    <cellStyle name="Normal 4 6 9 3 4 2" xfId="36791"/>
    <cellStyle name="Normal 4 6 9 3 5" xfId="12530"/>
    <cellStyle name="Normal 4 6 9 3 5 2" xfId="39484"/>
    <cellStyle name="Normal 4 6 9 3 6" xfId="15223"/>
    <cellStyle name="Normal 4 6 9 3 6 2" xfId="42177"/>
    <cellStyle name="Normal 4 6 9 3 7" xfId="17916"/>
    <cellStyle name="Normal 4 6 9 3 7 2" xfId="44871"/>
    <cellStyle name="Normal 4 6 9 3 8" xfId="20610"/>
    <cellStyle name="Normal 4 6 9 3 8 2" xfId="47565"/>
    <cellStyle name="Normal 4 6 9 3 9" xfId="23304"/>
    <cellStyle name="Normal 4 6 9 3 9 2" xfId="50259"/>
    <cellStyle name="Normal 4 6 9 4" xfId="3560"/>
    <cellStyle name="Normal 4 6 9 4 2" xfId="30514"/>
    <cellStyle name="Normal 4 6 9 5" xfId="6253"/>
    <cellStyle name="Normal 4 6 9 5 2" xfId="33207"/>
    <cellStyle name="Normal 4 6 9 6" xfId="8946"/>
    <cellStyle name="Normal 4 6 9 6 2" xfId="35900"/>
    <cellStyle name="Normal 4 6 9 7" xfId="11639"/>
    <cellStyle name="Normal 4 6 9 7 2" xfId="38593"/>
    <cellStyle name="Normal 4 6 9 8" xfId="14332"/>
    <cellStyle name="Normal 4 6 9 8 2" xfId="41286"/>
    <cellStyle name="Normal 4 6 9 9" xfId="17025"/>
    <cellStyle name="Normal 4 6 9 9 2" xfId="43980"/>
    <cellStyle name="Normal 4 7" xfId="82"/>
    <cellStyle name="Normal 4 7 10" xfId="13560"/>
    <cellStyle name="Normal 4 7 10 2" xfId="40514"/>
    <cellStyle name="Normal 4 7 11" xfId="16253"/>
    <cellStyle name="Normal 4 7 11 2" xfId="43208"/>
    <cellStyle name="Normal 4 7 12" xfId="18947"/>
    <cellStyle name="Normal 4 7 12 2" xfId="45902"/>
    <cellStyle name="Normal 4 7 13" xfId="21641"/>
    <cellStyle name="Normal 4 7 13 2" xfId="48596"/>
    <cellStyle name="Normal 4 7 14" xfId="27069"/>
    <cellStyle name="Normal 4 7 15" xfId="24355"/>
    <cellStyle name="Normal 4 7 2" xfId="445"/>
    <cellStyle name="Normal 4 7 2 10" xfId="16586"/>
    <cellStyle name="Normal 4 7 2 10 2" xfId="43541"/>
    <cellStyle name="Normal 4 7 2 11" xfId="19280"/>
    <cellStyle name="Normal 4 7 2 11 2" xfId="46235"/>
    <cellStyle name="Normal 4 7 2 12" xfId="21974"/>
    <cellStyle name="Normal 4 7 2 12 2" xfId="48929"/>
    <cellStyle name="Normal 4 7 2 13" xfId="27402"/>
    <cellStyle name="Normal 4 7 2 14" xfId="24688"/>
    <cellStyle name="Normal 4 7 2 2" xfId="701"/>
    <cellStyle name="Normal 4 7 2 2 10" xfId="19531"/>
    <cellStyle name="Normal 4 7 2 2 10 2" xfId="46486"/>
    <cellStyle name="Normal 4 7 2 2 11" xfId="22225"/>
    <cellStyle name="Normal 4 7 2 2 11 2" xfId="49180"/>
    <cellStyle name="Normal 4 7 2 2 12" xfId="27653"/>
    <cellStyle name="Normal 4 7 2 2 13" xfId="24939"/>
    <cellStyle name="Normal 4 7 2 2 2" xfId="1589"/>
    <cellStyle name="Normal 4 7 2 2 2 10" xfId="28544"/>
    <cellStyle name="Normal 4 7 2 2 2 11" xfId="26721"/>
    <cellStyle name="Normal 4 7 2 2 2 2" xfId="5154"/>
    <cellStyle name="Normal 4 7 2 2 2 2 2" xfId="32108"/>
    <cellStyle name="Normal 4 7 2 2 2 3" xfId="7847"/>
    <cellStyle name="Normal 4 7 2 2 2 3 2" xfId="34801"/>
    <cellStyle name="Normal 4 7 2 2 2 4" xfId="10540"/>
    <cellStyle name="Normal 4 7 2 2 2 4 2" xfId="37494"/>
    <cellStyle name="Normal 4 7 2 2 2 5" xfId="13233"/>
    <cellStyle name="Normal 4 7 2 2 2 5 2" xfId="40187"/>
    <cellStyle name="Normal 4 7 2 2 2 6" xfId="15926"/>
    <cellStyle name="Normal 4 7 2 2 2 6 2" xfId="42880"/>
    <cellStyle name="Normal 4 7 2 2 2 7" xfId="18619"/>
    <cellStyle name="Normal 4 7 2 2 2 7 2" xfId="45574"/>
    <cellStyle name="Normal 4 7 2 2 2 8" xfId="21313"/>
    <cellStyle name="Normal 4 7 2 2 2 8 2" xfId="48268"/>
    <cellStyle name="Normal 4 7 2 2 2 9" xfId="24007"/>
    <cellStyle name="Normal 4 7 2 2 2 9 2" xfId="50962"/>
    <cellStyle name="Normal 4 7 2 2 3" xfId="2481"/>
    <cellStyle name="Normal 4 7 2 2 3 10" xfId="29435"/>
    <cellStyle name="Normal 4 7 2 2 3 11" xfId="25830"/>
    <cellStyle name="Normal 4 7 2 2 3 2" xfId="4263"/>
    <cellStyle name="Normal 4 7 2 2 3 2 2" xfId="31217"/>
    <cellStyle name="Normal 4 7 2 2 3 3" xfId="6956"/>
    <cellStyle name="Normal 4 7 2 2 3 3 2" xfId="33910"/>
    <cellStyle name="Normal 4 7 2 2 3 4" xfId="9649"/>
    <cellStyle name="Normal 4 7 2 2 3 4 2" xfId="36603"/>
    <cellStyle name="Normal 4 7 2 2 3 5" xfId="12342"/>
    <cellStyle name="Normal 4 7 2 2 3 5 2" xfId="39296"/>
    <cellStyle name="Normal 4 7 2 2 3 6" xfId="15035"/>
    <cellStyle name="Normal 4 7 2 2 3 6 2" xfId="41989"/>
    <cellStyle name="Normal 4 7 2 2 3 7" xfId="17728"/>
    <cellStyle name="Normal 4 7 2 2 3 7 2" xfId="44683"/>
    <cellStyle name="Normal 4 7 2 2 3 8" xfId="20422"/>
    <cellStyle name="Normal 4 7 2 2 3 8 2" xfId="47377"/>
    <cellStyle name="Normal 4 7 2 2 3 9" xfId="23116"/>
    <cellStyle name="Normal 4 7 2 2 3 9 2" xfId="50071"/>
    <cellStyle name="Normal 4 7 2 2 4" xfId="3372"/>
    <cellStyle name="Normal 4 7 2 2 4 2" xfId="30326"/>
    <cellStyle name="Normal 4 7 2 2 5" xfId="6065"/>
    <cellStyle name="Normal 4 7 2 2 5 2" xfId="33019"/>
    <cellStyle name="Normal 4 7 2 2 6" xfId="8758"/>
    <cellStyle name="Normal 4 7 2 2 6 2" xfId="35712"/>
    <cellStyle name="Normal 4 7 2 2 7" xfId="11451"/>
    <cellStyle name="Normal 4 7 2 2 7 2" xfId="38405"/>
    <cellStyle name="Normal 4 7 2 2 8" xfId="14144"/>
    <cellStyle name="Normal 4 7 2 2 8 2" xfId="41098"/>
    <cellStyle name="Normal 4 7 2 2 9" xfId="16837"/>
    <cellStyle name="Normal 4 7 2 2 9 2" xfId="43792"/>
    <cellStyle name="Normal 4 7 2 3" xfId="1338"/>
    <cellStyle name="Normal 4 7 2 3 10" xfId="28293"/>
    <cellStyle name="Normal 4 7 2 3 11" xfId="26470"/>
    <cellStyle name="Normal 4 7 2 3 2" xfId="4903"/>
    <cellStyle name="Normal 4 7 2 3 2 2" xfId="31857"/>
    <cellStyle name="Normal 4 7 2 3 3" xfId="7596"/>
    <cellStyle name="Normal 4 7 2 3 3 2" xfId="34550"/>
    <cellStyle name="Normal 4 7 2 3 4" xfId="10289"/>
    <cellStyle name="Normal 4 7 2 3 4 2" xfId="37243"/>
    <cellStyle name="Normal 4 7 2 3 5" xfId="12982"/>
    <cellStyle name="Normal 4 7 2 3 5 2" xfId="39936"/>
    <cellStyle name="Normal 4 7 2 3 6" xfId="15675"/>
    <cellStyle name="Normal 4 7 2 3 6 2" xfId="42629"/>
    <cellStyle name="Normal 4 7 2 3 7" xfId="18368"/>
    <cellStyle name="Normal 4 7 2 3 7 2" xfId="45323"/>
    <cellStyle name="Normal 4 7 2 3 8" xfId="21062"/>
    <cellStyle name="Normal 4 7 2 3 8 2" xfId="48017"/>
    <cellStyle name="Normal 4 7 2 3 9" xfId="23756"/>
    <cellStyle name="Normal 4 7 2 3 9 2" xfId="50711"/>
    <cellStyle name="Normal 4 7 2 4" xfId="2229"/>
    <cellStyle name="Normal 4 7 2 4 10" xfId="29184"/>
    <cellStyle name="Normal 4 7 2 4 11" xfId="25579"/>
    <cellStyle name="Normal 4 7 2 4 2" xfId="4012"/>
    <cellStyle name="Normal 4 7 2 4 2 2" xfId="30966"/>
    <cellStyle name="Normal 4 7 2 4 3" xfId="6705"/>
    <cellStyle name="Normal 4 7 2 4 3 2" xfId="33659"/>
    <cellStyle name="Normal 4 7 2 4 4" xfId="9398"/>
    <cellStyle name="Normal 4 7 2 4 4 2" xfId="36352"/>
    <cellStyle name="Normal 4 7 2 4 5" xfId="12091"/>
    <cellStyle name="Normal 4 7 2 4 5 2" xfId="39045"/>
    <cellStyle name="Normal 4 7 2 4 6" xfId="14784"/>
    <cellStyle name="Normal 4 7 2 4 6 2" xfId="41738"/>
    <cellStyle name="Normal 4 7 2 4 7" xfId="17477"/>
    <cellStyle name="Normal 4 7 2 4 7 2" xfId="44432"/>
    <cellStyle name="Normal 4 7 2 4 8" xfId="20171"/>
    <cellStyle name="Normal 4 7 2 4 8 2" xfId="47126"/>
    <cellStyle name="Normal 4 7 2 4 9" xfId="22865"/>
    <cellStyle name="Normal 4 7 2 4 9 2" xfId="49820"/>
    <cellStyle name="Normal 4 7 2 5" xfId="3121"/>
    <cellStyle name="Normal 4 7 2 5 2" xfId="30075"/>
    <cellStyle name="Normal 4 7 2 6" xfId="5814"/>
    <cellStyle name="Normal 4 7 2 6 2" xfId="32768"/>
    <cellStyle name="Normal 4 7 2 7" xfId="8507"/>
    <cellStyle name="Normal 4 7 2 7 2" xfId="35461"/>
    <cellStyle name="Normal 4 7 2 8" xfId="11200"/>
    <cellStyle name="Normal 4 7 2 8 2" xfId="38154"/>
    <cellStyle name="Normal 4 7 2 9" xfId="13893"/>
    <cellStyle name="Normal 4 7 2 9 2" xfId="40847"/>
    <cellStyle name="Normal 4 7 3" xfId="276"/>
    <cellStyle name="Normal 4 7 4" xfId="1005"/>
    <cellStyle name="Normal 4 7 4 10" xfId="27960"/>
    <cellStyle name="Normal 4 7 4 11" xfId="26137"/>
    <cellStyle name="Normal 4 7 4 2" xfId="4570"/>
    <cellStyle name="Normal 4 7 4 2 2" xfId="31524"/>
    <cellStyle name="Normal 4 7 4 3" xfId="7263"/>
    <cellStyle name="Normal 4 7 4 3 2" xfId="34217"/>
    <cellStyle name="Normal 4 7 4 4" xfId="9956"/>
    <cellStyle name="Normal 4 7 4 4 2" xfId="36910"/>
    <cellStyle name="Normal 4 7 4 5" xfId="12649"/>
    <cellStyle name="Normal 4 7 4 5 2" xfId="39603"/>
    <cellStyle name="Normal 4 7 4 6" xfId="15342"/>
    <cellStyle name="Normal 4 7 4 6 2" xfId="42296"/>
    <cellStyle name="Normal 4 7 4 7" xfId="18035"/>
    <cellStyle name="Normal 4 7 4 7 2" xfId="44990"/>
    <cellStyle name="Normal 4 7 4 8" xfId="20729"/>
    <cellStyle name="Normal 4 7 4 8 2" xfId="47684"/>
    <cellStyle name="Normal 4 7 4 9" xfId="23423"/>
    <cellStyle name="Normal 4 7 4 9 2" xfId="50378"/>
    <cellStyle name="Normal 4 7 5" xfId="1896"/>
    <cellStyle name="Normal 4 7 5 10" xfId="28851"/>
    <cellStyle name="Normal 4 7 5 11" xfId="25246"/>
    <cellStyle name="Normal 4 7 5 2" xfId="3679"/>
    <cellStyle name="Normal 4 7 5 2 2" xfId="30633"/>
    <cellStyle name="Normal 4 7 5 3" xfId="6372"/>
    <cellStyle name="Normal 4 7 5 3 2" xfId="33326"/>
    <cellStyle name="Normal 4 7 5 4" xfId="9065"/>
    <cellStyle name="Normal 4 7 5 4 2" xfId="36019"/>
    <cellStyle name="Normal 4 7 5 5" xfId="11758"/>
    <cellStyle name="Normal 4 7 5 5 2" xfId="38712"/>
    <cellStyle name="Normal 4 7 5 6" xfId="14451"/>
    <cellStyle name="Normal 4 7 5 6 2" xfId="41405"/>
    <cellStyle name="Normal 4 7 5 7" xfId="17144"/>
    <cellStyle name="Normal 4 7 5 7 2" xfId="44099"/>
    <cellStyle name="Normal 4 7 5 8" xfId="19838"/>
    <cellStyle name="Normal 4 7 5 8 2" xfId="46793"/>
    <cellStyle name="Normal 4 7 5 9" xfId="22532"/>
    <cellStyle name="Normal 4 7 5 9 2" xfId="49487"/>
    <cellStyle name="Normal 4 7 6" xfId="2788"/>
    <cellStyle name="Normal 4 7 6 2" xfId="29742"/>
    <cellStyle name="Normal 4 7 7" xfId="5481"/>
    <cellStyle name="Normal 4 7 7 2" xfId="32435"/>
    <cellStyle name="Normal 4 7 8" xfId="8174"/>
    <cellStyle name="Normal 4 7 8 2" xfId="35128"/>
    <cellStyle name="Normal 4 7 9" xfId="10867"/>
    <cellStyle name="Normal 4 7 9 2" xfId="37821"/>
    <cellStyle name="Normal 4 8" xfId="116"/>
    <cellStyle name="Normal 4 8 10" xfId="13593"/>
    <cellStyle name="Normal 4 8 10 2" xfId="40547"/>
    <cellStyle name="Normal 4 8 11" xfId="16286"/>
    <cellStyle name="Normal 4 8 11 2" xfId="43241"/>
    <cellStyle name="Normal 4 8 12" xfId="18980"/>
    <cellStyle name="Normal 4 8 12 2" xfId="45935"/>
    <cellStyle name="Normal 4 8 13" xfId="21674"/>
    <cellStyle name="Normal 4 8 13 2" xfId="48629"/>
    <cellStyle name="Normal 4 8 14" xfId="27102"/>
    <cellStyle name="Normal 4 8 15" xfId="24388"/>
    <cellStyle name="Normal 4 8 2" xfId="455"/>
    <cellStyle name="Normal 4 8 2 10" xfId="19285"/>
    <cellStyle name="Normal 4 8 2 10 2" xfId="46240"/>
    <cellStyle name="Normal 4 8 2 11" xfId="21979"/>
    <cellStyle name="Normal 4 8 2 11 2" xfId="48934"/>
    <cellStyle name="Normal 4 8 2 12" xfId="27407"/>
    <cellStyle name="Normal 4 8 2 13" xfId="24693"/>
    <cellStyle name="Normal 4 8 2 2" xfId="1343"/>
    <cellStyle name="Normal 4 8 2 2 10" xfId="28298"/>
    <cellStyle name="Normal 4 8 2 2 11" xfId="26475"/>
    <cellStyle name="Normal 4 8 2 2 2" xfId="4908"/>
    <cellStyle name="Normal 4 8 2 2 2 2" xfId="31862"/>
    <cellStyle name="Normal 4 8 2 2 3" xfId="7601"/>
    <cellStyle name="Normal 4 8 2 2 3 2" xfId="34555"/>
    <cellStyle name="Normal 4 8 2 2 4" xfId="10294"/>
    <cellStyle name="Normal 4 8 2 2 4 2" xfId="37248"/>
    <cellStyle name="Normal 4 8 2 2 5" xfId="12987"/>
    <cellStyle name="Normal 4 8 2 2 5 2" xfId="39941"/>
    <cellStyle name="Normal 4 8 2 2 6" xfId="15680"/>
    <cellStyle name="Normal 4 8 2 2 6 2" xfId="42634"/>
    <cellStyle name="Normal 4 8 2 2 7" xfId="18373"/>
    <cellStyle name="Normal 4 8 2 2 7 2" xfId="45328"/>
    <cellStyle name="Normal 4 8 2 2 8" xfId="21067"/>
    <cellStyle name="Normal 4 8 2 2 8 2" xfId="48022"/>
    <cellStyle name="Normal 4 8 2 2 9" xfId="23761"/>
    <cellStyle name="Normal 4 8 2 2 9 2" xfId="50716"/>
    <cellStyle name="Normal 4 8 2 3" xfId="2234"/>
    <cellStyle name="Normal 4 8 2 3 10" xfId="29189"/>
    <cellStyle name="Normal 4 8 2 3 11" xfId="25584"/>
    <cellStyle name="Normal 4 8 2 3 2" xfId="4017"/>
    <cellStyle name="Normal 4 8 2 3 2 2" xfId="30971"/>
    <cellStyle name="Normal 4 8 2 3 3" xfId="6710"/>
    <cellStyle name="Normal 4 8 2 3 3 2" xfId="33664"/>
    <cellStyle name="Normal 4 8 2 3 4" xfId="9403"/>
    <cellStyle name="Normal 4 8 2 3 4 2" xfId="36357"/>
    <cellStyle name="Normal 4 8 2 3 5" xfId="12096"/>
    <cellStyle name="Normal 4 8 2 3 5 2" xfId="39050"/>
    <cellStyle name="Normal 4 8 2 3 6" xfId="14789"/>
    <cellStyle name="Normal 4 8 2 3 6 2" xfId="41743"/>
    <cellStyle name="Normal 4 8 2 3 7" xfId="17482"/>
    <cellStyle name="Normal 4 8 2 3 7 2" xfId="44437"/>
    <cellStyle name="Normal 4 8 2 3 8" xfId="20176"/>
    <cellStyle name="Normal 4 8 2 3 8 2" xfId="47131"/>
    <cellStyle name="Normal 4 8 2 3 9" xfId="22870"/>
    <cellStyle name="Normal 4 8 2 3 9 2" xfId="49825"/>
    <cellStyle name="Normal 4 8 2 4" xfId="3126"/>
    <cellStyle name="Normal 4 8 2 4 2" xfId="30080"/>
    <cellStyle name="Normal 4 8 2 5" xfId="5819"/>
    <cellStyle name="Normal 4 8 2 5 2" xfId="32773"/>
    <cellStyle name="Normal 4 8 2 6" xfId="8512"/>
    <cellStyle name="Normal 4 8 2 6 2" xfId="35466"/>
    <cellStyle name="Normal 4 8 2 7" xfId="11205"/>
    <cellStyle name="Normal 4 8 2 7 2" xfId="38159"/>
    <cellStyle name="Normal 4 8 2 8" xfId="13898"/>
    <cellStyle name="Normal 4 8 2 8 2" xfId="40852"/>
    <cellStyle name="Normal 4 8 2 9" xfId="16591"/>
    <cellStyle name="Normal 4 8 2 9 2" xfId="43546"/>
    <cellStyle name="Normal 4 8 3" xfId="707"/>
    <cellStyle name="Normal 4 8 3 10" xfId="19537"/>
    <cellStyle name="Normal 4 8 3 10 2" xfId="46492"/>
    <cellStyle name="Normal 4 8 3 11" xfId="22231"/>
    <cellStyle name="Normal 4 8 3 11 2" xfId="49186"/>
    <cellStyle name="Normal 4 8 3 12" xfId="27659"/>
    <cellStyle name="Normal 4 8 3 13" xfId="24945"/>
    <cellStyle name="Normal 4 8 3 2" xfId="1595"/>
    <cellStyle name="Normal 4 8 3 2 10" xfId="28550"/>
    <cellStyle name="Normal 4 8 3 2 11" xfId="26727"/>
    <cellStyle name="Normal 4 8 3 2 2" xfId="5160"/>
    <cellStyle name="Normal 4 8 3 2 2 2" xfId="32114"/>
    <cellStyle name="Normal 4 8 3 2 3" xfId="7853"/>
    <cellStyle name="Normal 4 8 3 2 3 2" xfId="34807"/>
    <cellStyle name="Normal 4 8 3 2 4" xfId="10546"/>
    <cellStyle name="Normal 4 8 3 2 4 2" xfId="37500"/>
    <cellStyle name="Normal 4 8 3 2 5" xfId="13239"/>
    <cellStyle name="Normal 4 8 3 2 5 2" xfId="40193"/>
    <cellStyle name="Normal 4 8 3 2 6" xfId="15932"/>
    <cellStyle name="Normal 4 8 3 2 6 2" xfId="42886"/>
    <cellStyle name="Normal 4 8 3 2 7" xfId="18625"/>
    <cellStyle name="Normal 4 8 3 2 7 2" xfId="45580"/>
    <cellStyle name="Normal 4 8 3 2 8" xfId="21319"/>
    <cellStyle name="Normal 4 8 3 2 8 2" xfId="48274"/>
    <cellStyle name="Normal 4 8 3 2 9" xfId="24013"/>
    <cellStyle name="Normal 4 8 3 2 9 2" xfId="50968"/>
    <cellStyle name="Normal 4 8 3 3" xfId="2487"/>
    <cellStyle name="Normal 4 8 3 3 10" xfId="29441"/>
    <cellStyle name="Normal 4 8 3 3 11" xfId="25836"/>
    <cellStyle name="Normal 4 8 3 3 2" xfId="4269"/>
    <cellStyle name="Normal 4 8 3 3 2 2" xfId="31223"/>
    <cellStyle name="Normal 4 8 3 3 3" xfId="6962"/>
    <cellStyle name="Normal 4 8 3 3 3 2" xfId="33916"/>
    <cellStyle name="Normal 4 8 3 3 4" xfId="9655"/>
    <cellStyle name="Normal 4 8 3 3 4 2" xfId="36609"/>
    <cellStyle name="Normal 4 8 3 3 5" xfId="12348"/>
    <cellStyle name="Normal 4 8 3 3 5 2" xfId="39302"/>
    <cellStyle name="Normal 4 8 3 3 6" xfId="15041"/>
    <cellStyle name="Normal 4 8 3 3 6 2" xfId="41995"/>
    <cellStyle name="Normal 4 8 3 3 7" xfId="17734"/>
    <cellStyle name="Normal 4 8 3 3 7 2" xfId="44689"/>
    <cellStyle name="Normal 4 8 3 3 8" xfId="20428"/>
    <cellStyle name="Normal 4 8 3 3 8 2" xfId="47383"/>
    <cellStyle name="Normal 4 8 3 3 9" xfId="23122"/>
    <cellStyle name="Normal 4 8 3 3 9 2" xfId="50077"/>
    <cellStyle name="Normal 4 8 3 4" xfId="3378"/>
    <cellStyle name="Normal 4 8 3 4 2" xfId="30332"/>
    <cellStyle name="Normal 4 8 3 5" xfId="6071"/>
    <cellStyle name="Normal 4 8 3 5 2" xfId="33025"/>
    <cellStyle name="Normal 4 8 3 6" xfId="8764"/>
    <cellStyle name="Normal 4 8 3 6 2" xfId="35718"/>
    <cellStyle name="Normal 4 8 3 7" xfId="11457"/>
    <cellStyle name="Normal 4 8 3 7 2" xfId="38411"/>
    <cellStyle name="Normal 4 8 3 8" xfId="14150"/>
    <cellStyle name="Normal 4 8 3 8 2" xfId="41104"/>
    <cellStyle name="Normal 4 8 3 9" xfId="16843"/>
    <cellStyle name="Normal 4 8 3 9 2" xfId="43798"/>
    <cellStyle name="Normal 4 8 4" xfId="1038"/>
    <cellStyle name="Normal 4 8 4 10" xfId="27993"/>
    <cellStyle name="Normal 4 8 4 11" xfId="26170"/>
    <cellStyle name="Normal 4 8 4 2" xfId="4603"/>
    <cellStyle name="Normal 4 8 4 2 2" xfId="31557"/>
    <cellStyle name="Normal 4 8 4 3" xfId="7296"/>
    <cellStyle name="Normal 4 8 4 3 2" xfId="34250"/>
    <cellStyle name="Normal 4 8 4 4" xfId="9989"/>
    <cellStyle name="Normal 4 8 4 4 2" xfId="36943"/>
    <cellStyle name="Normal 4 8 4 5" xfId="12682"/>
    <cellStyle name="Normal 4 8 4 5 2" xfId="39636"/>
    <cellStyle name="Normal 4 8 4 6" xfId="15375"/>
    <cellStyle name="Normal 4 8 4 6 2" xfId="42329"/>
    <cellStyle name="Normal 4 8 4 7" xfId="18068"/>
    <cellStyle name="Normal 4 8 4 7 2" xfId="45023"/>
    <cellStyle name="Normal 4 8 4 8" xfId="20762"/>
    <cellStyle name="Normal 4 8 4 8 2" xfId="47717"/>
    <cellStyle name="Normal 4 8 4 9" xfId="23456"/>
    <cellStyle name="Normal 4 8 4 9 2" xfId="50411"/>
    <cellStyle name="Normal 4 8 5" xfId="1929"/>
    <cellStyle name="Normal 4 8 5 10" xfId="28884"/>
    <cellStyle name="Normal 4 8 5 11" xfId="25279"/>
    <cellStyle name="Normal 4 8 5 2" xfId="3712"/>
    <cellStyle name="Normal 4 8 5 2 2" xfId="30666"/>
    <cellStyle name="Normal 4 8 5 3" xfId="6405"/>
    <cellStyle name="Normal 4 8 5 3 2" xfId="33359"/>
    <cellStyle name="Normal 4 8 5 4" xfId="9098"/>
    <cellStyle name="Normal 4 8 5 4 2" xfId="36052"/>
    <cellStyle name="Normal 4 8 5 5" xfId="11791"/>
    <cellStyle name="Normal 4 8 5 5 2" xfId="38745"/>
    <cellStyle name="Normal 4 8 5 6" xfId="14484"/>
    <cellStyle name="Normal 4 8 5 6 2" xfId="41438"/>
    <cellStyle name="Normal 4 8 5 7" xfId="17177"/>
    <cellStyle name="Normal 4 8 5 7 2" xfId="44132"/>
    <cellStyle name="Normal 4 8 5 8" xfId="19871"/>
    <cellStyle name="Normal 4 8 5 8 2" xfId="46826"/>
    <cellStyle name="Normal 4 8 5 9" xfId="22565"/>
    <cellStyle name="Normal 4 8 5 9 2" xfId="49520"/>
    <cellStyle name="Normal 4 8 6" xfId="2821"/>
    <cellStyle name="Normal 4 8 6 2" xfId="29775"/>
    <cellStyle name="Normal 4 8 7" xfId="5514"/>
    <cellStyle name="Normal 4 8 7 2" xfId="32468"/>
    <cellStyle name="Normal 4 8 8" xfId="8207"/>
    <cellStyle name="Normal 4 8 8 2" xfId="35161"/>
    <cellStyle name="Normal 4 8 9" xfId="10900"/>
    <cellStyle name="Normal 4 8 9 2" xfId="37854"/>
    <cellStyle name="Normal 4 9" xfId="149"/>
    <cellStyle name="Normal 4 9 10" xfId="13626"/>
    <cellStyle name="Normal 4 9 10 2" xfId="40580"/>
    <cellStyle name="Normal 4 9 11" xfId="16319"/>
    <cellStyle name="Normal 4 9 11 2" xfId="43274"/>
    <cellStyle name="Normal 4 9 12" xfId="19013"/>
    <cellStyle name="Normal 4 9 12 2" xfId="45968"/>
    <cellStyle name="Normal 4 9 13" xfId="21707"/>
    <cellStyle name="Normal 4 9 13 2" xfId="48662"/>
    <cellStyle name="Normal 4 9 14" xfId="27135"/>
    <cellStyle name="Normal 4 9 15" xfId="24421"/>
    <cellStyle name="Normal 4 9 2" xfId="467"/>
    <cellStyle name="Normal 4 9 2 10" xfId="19297"/>
    <cellStyle name="Normal 4 9 2 10 2" xfId="46252"/>
    <cellStyle name="Normal 4 9 2 11" xfId="21991"/>
    <cellStyle name="Normal 4 9 2 11 2" xfId="48946"/>
    <cellStyle name="Normal 4 9 2 12" xfId="27419"/>
    <cellStyle name="Normal 4 9 2 13" xfId="24705"/>
    <cellStyle name="Normal 4 9 2 2" xfId="1355"/>
    <cellStyle name="Normal 4 9 2 2 10" xfId="28310"/>
    <cellStyle name="Normal 4 9 2 2 11" xfId="26487"/>
    <cellStyle name="Normal 4 9 2 2 2" xfId="4920"/>
    <cellStyle name="Normal 4 9 2 2 2 2" xfId="31874"/>
    <cellStyle name="Normal 4 9 2 2 3" xfId="7613"/>
    <cellStyle name="Normal 4 9 2 2 3 2" xfId="34567"/>
    <cellStyle name="Normal 4 9 2 2 4" xfId="10306"/>
    <cellStyle name="Normal 4 9 2 2 4 2" xfId="37260"/>
    <cellStyle name="Normal 4 9 2 2 5" xfId="12999"/>
    <cellStyle name="Normal 4 9 2 2 5 2" xfId="39953"/>
    <cellStyle name="Normal 4 9 2 2 6" xfId="15692"/>
    <cellStyle name="Normal 4 9 2 2 6 2" xfId="42646"/>
    <cellStyle name="Normal 4 9 2 2 7" xfId="18385"/>
    <cellStyle name="Normal 4 9 2 2 7 2" xfId="45340"/>
    <cellStyle name="Normal 4 9 2 2 8" xfId="21079"/>
    <cellStyle name="Normal 4 9 2 2 8 2" xfId="48034"/>
    <cellStyle name="Normal 4 9 2 2 9" xfId="23773"/>
    <cellStyle name="Normal 4 9 2 2 9 2" xfId="50728"/>
    <cellStyle name="Normal 4 9 2 3" xfId="2246"/>
    <cellStyle name="Normal 4 9 2 3 10" xfId="29201"/>
    <cellStyle name="Normal 4 9 2 3 11" xfId="25596"/>
    <cellStyle name="Normal 4 9 2 3 2" xfId="4029"/>
    <cellStyle name="Normal 4 9 2 3 2 2" xfId="30983"/>
    <cellStyle name="Normal 4 9 2 3 3" xfId="6722"/>
    <cellStyle name="Normal 4 9 2 3 3 2" xfId="33676"/>
    <cellStyle name="Normal 4 9 2 3 4" xfId="9415"/>
    <cellStyle name="Normal 4 9 2 3 4 2" xfId="36369"/>
    <cellStyle name="Normal 4 9 2 3 5" xfId="12108"/>
    <cellStyle name="Normal 4 9 2 3 5 2" xfId="39062"/>
    <cellStyle name="Normal 4 9 2 3 6" xfId="14801"/>
    <cellStyle name="Normal 4 9 2 3 6 2" xfId="41755"/>
    <cellStyle name="Normal 4 9 2 3 7" xfId="17494"/>
    <cellStyle name="Normal 4 9 2 3 7 2" xfId="44449"/>
    <cellStyle name="Normal 4 9 2 3 8" xfId="20188"/>
    <cellStyle name="Normal 4 9 2 3 8 2" xfId="47143"/>
    <cellStyle name="Normal 4 9 2 3 9" xfId="22882"/>
    <cellStyle name="Normal 4 9 2 3 9 2" xfId="49837"/>
    <cellStyle name="Normal 4 9 2 4" xfId="3138"/>
    <cellStyle name="Normal 4 9 2 4 2" xfId="30092"/>
    <cellStyle name="Normal 4 9 2 5" xfId="5831"/>
    <cellStyle name="Normal 4 9 2 5 2" xfId="32785"/>
    <cellStyle name="Normal 4 9 2 6" xfId="8524"/>
    <cellStyle name="Normal 4 9 2 6 2" xfId="35478"/>
    <cellStyle name="Normal 4 9 2 7" xfId="11217"/>
    <cellStyle name="Normal 4 9 2 7 2" xfId="38171"/>
    <cellStyle name="Normal 4 9 2 8" xfId="13910"/>
    <cellStyle name="Normal 4 9 2 8 2" xfId="40864"/>
    <cellStyle name="Normal 4 9 2 9" xfId="16603"/>
    <cellStyle name="Normal 4 9 2 9 2" xfId="43558"/>
    <cellStyle name="Normal 4 9 3" xfId="721"/>
    <cellStyle name="Normal 4 9 3 10" xfId="19551"/>
    <cellStyle name="Normal 4 9 3 10 2" xfId="46506"/>
    <cellStyle name="Normal 4 9 3 11" xfId="22245"/>
    <cellStyle name="Normal 4 9 3 11 2" xfId="49200"/>
    <cellStyle name="Normal 4 9 3 12" xfId="27673"/>
    <cellStyle name="Normal 4 9 3 13" xfId="24959"/>
    <cellStyle name="Normal 4 9 3 2" xfId="1609"/>
    <cellStyle name="Normal 4 9 3 2 10" xfId="28564"/>
    <cellStyle name="Normal 4 9 3 2 11" xfId="26741"/>
    <cellStyle name="Normal 4 9 3 2 2" xfId="5174"/>
    <cellStyle name="Normal 4 9 3 2 2 2" xfId="32128"/>
    <cellStyle name="Normal 4 9 3 2 3" xfId="7867"/>
    <cellStyle name="Normal 4 9 3 2 3 2" xfId="34821"/>
    <cellStyle name="Normal 4 9 3 2 4" xfId="10560"/>
    <cellStyle name="Normal 4 9 3 2 4 2" xfId="37514"/>
    <cellStyle name="Normal 4 9 3 2 5" xfId="13253"/>
    <cellStyle name="Normal 4 9 3 2 5 2" xfId="40207"/>
    <cellStyle name="Normal 4 9 3 2 6" xfId="15946"/>
    <cellStyle name="Normal 4 9 3 2 6 2" xfId="42900"/>
    <cellStyle name="Normal 4 9 3 2 7" xfId="18639"/>
    <cellStyle name="Normal 4 9 3 2 7 2" xfId="45594"/>
    <cellStyle name="Normal 4 9 3 2 8" xfId="21333"/>
    <cellStyle name="Normal 4 9 3 2 8 2" xfId="48288"/>
    <cellStyle name="Normal 4 9 3 2 9" xfId="24027"/>
    <cellStyle name="Normal 4 9 3 2 9 2" xfId="50982"/>
    <cellStyle name="Normal 4 9 3 3" xfId="2501"/>
    <cellStyle name="Normal 4 9 3 3 10" xfId="29455"/>
    <cellStyle name="Normal 4 9 3 3 11" xfId="25850"/>
    <cellStyle name="Normal 4 9 3 3 2" xfId="4283"/>
    <cellStyle name="Normal 4 9 3 3 2 2" xfId="31237"/>
    <cellStyle name="Normal 4 9 3 3 3" xfId="6976"/>
    <cellStyle name="Normal 4 9 3 3 3 2" xfId="33930"/>
    <cellStyle name="Normal 4 9 3 3 4" xfId="9669"/>
    <cellStyle name="Normal 4 9 3 3 4 2" xfId="36623"/>
    <cellStyle name="Normal 4 9 3 3 5" xfId="12362"/>
    <cellStyle name="Normal 4 9 3 3 5 2" xfId="39316"/>
    <cellStyle name="Normal 4 9 3 3 6" xfId="15055"/>
    <cellStyle name="Normal 4 9 3 3 6 2" xfId="42009"/>
    <cellStyle name="Normal 4 9 3 3 7" xfId="17748"/>
    <cellStyle name="Normal 4 9 3 3 7 2" xfId="44703"/>
    <cellStyle name="Normal 4 9 3 3 8" xfId="20442"/>
    <cellStyle name="Normal 4 9 3 3 8 2" xfId="47397"/>
    <cellStyle name="Normal 4 9 3 3 9" xfId="23136"/>
    <cellStyle name="Normal 4 9 3 3 9 2" xfId="50091"/>
    <cellStyle name="Normal 4 9 3 4" xfId="3392"/>
    <cellStyle name="Normal 4 9 3 4 2" xfId="30346"/>
    <cellStyle name="Normal 4 9 3 5" xfId="6085"/>
    <cellStyle name="Normal 4 9 3 5 2" xfId="33039"/>
    <cellStyle name="Normal 4 9 3 6" xfId="8778"/>
    <cellStyle name="Normal 4 9 3 6 2" xfId="35732"/>
    <cellStyle name="Normal 4 9 3 7" xfId="11471"/>
    <cellStyle name="Normal 4 9 3 7 2" xfId="38425"/>
    <cellStyle name="Normal 4 9 3 8" xfId="14164"/>
    <cellStyle name="Normal 4 9 3 8 2" xfId="41118"/>
    <cellStyle name="Normal 4 9 3 9" xfId="16857"/>
    <cellStyle name="Normal 4 9 3 9 2" xfId="43812"/>
    <cellStyle name="Normal 4 9 4" xfId="1071"/>
    <cellStyle name="Normal 4 9 4 10" xfId="28026"/>
    <cellStyle name="Normal 4 9 4 11" xfId="26203"/>
    <cellStyle name="Normal 4 9 4 2" xfId="4636"/>
    <cellStyle name="Normal 4 9 4 2 2" xfId="31590"/>
    <cellStyle name="Normal 4 9 4 3" xfId="7329"/>
    <cellStyle name="Normal 4 9 4 3 2" xfId="34283"/>
    <cellStyle name="Normal 4 9 4 4" xfId="10022"/>
    <cellStyle name="Normal 4 9 4 4 2" xfId="36976"/>
    <cellStyle name="Normal 4 9 4 5" xfId="12715"/>
    <cellStyle name="Normal 4 9 4 5 2" xfId="39669"/>
    <cellStyle name="Normal 4 9 4 6" xfId="15408"/>
    <cellStyle name="Normal 4 9 4 6 2" xfId="42362"/>
    <cellStyle name="Normal 4 9 4 7" xfId="18101"/>
    <cellStyle name="Normal 4 9 4 7 2" xfId="45056"/>
    <cellStyle name="Normal 4 9 4 8" xfId="20795"/>
    <cellStyle name="Normal 4 9 4 8 2" xfId="47750"/>
    <cellStyle name="Normal 4 9 4 9" xfId="23489"/>
    <cellStyle name="Normal 4 9 4 9 2" xfId="50444"/>
    <cellStyle name="Normal 4 9 5" xfId="1962"/>
    <cellStyle name="Normal 4 9 5 10" xfId="28917"/>
    <cellStyle name="Normal 4 9 5 11" xfId="25312"/>
    <cellStyle name="Normal 4 9 5 2" xfId="3745"/>
    <cellStyle name="Normal 4 9 5 2 2" xfId="30699"/>
    <cellStyle name="Normal 4 9 5 3" xfId="6438"/>
    <cellStyle name="Normal 4 9 5 3 2" xfId="33392"/>
    <cellStyle name="Normal 4 9 5 4" xfId="9131"/>
    <cellStyle name="Normal 4 9 5 4 2" xfId="36085"/>
    <cellStyle name="Normal 4 9 5 5" xfId="11824"/>
    <cellStyle name="Normal 4 9 5 5 2" xfId="38778"/>
    <cellStyle name="Normal 4 9 5 6" xfId="14517"/>
    <cellStyle name="Normal 4 9 5 6 2" xfId="41471"/>
    <cellStyle name="Normal 4 9 5 7" xfId="17210"/>
    <cellStyle name="Normal 4 9 5 7 2" xfId="44165"/>
    <cellStyle name="Normal 4 9 5 8" xfId="19904"/>
    <cellStyle name="Normal 4 9 5 8 2" xfId="46859"/>
    <cellStyle name="Normal 4 9 5 9" xfId="22598"/>
    <cellStyle name="Normal 4 9 5 9 2" xfId="49553"/>
    <cellStyle name="Normal 4 9 6" xfId="2854"/>
    <cellStyle name="Normal 4 9 6 2" xfId="29808"/>
    <cellStyle name="Normal 4 9 7" xfId="5547"/>
    <cellStyle name="Normal 4 9 7 2" xfId="32501"/>
    <cellStyle name="Normal 4 9 8" xfId="8240"/>
    <cellStyle name="Normal 4 9 8 2" xfId="35194"/>
    <cellStyle name="Normal 4 9 9" xfId="10933"/>
    <cellStyle name="Normal 4 9 9 2" xfId="37887"/>
    <cellStyle name="Normal 5" xfId="3"/>
    <cellStyle name="Normal 5 2" xfId="5"/>
    <cellStyle name="Normal 5 2 2" xfId="346"/>
    <cellStyle name="Normal 5 2 2 2" xfId="51344"/>
    <cellStyle name="Normal 5 2 3" xfId="51341"/>
    <cellStyle name="Normal 5 2 4" xfId="49"/>
    <cellStyle name="Normal 5 3" xfId="345"/>
    <cellStyle name="Normal 5 3 10" xfId="16501"/>
    <cellStyle name="Normal 5 3 10 2" xfId="43456"/>
    <cellStyle name="Normal 5 3 11" xfId="19195"/>
    <cellStyle name="Normal 5 3 11 2" xfId="46150"/>
    <cellStyle name="Normal 5 3 12" xfId="21889"/>
    <cellStyle name="Normal 5 3 12 2" xfId="48844"/>
    <cellStyle name="Normal 5 3 13" xfId="27317"/>
    <cellStyle name="Normal 5 3 14" xfId="24603"/>
    <cellStyle name="Normal 5 3 15" xfId="51343"/>
    <cellStyle name="Normal 5 3 2" xfId="635"/>
    <cellStyle name="Normal 5 3 2 10" xfId="19466"/>
    <cellStyle name="Normal 5 3 2 10 2" xfId="46421"/>
    <cellStyle name="Normal 5 3 2 11" xfId="22160"/>
    <cellStyle name="Normal 5 3 2 11 2" xfId="49115"/>
    <cellStyle name="Normal 5 3 2 12" xfId="27588"/>
    <cellStyle name="Normal 5 3 2 13" xfId="24874"/>
    <cellStyle name="Normal 5 3 2 2" xfId="1524"/>
    <cellStyle name="Normal 5 3 2 2 10" xfId="28479"/>
    <cellStyle name="Normal 5 3 2 2 11" xfId="26656"/>
    <cellStyle name="Normal 5 3 2 2 2" xfId="5089"/>
    <cellStyle name="Normal 5 3 2 2 2 2" xfId="32043"/>
    <cellStyle name="Normal 5 3 2 2 3" xfId="7782"/>
    <cellStyle name="Normal 5 3 2 2 3 2" xfId="34736"/>
    <cellStyle name="Normal 5 3 2 2 4" xfId="10475"/>
    <cellStyle name="Normal 5 3 2 2 4 2" xfId="37429"/>
    <cellStyle name="Normal 5 3 2 2 5" xfId="13168"/>
    <cellStyle name="Normal 5 3 2 2 5 2" xfId="40122"/>
    <cellStyle name="Normal 5 3 2 2 6" xfId="15861"/>
    <cellStyle name="Normal 5 3 2 2 6 2" xfId="42815"/>
    <cellStyle name="Normal 5 3 2 2 7" xfId="18554"/>
    <cellStyle name="Normal 5 3 2 2 7 2" xfId="45509"/>
    <cellStyle name="Normal 5 3 2 2 8" xfId="21248"/>
    <cellStyle name="Normal 5 3 2 2 8 2" xfId="48203"/>
    <cellStyle name="Normal 5 3 2 2 9" xfId="23942"/>
    <cellStyle name="Normal 5 3 2 2 9 2" xfId="50897"/>
    <cellStyle name="Normal 5 3 2 3" xfId="2415"/>
    <cellStyle name="Normal 5 3 2 3 10" xfId="29370"/>
    <cellStyle name="Normal 5 3 2 3 11" xfId="25765"/>
    <cellStyle name="Normal 5 3 2 3 2" xfId="4198"/>
    <cellStyle name="Normal 5 3 2 3 2 2" xfId="31152"/>
    <cellStyle name="Normal 5 3 2 3 3" xfId="6891"/>
    <cellStyle name="Normal 5 3 2 3 3 2" xfId="33845"/>
    <cellStyle name="Normal 5 3 2 3 4" xfId="9584"/>
    <cellStyle name="Normal 5 3 2 3 4 2" xfId="36538"/>
    <cellStyle name="Normal 5 3 2 3 5" xfId="12277"/>
    <cellStyle name="Normal 5 3 2 3 5 2" xfId="39231"/>
    <cellStyle name="Normal 5 3 2 3 6" xfId="14970"/>
    <cellStyle name="Normal 5 3 2 3 6 2" xfId="41924"/>
    <cellStyle name="Normal 5 3 2 3 7" xfId="17663"/>
    <cellStyle name="Normal 5 3 2 3 7 2" xfId="44618"/>
    <cellStyle name="Normal 5 3 2 3 8" xfId="20357"/>
    <cellStyle name="Normal 5 3 2 3 8 2" xfId="47312"/>
    <cellStyle name="Normal 5 3 2 3 9" xfId="23051"/>
    <cellStyle name="Normal 5 3 2 3 9 2" xfId="50006"/>
    <cellStyle name="Normal 5 3 2 4" xfId="3307"/>
    <cellStyle name="Normal 5 3 2 4 2" xfId="30261"/>
    <cellStyle name="Normal 5 3 2 5" xfId="6000"/>
    <cellStyle name="Normal 5 3 2 5 2" xfId="32954"/>
    <cellStyle name="Normal 5 3 2 6" xfId="8693"/>
    <cellStyle name="Normal 5 3 2 6 2" xfId="35647"/>
    <cellStyle name="Normal 5 3 2 7" xfId="11386"/>
    <cellStyle name="Normal 5 3 2 7 2" xfId="38340"/>
    <cellStyle name="Normal 5 3 2 8" xfId="14079"/>
    <cellStyle name="Normal 5 3 2 8 2" xfId="41033"/>
    <cellStyle name="Normal 5 3 2 9" xfId="16772"/>
    <cellStyle name="Normal 5 3 2 9 2" xfId="43727"/>
    <cellStyle name="Normal 5 3 3" xfId="1253"/>
    <cellStyle name="Normal 5 3 3 10" xfId="28208"/>
    <cellStyle name="Normal 5 3 3 11" xfId="26385"/>
    <cellStyle name="Normal 5 3 3 2" xfId="4818"/>
    <cellStyle name="Normal 5 3 3 2 2" xfId="31772"/>
    <cellStyle name="Normal 5 3 3 3" xfId="7511"/>
    <cellStyle name="Normal 5 3 3 3 2" xfId="34465"/>
    <cellStyle name="Normal 5 3 3 4" xfId="10204"/>
    <cellStyle name="Normal 5 3 3 4 2" xfId="37158"/>
    <cellStyle name="Normal 5 3 3 5" xfId="12897"/>
    <cellStyle name="Normal 5 3 3 5 2" xfId="39851"/>
    <cellStyle name="Normal 5 3 3 6" xfId="15590"/>
    <cellStyle name="Normal 5 3 3 6 2" xfId="42544"/>
    <cellStyle name="Normal 5 3 3 7" xfId="18283"/>
    <cellStyle name="Normal 5 3 3 7 2" xfId="45238"/>
    <cellStyle name="Normal 5 3 3 8" xfId="20977"/>
    <cellStyle name="Normal 5 3 3 8 2" xfId="47932"/>
    <cellStyle name="Normal 5 3 3 9" xfId="23671"/>
    <cellStyle name="Normal 5 3 3 9 2" xfId="50626"/>
    <cellStyle name="Normal 5 3 4" xfId="2144"/>
    <cellStyle name="Normal 5 3 4 10" xfId="29099"/>
    <cellStyle name="Normal 5 3 4 11" xfId="25494"/>
    <cellStyle name="Normal 5 3 4 2" xfId="3927"/>
    <cellStyle name="Normal 5 3 4 2 2" xfId="30881"/>
    <cellStyle name="Normal 5 3 4 3" xfId="6620"/>
    <cellStyle name="Normal 5 3 4 3 2" xfId="33574"/>
    <cellStyle name="Normal 5 3 4 4" xfId="9313"/>
    <cellStyle name="Normal 5 3 4 4 2" xfId="36267"/>
    <cellStyle name="Normal 5 3 4 5" xfId="12006"/>
    <cellStyle name="Normal 5 3 4 5 2" xfId="38960"/>
    <cellStyle name="Normal 5 3 4 6" xfId="14699"/>
    <cellStyle name="Normal 5 3 4 6 2" xfId="41653"/>
    <cellStyle name="Normal 5 3 4 7" xfId="17392"/>
    <cellStyle name="Normal 5 3 4 7 2" xfId="44347"/>
    <cellStyle name="Normal 5 3 4 8" xfId="20086"/>
    <cellStyle name="Normal 5 3 4 8 2" xfId="47041"/>
    <cellStyle name="Normal 5 3 4 9" xfId="22780"/>
    <cellStyle name="Normal 5 3 4 9 2" xfId="49735"/>
    <cellStyle name="Normal 5 3 5" xfId="3036"/>
    <cellStyle name="Normal 5 3 5 2" xfId="29990"/>
    <cellStyle name="Normal 5 3 6" xfId="5729"/>
    <cellStyle name="Normal 5 3 6 2" xfId="32683"/>
    <cellStyle name="Normal 5 3 7" xfId="8422"/>
    <cellStyle name="Normal 5 3 7 2" xfId="35376"/>
    <cellStyle name="Normal 5 3 8" xfId="11115"/>
    <cellStyle name="Normal 5 3 8 2" xfId="38069"/>
    <cellStyle name="Normal 5 3 9" xfId="13808"/>
    <cellStyle name="Normal 5 3 9 2" xfId="40762"/>
    <cellStyle name="Normal 5 4" xfId="67"/>
    <cellStyle name="Normal 5 4 2" xfId="51352"/>
    <cellStyle name="Normal 5 5" xfId="51340"/>
    <cellStyle name="Normal 5 6" xfId="46"/>
    <cellStyle name="Normal 6" xfId="59"/>
    <cellStyle name="Normal 6 10" xfId="348"/>
    <cellStyle name="Normal 6 10 10" xfId="16502"/>
    <cellStyle name="Normal 6 10 10 2" xfId="43457"/>
    <cellStyle name="Normal 6 10 11" xfId="19196"/>
    <cellStyle name="Normal 6 10 11 2" xfId="46151"/>
    <cellStyle name="Normal 6 10 12" xfId="21890"/>
    <cellStyle name="Normal 6 10 12 2" xfId="48845"/>
    <cellStyle name="Normal 6 10 13" xfId="27318"/>
    <cellStyle name="Normal 6 10 14" xfId="24604"/>
    <cellStyle name="Normal 6 10 2" xfId="636"/>
    <cellStyle name="Normal 6 10 2 10" xfId="19467"/>
    <cellStyle name="Normal 6 10 2 10 2" xfId="46422"/>
    <cellStyle name="Normal 6 10 2 11" xfId="22161"/>
    <cellStyle name="Normal 6 10 2 11 2" xfId="49116"/>
    <cellStyle name="Normal 6 10 2 12" xfId="27589"/>
    <cellStyle name="Normal 6 10 2 13" xfId="24875"/>
    <cellStyle name="Normal 6 10 2 2" xfId="1525"/>
    <cellStyle name="Normal 6 10 2 2 10" xfId="28480"/>
    <cellStyle name="Normal 6 10 2 2 11" xfId="26657"/>
    <cellStyle name="Normal 6 10 2 2 2" xfId="5090"/>
    <cellStyle name="Normal 6 10 2 2 2 2" xfId="32044"/>
    <cellStyle name="Normal 6 10 2 2 3" xfId="7783"/>
    <cellStyle name="Normal 6 10 2 2 3 2" xfId="34737"/>
    <cellStyle name="Normal 6 10 2 2 4" xfId="10476"/>
    <cellStyle name="Normal 6 10 2 2 4 2" xfId="37430"/>
    <cellStyle name="Normal 6 10 2 2 5" xfId="13169"/>
    <cellStyle name="Normal 6 10 2 2 5 2" xfId="40123"/>
    <cellStyle name="Normal 6 10 2 2 6" xfId="15862"/>
    <cellStyle name="Normal 6 10 2 2 6 2" xfId="42816"/>
    <cellStyle name="Normal 6 10 2 2 7" xfId="18555"/>
    <cellStyle name="Normal 6 10 2 2 7 2" xfId="45510"/>
    <cellStyle name="Normal 6 10 2 2 8" xfId="21249"/>
    <cellStyle name="Normal 6 10 2 2 8 2" xfId="48204"/>
    <cellStyle name="Normal 6 10 2 2 9" xfId="23943"/>
    <cellStyle name="Normal 6 10 2 2 9 2" xfId="50898"/>
    <cellStyle name="Normal 6 10 2 3" xfId="2416"/>
    <cellStyle name="Normal 6 10 2 3 10" xfId="29371"/>
    <cellStyle name="Normal 6 10 2 3 11" xfId="25766"/>
    <cellStyle name="Normal 6 10 2 3 2" xfId="4199"/>
    <cellStyle name="Normal 6 10 2 3 2 2" xfId="31153"/>
    <cellStyle name="Normal 6 10 2 3 3" xfId="6892"/>
    <cellStyle name="Normal 6 10 2 3 3 2" xfId="33846"/>
    <cellStyle name="Normal 6 10 2 3 4" xfId="9585"/>
    <cellStyle name="Normal 6 10 2 3 4 2" xfId="36539"/>
    <cellStyle name="Normal 6 10 2 3 5" xfId="12278"/>
    <cellStyle name="Normal 6 10 2 3 5 2" xfId="39232"/>
    <cellStyle name="Normal 6 10 2 3 6" xfId="14971"/>
    <cellStyle name="Normal 6 10 2 3 6 2" xfId="41925"/>
    <cellStyle name="Normal 6 10 2 3 7" xfId="17664"/>
    <cellStyle name="Normal 6 10 2 3 7 2" xfId="44619"/>
    <cellStyle name="Normal 6 10 2 3 8" xfId="20358"/>
    <cellStyle name="Normal 6 10 2 3 8 2" xfId="47313"/>
    <cellStyle name="Normal 6 10 2 3 9" xfId="23052"/>
    <cellStyle name="Normal 6 10 2 3 9 2" xfId="50007"/>
    <cellStyle name="Normal 6 10 2 4" xfId="3308"/>
    <cellStyle name="Normal 6 10 2 4 2" xfId="30262"/>
    <cellStyle name="Normal 6 10 2 5" xfId="6001"/>
    <cellStyle name="Normal 6 10 2 5 2" xfId="32955"/>
    <cellStyle name="Normal 6 10 2 6" xfId="8694"/>
    <cellStyle name="Normal 6 10 2 6 2" xfId="35648"/>
    <cellStyle name="Normal 6 10 2 7" xfId="11387"/>
    <cellStyle name="Normal 6 10 2 7 2" xfId="38341"/>
    <cellStyle name="Normal 6 10 2 8" xfId="14080"/>
    <cellStyle name="Normal 6 10 2 8 2" xfId="41034"/>
    <cellStyle name="Normal 6 10 2 9" xfId="16773"/>
    <cellStyle name="Normal 6 10 2 9 2" xfId="43728"/>
    <cellStyle name="Normal 6 10 3" xfId="1254"/>
    <cellStyle name="Normal 6 10 3 10" xfId="28209"/>
    <cellStyle name="Normal 6 10 3 11" xfId="26386"/>
    <cellStyle name="Normal 6 10 3 2" xfId="4819"/>
    <cellStyle name="Normal 6 10 3 2 2" xfId="31773"/>
    <cellStyle name="Normal 6 10 3 3" xfId="7512"/>
    <cellStyle name="Normal 6 10 3 3 2" xfId="34466"/>
    <cellStyle name="Normal 6 10 3 4" xfId="10205"/>
    <cellStyle name="Normal 6 10 3 4 2" xfId="37159"/>
    <cellStyle name="Normal 6 10 3 5" xfId="12898"/>
    <cellStyle name="Normal 6 10 3 5 2" xfId="39852"/>
    <cellStyle name="Normal 6 10 3 6" xfId="15591"/>
    <cellStyle name="Normal 6 10 3 6 2" xfId="42545"/>
    <cellStyle name="Normal 6 10 3 7" xfId="18284"/>
    <cellStyle name="Normal 6 10 3 7 2" xfId="45239"/>
    <cellStyle name="Normal 6 10 3 8" xfId="20978"/>
    <cellStyle name="Normal 6 10 3 8 2" xfId="47933"/>
    <cellStyle name="Normal 6 10 3 9" xfId="23672"/>
    <cellStyle name="Normal 6 10 3 9 2" xfId="50627"/>
    <cellStyle name="Normal 6 10 4" xfId="2145"/>
    <cellStyle name="Normal 6 10 4 10" xfId="29100"/>
    <cellStyle name="Normal 6 10 4 11" xfId="25495"/>
    <cellStyle name="Normal 6 10 4 2" xfId="3928"/>
    <cellStyle name="Normal 6 10 4 2 2" xfId="30882"/>
    <cellStyle name="Normal 6 10 4 3" xfId="6621"/>
    <cellStyle name="Normal 6 10 4 3 2" xfId="33575"/>
    <cellStyle name="Normal 6 10 4 4" xfId="9314"/>
    <cellStyle name="Normal 6 10 4 4 2" xfId="36268"/>
    <cellStyle name="Normal 6 10 4 5" xfId="12007"/>
    <cellStyle name="Normal 6 10 4 5 2" xfId="38961"/>
    <cellStyle name="Normal 6 10 4 6" xfId="14700"/>
    <cellStyle name="Normal 6 10 4 6 2" xfId="41654"/>
    <cellStyle name="Normal 6 10 4 7" xfId="17393"/>
    <cellStyle name="Normal 6 10 4 7 2" xfId="44348"/>
    <cellStyle name="Normal 6 10 4 8" xfId="20087"/>
    <cellStyle name="Normal 6 10 4 8 2" xfId="47042"/>
    <cellStyle name="Normal 6 10 4 9" xfId="22781"/>
    <cellStyle name="Normal 6 10 4 9 2" xfId="49736"/>
    <cellStyle name="Normal 6 10 5" xfId="3037"/>
    <cellStyle name="Normal 6 10 5 2" xfId="29991"/>
    <cellStyle name="Normal 6 10 6" xfId="5730"/>
    <cellStyle name="Normal 6 10 6 2" xfId="32684"/>
    <cellStyle name="Normal 6 10 7" xfId="8423"/>
    <cellStyle name="Normal 6 10 7 2" xfId="35377"/>
    <cellStyle name="Normal 6 10 8" xfId="11116"/>
    <cellStyle name="Normal 6 10 8 2" xfId="38070"/>
    <cellStyle name="Normal 6 10 9" xfId="13809"/>
    <cellStyle name="Normal 6 10 9 2" xfId="40763"/>
    <cellStyle name="Normal 6 11" xfId="349"/>
    <cellStyle name="Normal 6 12" xfId="347"/>
    <cellStyle name="Normal 6 13" xfId="216"/>
    <cellStyle name="Normal 6 14" xfId="505"/>
    <cellStyle name="Normal 6 14 10" xfId="19335"/>
    <cellStyle name="Normal 6 14 10 2" xfId="46290"/>
    <cellStyle name="Normal 6 14 11" xfId="22029"/>
    <cellStyle name="Normal 6 14 11 2" xfId="48984"/>
    <cellStyle name="Normal 6 14 12" xfId="27457"/>
    <cellStyle name="Normal 6 14 13" xfId="24743"/>
    <cellStyle name="Normal 6 14 2" xfId="1393"/>
    <cellStyle name="Normal 6 14 2 10" xfId="28348"/>
    <cellStyle name="Normal 6 14 2 11" xfId="26525"/>
    <cellStyle name="Normal 6 14 2 2" xfId="4958"/>
    <cellStyle name="Normal 6 14 2 2 2" xfId="31912"/>
    <cellStyle name="Normal 6 14 2 3" xfId="7651"/>
    <cellStyle name="Normal 6 14 2 3 2" xfId="34605"/>
    <cellStyle name="Normal 6 14 2 4" xfId="10344"/>
    <cellStyle name="Normal 6 14 2 4 2" xfId="37298"/>
    <cellStyle name="Normal 6 14 2 5" xfId="13037"/>
    <cellStyle name="Normal 6 14 2 5 2" xfId="39991"/>
    <cellStyle name="Normal 6 14 2 6" xfId="15730"/>
    <cellStyle name="Normal 6 14 2 6 2" xfId="42684"/>
    <cellStyle name="Normal 6 14 2 7" xfId="18423"/>
    <cellStyle name="Normal 6 14 2 7 2" xfId="45378"/>
    <cellStyle name="Normal 6 14 2 8" xfId="21117"/>
    <cellStyle name="Normal 6 14 2 8 2" xfId="48072"/>
    <cellStyle name="Normal 6 14 2 9" xfId="23811"/>
    <cellStyle name="Normal 6 14 2 9 2" xfId="50766"/>
    <cellStyle name="Normal 6 14 3" xfId="2284"/>
    <cellStyle name="Normal 6 14 3 10" xfId="29239"/>
    <cellStyle name="Normal 6 14 3 11" xfId="25634"/>
    <cellStyle name="Normal 6 14 3 2" xfId="4067"/>
    <cellStyle name="Normal 6 14 3 2 2" xfId="31021"/>
    <cellStyle name="Normal 6 14 3 3" xfId="6760"/>
    <cellStyle name="Normal 6 14 3 3 2" xfId="33714"/>
    <cellStyle name="Normal 6 14 3 4" xfId="9453"/>
    <cellStyle name="Normal 6 14 3 4 2" xfId="36407"/>
    <cellStyle name="Normal 6 14 3 5" xfId="12146"/>
    <cellStyle name="Normal 6 14 3 5 2" xfId="39100"/>
    <cellStyle name="Normal 6 14 3 6" xfId="14839"/>
    <cellStyle name="Normal 6 14 3 6 2" xfId="41793"/>
    <cellStyle name="Normal 6 14 3 7" xfId="17532"/>
    <cellStyle name="Normal 6 14 3 7 2" xfId="44487"/>
    <cellStyle name="Normal 6 14 3 8" xfId="20226"/>
    <cellStyle name="Normal 6 14 3 8 2" xfId="47181"/>
    <cellStyle name="Normal 6 14 3 9" xfId="22920"/>
    <cellStyle name="Normal 6 14 3 9 2" xfId="49875"/>
    <cellStyle name="Normal 6 14 4" xfId="3176"/>
    <cellStyle name="Normal 6 14 4 2" xfId="30130"/>
    <cellStyle name="Normal 6 14 5" xfId="5869"/>
    <cellStyle name="Normal 6 14 5 2" xfId="32823"/>
    <cellStyle name="Normal 6 14 6" xfId="8562"/>
    <cellStyle name="Normal 6 14 6 2" xfId="35516"/>
    <cellStyle name="Normal 6 14 7" xfId="11255"/>
    <cellStyle name="Normal 6 14 7 2" xfId="38209"/>
    <cellStyle name="Normal 6 14 8" xfId="13948"/>
    <cellStyle name="Normal 6 14 8 2" xfId="40902"/>
    <cellStyle name="Normal 6 14 9" xfId="16641"/>
    <cellStyle name="Normal 6 14 9 2" xfId="43596"/>
    <cellStyle name="Normal 6 15" xfId="774"/>
    <cellStyle name="Normal 6 15 10" xfId="19605"/>
    <cellStyle name="Normal 6 15 10 2" xfId="46560"/>
    <cellStyle name="Normal 6 15 11" xfId="22299"/>
    <cellStyle name="Normal 6 15 11 2" xfId="49254"/>
    <cellStyle name="Normal 6 15 12" xfId="27727"/>
    <cellStyle name="Normal 6 15 13" xfId="25013"/>
    <cellStyle name="Normal 6 15 2" xfId="1663"/>
    <cellStyle name="Normal 6 15 2 10" xfId="28618"/>
    <cellStyle name="Normal 6 15 2 11" xfId="26795"/>
    <cellStyle name="Normal 6 15 2 2" xfId="5228"/>
    <cellStyle name="Normal 6 15 2 2 2" xfId="32182"/>
    <cellStyle name="Normal 6 15 2 3" xfId="7921"/>
    <cellStyle name="Normal 6 15 2 3 2" xfId="34875"/>
    <cellStyle name="Normal 6 15 2 4" xfId="10614"/>
    <cellStyle name="Normal 6 15 2 4 2" xfId="37568"/>
    <cellStyle name="Normal 6 15 2 5" xfId="13307"/>
    <cellStyle name="Normal 6 15 2 5 2" xfId="40261"/>
    <cellStyle name="Normal 6 15 2 6" xfId="16000"/>
    <cellStyle name="Normal 6 15 2 6 2" xfId="42954"/>
    <cellStyle name="Normal 6 15 2 7" xfId="18693"/>
    <cellStyle name="Normal 6 15 2 7 2" xfId="45648"/>
    <cellStyle name="Normal 6 15 2 8" xfId="21387"/>
    <cellStyle name="Normal 6 15 2 8 2" xfId="48342"/>
    <cellStyle name="Normal 6 15 2 9" xfId="24081"/>
    <cellStyle name="Normal 6 15 2 9 2" xfId="51036"/>
    <cellStyle name="Normal 6 15 3" xfId="2555"/>
    <cellStyle name="Normal 6 15 3 10" xfId="29509"/>
    <cellStyle name="Normal 6 15 3 11" xfId="25904"/>
    <cellStyle name="Normal 6 15 3 2" xfId="4337"/>
    <cellStyle name="Normal 6 15 3 2 2" xfId="31291"/>
    <cellStyle name="Normal 6 15 3 3" xfId="7030"/>
    <cellStyle name="Normal 6 15 3 3 2" xfId="33984"/>
    <cellStyle name="Normal 6 15 3 4" xfId="9723"/>
    <cellStyle name="Normal 6 15 3 4 2" xfId="36677"/>
    <cellStyle name="Normal 6 15 3 5" xfId="12416"/>
    <cellStyle name="Normal 6 15 3 5 2" xfId="39370"/>
    <cellStyle name="Normal 6 15 3 6" xfId="15109"/>
    <cellStyle name="Normal 6 15 3 6 2" xfId="42063"/>
    <cellStyle name="Normal 6 15 3 7" xfId="17802"/>
    <cellStyle name="Normal 6 15 3 7 2" xfId="44757"/>
    <cellStyle name="Normal 6 15 3 8" xfId="20496"/>
    <cellStyle name="Normal 6 15 3 8 2" xfId="47451"/>
    <cellStyle name="Normal 6 15 3 9" xfId="23190"/>
    <cellStyle name="Normal 6 15 3 9 2" xfId="50145"/>
    <cellStyle name="Normal 6 15 4" xfId="3446"/>
    <cellStyle name="Normal 6 15 4 2" xfId="30400"/>
    <cellStyle name="Normal 6 15 5" xfId="6139"/>
    <cellStyle name="Normal 6 15 5 2" xfId="33093"/>
    <cellStyle name="Normal 6 15 6" xfId="8832"/>
    <cellStyle name="Normal 6 15 6 2" xfId="35786"/>
    <cellStyle name="Normal 6 15 7" xfId="11525"/>
    <cellStyle name="Normal 6 15 7 2" xfId="38479"/>
    <cellStyle name="Normal 6 15 8" xfId="14218"/>
    <cellStyle name="Normal 6 15 8 2" xfId="41172"/>
    <cellStyle name="Normal 6 15 9" xfId="16911"/>
    <cellStyle name="Normal 6 15 9 2" xfId="43866"/>
    <cellStyle name="Normal 6 16" xfId="807"/>
    <cellStyle name="Normal 6 16 10" xfId="19638"/>
    <cellStyle name="Normal 6 16 10 2" xfId="46593"/>
    <cellStyle name="Normal 6 16 11" xfId="22332"/>
    <cellStyle name="Normal 6 16 11 2" xfId="49287"/>
    <cellStyle name="Normal 6 16 12" xfId="27760"/>
    <cellStyle name="Normal 6 16 13" xfId="25046"/>
    <cellStyle name="Normal 6 16 2" xfId="1696"/>
    <cellStyle name="Normal 6 16 2 10" xfId="28651"/>
    <cellStyle name="Normal 6 16 2 11" xfId="26828"/>
    <cellStyle name="Normal 6 16 2 2" xfId="5261"/>
    <cellStyle name="Normal 6 16 2 2 2" xfId="32215"/>
    <cellStyle name="Normal 6 16 2 3" xfId="7954"/>
    <cellStyle name="Normal 6 16 2 3 2" xfId="34908"/>
    <cellStyle name="Normal 6 16 2 4" xfId="10647"/>
    <cellStyle name="Normal 6 16 2 4 2" xfId="37601"/>
    <cellStyle name="Normal 6 16 2 5" xfId="13340"/>
    <cellStyle name="Normal 6 16 2 5 2" xfId="40294"/>
    <cellStyle name="Normal 6 16 2 6" xfId="16033"/>
    <cellStyle name="Normal 6 16 2 6 2" xfId="42987"/>
    <cellStyle name="Normal 6 16 2 7" xfId="18726"/>
    <cellStyle name="Normal 6 16 2 7 2" xfId="45681"/>
    <cellStyle name="Normal 6 16 2 8" xfId="21420"/>
    <cellStyle name="Normal 6 16 2 8 2" xfId="48375"/>
    <cellStyle name="Normal 6 16 2 9" xfId="24114"/>
    <cellStyle name="Normal 6 16 2 9 2" xfId="51069"/>
    <cellStyle name="Normal 6 16 3" xfId="2588"/>
    <cellStyle name="Normal 6 16 3 10" xfId="29542"/>
    <cellStyle name="Normal 6 16 3 11" xfId="25937"/>
    <cellStyle name="Normal 6 16 3 2" xfId="4370"/>
    <cellStyle name="Normal 6 16 3 2 2" xfId="31324"/>
    <cellStyle name="Normal 6 16 3 3" xfId="7063"/>
    <cellStyle name="Normal 6 16 3 3 2" xfId="34017"/>
    <cellStyle name="Normal 6 16 3 4" xfId="9756"/>
    <cellStyle name="Normal 6 16 3 4 2" xfId="36710"/>
    <cellStyle name="Normal 6 16 3 5" xfId="12449"/>
    <cellStyle name="Normal 6 16 3 5 2" xfId="39403"/>
    <cellStyle name="Normal 6 16 3 6" xfId="15142"/>
    <cellStyle name="Normal 6 16 3 6 2" xfId="42096"/>
    <cellStyle name="Normal 6 16 3 7" xfId="17835"/>
    <cellStyle name="Normal 6 16 3 7 2" xfId="44790"/>
    <cellStyle name="Normal 6 16 3 8" xfId="20529"/>
    <cellStyle name="Normal 6 16 3 8 2" xfId="47484"/>
    <cellStyle name="Normal 6 16 3 9" xfId="23223"/>
    <cellStyle name="Normal 6 16 3 9 2" xfId="50178"/>
    <cellStyle name="Normal 6 16 4" xfId="3479"/>
    <cellStyle name="Normal 6 16 4 2" xfId="30433"/>
    <cellStyle name="Normal 6 16 5" xfId="6172"/>
    <cellStyle name="Normal 6 16 5 2" xfId="33126"/>
    <cellStyle name="Normal 6 16 6" xfId="8865"/>
    <cellStyle name="Normal 6 16 6 2" xfId="35819"/>
    <cellStyle name="Normal 6 16 7" xfId="11558"/>
    <cellStyle name="Normal 6 16 7 2" xfId="38512"/>
    <cellStyle name="Normal 6 16 8" xfId="14251"/>
    <cellStyle name="Normal 6 16 8 2" xfId="41205"/>
    <cellStyle name="Normal 6 16 9" xfId="16944"/>
    <cellStyle name="Normal 6 16 9 2" xfId="43899"/>
    <cellStyle name="Normal 6 17" xfId="860"/>
    <cellStyle name="Normal 6 17 10" xfId="19692"/>
    <cellStyle name="Normal 6 17 10 2" xfId="46647"/>
    <cellStyle name="Normal 6 17 11" xfId="22386"/>
    <cellStyle name="Normal 6 17 11 2" xfId="49341"/>
    <cellStyle name="Normal 6 17 12" xfId="27814"/>
    <cellStyle name="Normal 6 17 13" xfId="25100"/>
    <cellStyle name="Normal 6 17 2" xfId="1750"/>
    <cellStyle name="Normal 6 17 2 10" xfId="28705"/>
    <cellStyle name="Normal 6 17 2 11" xfId="26882"/>
    <cellStyle name="Normal 6 17 2 2" xfId="5315"/>
    <cellStyle name="Normal 6 17 2 2 2" xfId="32269"/>
    <cellStyle name="Normal 6 17 2 3" xfId="8008"/>
    <cellStyle name="Normal 6 17 2 3 2" xfId="34962"/>
    <cellStyle name="Normal 6 17 2 4" xfId="10701"/>
    <cellStyle name="Normal 6 17 2 4 2" xfId="37655"/>
    <cellStyle name="Normal 6 17 2 5" xfId="13394"/>
    <cellStyle name="Normal 6 17 2 5 2" xfId="40348"/>
    <cellStyle name="Normal 6 17 2 6" xfId="16087"/>
    <cellStyle name="Normal 6 17 2 6 2" xfId="43041"/>
    <cellStyle name="Normal 6 17 2 7" xfId="18780"/>
    <cellStyle name="Normal 6 17 2 7 2" xfId="45735"/>
    <cellStyle name="Normal 6 17 2 8" xfId="21474"/>
    <cellStyle name="Normal 6 17 2 8 2" xfId="48429"/>
    <cellStyle name="Normal 6 17 2 9" xfId="24168"/>
    <cellStyle name="Normal 6 17 2 9 2" xfId="51123"/>
    <cellStyle name="Normal 6 17 3" xfId="2642"/>
    <cellStyle name="Normal 6 17 3 10" xfId="29596"/>
    <cellStyle name="Normal 6 17 3 11" xfId="25991"/>
    <cellStyle name="Normal 6 17 3 2" xfId="4424"/>
    <cellStyle name="Normal 6 17 3 2 2" xfId="31378"/>
    <cellStyle name="Normal 6 17 3 3" xfId="7117"/>
    <cellStyle name="Normal 6 17 3 3 2" xfId="34071"/>
    <cellStyle name="Normal 6 17 3 4" xfId="9810"/>
    <cellStyle name="Normal 6 17 3 4 2" xfId="36764"/>
    <cellStyle name="Normal 6 17 3 5" xfId="12503"/>
    <cellStyle name="Normal 6 17 3 5 2" xfId="39457"/>
    <cellStyle name="Normal 6 17 3 6" xfId="15196"/>
    <cellStyle name="Normal 6 17 3 6 2" xfId="42150"/>
    <cellStyle name="Normal 6 17 3 7" xfId="17889"/>
    <cellStyle name="Normal 6 17 3 7 2" xfId="44844"/>
    <cellStyle name="Normal 6 17 3 8" xfId="20583"/>
    <cellStyle name="Normal 6 17 3 8 2" xfId="47538"/>
    <cellStyle name="Normal 6 17 3 9" xfId="23277"/>
    <cellStyle name="Normal 6 17 3 9 2" xfId="50232"/>
    <cellStyle name="Normal 6 17 4" xfId="3533"/>
    <cellStyle name="Normal 6 17 4 2" xfId="30487"/>
    <cellStyle name="Normal 6 17 5" xfId="6226"/>
    <cellStyle name="Normal 6 17 5 2" xfId="33180"/>
    <cellStyle name="Normal 6 17 6" xfId="8919"/>
    <cellStyle name="Normal 6 17 6 2" xfId="35873"/>
    <cellStyle name="Normal 6 17 7" xfId="11612"/>
    <cellStyle name="Normal 6 17 7 2" xfId="38566"/>
    <cellStyle name="Normal 6 17 8" xfId="14305"/>
    <cellStyle name="Normal 6 17 8 2" xfId="41259"/>
    <cellStyle name="Normal 6 17 9" xfId="16998"/>
    <cellStyle name="Normal 6 17 9 2" xfId="43953"/>
    <cellStyle name="Normal 6 18" xfId="899"/>
    <cellStyle name="Normal 6 18 10" xfId="19731"/>
    <cellStyle name="Normal 6 18 10 2" xfId="46686"/>
    <cellStyle name="Normal 6 18 11" xfId="22425"/>
    <cellStyle name="Normal 6 18 11 2" xfId="49380"/>
    <cellStyle name="Normal 6 18 12" xfId="27853"/>
    <cellStyle name="Normal 6 18 13" xfId="25139"/>
    <cellStyle name="Normal 6 18 2" xfId="1789"/>
    <cellStyle name="Normal 6 18 2 10" xfId="28744"/>
    <cellStyle name="Normal 6 18 2 11" xfId="26921"/>
    <cellStyle name="Normal 6 18 2 2" xfId="5354"/>
    <cellStyle name="Normal 6 18 2 2 2" xfId="32308"/>
    <cellStyle name="Normal 6 18 2 3" xfId="8047"/>
    <cellStyle name="Normal 6 18 2 3 2" xfId="35001"/>
    <cellStyle name="Normal 6 18 2 4" xfId="10740"/>
    <cellStyle name="Normal 6 18 2 4 2" xfId="37694"/>
    <cellStyle name="Normal 6 18 2 5" xfId="13433"/>
    <cellStyle name="Normal 6 18 2 5 2" xfId="40387"/>
    <cellStyle name="Normal 6 18 2 6" xfId="16126"/>
    <cellStyle name="Normal 6 18 2 6 2" xfId="43080"/>
    <cellStyle name="Normal 6 18 2 7" xfId="18819"/>
    <cellStyle name="Normal 6 18 2 7 2" xfId="45774"/>
    <cellStyle name="Normal 6 18 2 8" xfId="21513"/>
    <cellStyle name="Normal 6 18 2 8 2" xfId="48468"/>
    <cellStyle name="Normal 6 18 2 9" xfId="24207"/>
    <cellStyle name="Normal 6 18 2 9 2" xfId="51162"/>
    <cellStyle name="Normal 6 18 3" xfId="2681"/>
    <cellStyle name="Normal 6 18 3 10" xfId="29635"/>
    <cellStyle name="Normal 6 18 3 11" xfId="26030"/>
    <cellStyle name="Normal 6 18 3 2" xfId="4463"/>
    <cellStyle name="Normal 6 18 3 2 2" xfId="31417"/>
    <cellStyle name="Normal 6 18 3 3" xfId="7156"/>
    <cellStyle name="Normal 6 18 3 3 2" xfId="34110"/>
    <cellStyle name="Normal 6 18 3 4" xfId="9849"/>
    <cellStyle name="Normal 6 18 3 4 2" xfId="36803"/>
    <cellStyle name="Normal 6 18 3 5" xfId="12542"/>
    <cellStyle name="Normal 6 18 3 5 2" xfId="39496"/>
    <cellStyle name="Normal 6 18 3 6" xfId="15235"/>
    <cellStyle name="Normal 6 18 3 6 2" xfId="42189"/>
    <cellStyle name="Normal 6 18 3 7" xfId="17928"/>
    <cellStyle name="Normal 6 18 3 7 2" xfId="44883"/>
    <cellStyle name="Normal 6 18 3 8" xfId="20622"/>
    <cellStyle name="Normal 6 18 3 8 2" xfId="47577"/>
    <cellStyle name="Normal 6 18 3 9" xfId="23316"/>
    <cellStyle name="Normal 6 18 3 9 2" xfId="50271"/>
    <cellStyle name="Normal 6 18 4" xfId="3572"/>
    <cellStyle name="Normal 6 18 4 2" xfId="30526"/>
    <cellStyle name="Normal 6 18 5" xfId="6265"/>
    <cellStyle name="Normal 6 18 5 2" xfId="33219"/>
    <cellStyle name="Normal 6 18 6" xfId="8958"/>
    <cellStyle name="Normal 6 18 6 2" xfId="35912"/>
    <cellStyle name="Normal 6 18 7" xfId="11651"/>
    <cellStyle name="Normal 6 18 7 2" xfId="38605"/>
    <cellStyle name="Normal 6 18 8" xfId="14344"/>
    <cellStyle name="Normal 6 18 8 2" xfId="41298"/>
    <cellStyle name="Normal 6 18 9" xfId="17037"/>
    <cellStyle name="Normal 6 18 9 2" xfId="43992"/>
    <cellStyle name="Normal 6 19" xfId="960"/>
    <cellStyle name="Normal 6 19 10" xfId="19793"/>
    <cellStyle name="Normal 6 19 10 2" xfId="46748"/>
    <cellStyle name="Normal 6 19 11" xfId="22487"/>
    <cellStyle name="Normal 6 19 11 2" xfId="49442"/>
    <cellStyle name="Normal 6 19 12" xfId="27915"/>
    <cellStyle name="Normal 6 19 13" xfId="25201"/>
    <cellStyle name="Normal 6 19 2" xfId="1851"/>
    <cellStyle name="Normal 6 19 2 10" xfId="28806"/>
    <cellStyle name="Normal 6 19 2 11" xfId="26983"/>
    <cellStyle name="Normal 6 19 2 2" xfId="5416"/>
    <cellStyle name="Normal 6 19 2 2 2" xfId="32370"/>
    <cellStyle name="Normal 6 19 2 3" xfId="8109"/>
    <cellStyle name="Normal 6 19 2 3 2" xfId="35063"/>
    <cellStyle name="Normal 6 19 2 4" xfId="10802"/>
    <cellStyle name="Normal 6 19 2 4 2" xfId="37756"/>
    <cellStyle name="Normal 6 19 2 5" xfId="13495"/>
    <cellStyle name="Normal 6 19 2 5 2" xfId="40449"/>
    <cellStyle name="Normal 6 19 2 6" xfId="16188"/>
    <cellStyle name="Normal 6 19 2 6 2" xfId="43142"/>
    <cellStyle name="Normal 6 19 2 7" xfId="18881"/>
    <cellStyle name="Normal 6 19 2 7 2" xfId="45836"/>
    <cellStyle name="Normal 6 19 2 8" xfId="21575"/>
    <cellStyle name="Normal 6 19 2 8 2" xfId="48530"/>
    <cellStyle name="Normal 6 19 2 9" xfId="24269"/>
    <cellStyle name="Normal 6 19 2 9 2" xfId="51224"/>
    <cellStyle name="Normal 6 19 3" xfId="2743"/>
    <cellStyle name="Normal 6 19 3 10" xfId="29697"/>
    <cellStyle name="Normal 6 19 3 11" xfId="26092"/>
    <cellStyle name="Normal 6 19 3 2" xfId="4525"/>
    <cellStyle name="Normal 6 19 3 2 2" xfId="31479"/>
    <cellStyle name="Normal 6 19 3 3" xfId="7218"/>
    <cellStyle name="Normal 6 19 3 3 2" xfId="34172"/>
    <cellStyle name="Normal 6 19 3 4" xfId="9911"/>
    <cellStyle name="Normal 6 19 3 4 2" xfId="36865"/>
    <cellStyle name="Normal 6 19 3 5" xfId="12604"/>
    <cellStyle name="Normal 6 19 3 5 2" xfId="39558"/>
    <cellStyle name="Normal 6 19 3 6" xfId="15297"/>
    <cellStyle name="Normal 6 19 3 6 2" xfId="42251"/>
    <cellStyle name="Normal 6 19 3 7" xfId="17990"/>
    <cellStyle name="Normal 6 19 3 7 2" xfId="44945"/>
    <cellStyle name="Normal 6 19 3 8" xfId="20684"/>
    <cellStyle name="Normal 6 19 3 8 2" xfId="47639"/>
    <cellStyle name="Normal 6 19 3 9" xfId="23378"/>
    <cellStyle name="Normal 6 19 3 9 2" xfId="50333"/>
    <cellStyle name="Normal 6 19 4" xfId="3634"/>
    <cellStyle name="Normal 6 19 4 2" xfId="30588"/>
    <cellStyle name="Normal 6 19 5" xfId="6327"/>
    <cellStyle name="Normal 6 19 5 2" xfId="33281"/>
    <cellStyle name="Normal 6 19 6" xfId="9020"/>
    <cellStyle name="Normal 6 19 6 2" xfId="35974"/>
    <cellStyle name="Normal 6 19 7" xfId="11713"/>
    <cellStyle name="Normal 6 19 7 2" xfId="38667"/>
    <cellStyle name="Normal 6 19 8" xfId="14406"/>
    <cellStyle name="Normal 6 19 8 2" xfId="41360"/>
    <cellStyle name="Normal 6 19 9" xfId="17099"/>
    <cellStyle name="Normal 6 19 9 2" xfId="44054"/>
    <cellStyle name="Normal 6 2" xfId="79"/>
    <cellStyle name="Normal 6 2 10" xfId="783"/>
    <cellStyle name="Normal 6 2 10 10" xfId="19614"/>
    <cellStyle name="Normal 6 2 10 10 2" xfId="46569"/>
    <cellStyle name="Normal 6 2 10 11" xfId="22308"/>
    <cellStyle name="Normal 6 2 10 11 2" xfId="49263"/>
    <cellStyle name="Normal 6 2 10 12" xfId="27736"/>
    <cellStyle name="Normal 6 2 10 13" xfId="25022"/>
    <cellStyle name="Normal 6 2 10 2" xfId="1672"/>
    <cellStyle name="Normal 6 2 10 2 10" xfId="28627"/>
    <cellStyle name="Normal 6 2 10 2 11" xfId="26804"/>
    <cellStyle name="Normal 6 2 10 2 2" xfId="5237"/>
    <cellStyle name="Normal 6 2 10 2 2 2" xfId="32191"/>
    <cellStyle name="Normal 6 2 10 2 3" xfId="7930"/>
    <cellStyle name="Normal 6 2 10 2 3 2" xfId="34884"/>
    <cellStyle name="Normal 6 2 10 2 4" xfId="10623"/>
    <cellStyle name="Normal 6 2 10 2 4 2" xfId="37577"/>
    <cellStyle name="Normal 6 2 10 2 5" xfId="13316"/>
    <cellStyle name="Normal 6 2 10 2 5 2" xfId="40270"/>
    <cellStyle name="Normal 6 2 10 2 6" xfId="16009"/>
    <cellStyle name="Normal 6 2 10 2 6 2" xfId="42963"/>
    <cellStyle name="Normal 6 2 10 2 7" xfId="18702"/>
    <cellStyle name="Normal 6 2 10 2 7 2" xfId="45657"/>
    <cellStyle name="Normal 6 2 10 2 8" xfId="21396"/>
    <cellStyle name="Normal 6 2 10 2 8 2" xfId="48351"/>
    <cellStyle name="Normal 6 2 10 2 9" xfId="24090"/>
    <cellStyle name="Normal 6 2 10 2 9 2" xfId="51045"/>
    <cellStyle name="Normal 6 2 10 3" xfId="2564"/>
    <cellStyle name="Normal 6 2 10 3 10" xfId="29518"/>
    <cellStyle name="Normal 6 2 10 3 11" xfId="25913"/>
    <cellStyle name="Normal 6 2 10 3 2" xfId="4346"/>
    <cellStyle name="Normal 6 2 10 3 2 2" xfId="31300"/>
    <cellStyle name="Normal 6 2 10 3 3" xfId="7039"/>
    <cellStyle name="Normal 6 2 10 3 3 2" xfId="33993"/>
    <cellStyle name="Normal 6 2 10 3 4" xfId="9732"/>
    <cellStyle name="Normal 6 2 10 3 4 2" xfId="36686"/>
    <cellStyle name="Normal 6 2 10 3 5" xfId="12425"/>
    <cellStyle name="Normal 6 2 10 3 5 2" xfId="39379"/>
    <cellStyle name="Normal 6 2 10 3 6" xfId="15118"/>
    <cellStyle name="Normal 6 2 10 3 6 2" xfId="42072"/>
    <cellStyle name="Normal 6 2 10 3 7" xfId="17811"/>
    <cellStyle name="Normal 6 2 10 3 7 2" xfId="44766"/>
    <cellStyle name="Normal 6 2 10 3 8" xfId="20505"/>
    <cellStyle name="Normal 6 2 10 3 8 2" xfId="47460"/>
    <cellStyle name="Normal 6 2 10 3 9" xfId="23199"/>
    <cellStyle name="Normal 6 2 10 3 9 2" xfId="50154"/>
    <cellStyle name="Normal 6 2 10 4" xfId="3455"/>
    <cellStyle name="Normal 6 2 10 4 2" xfId="30409"/>
    <cellStyle name="Normal 6 2 10 5" xfId="6148"/>
    <cellStyle name="Normal 6 2 10 5 2" xfId="33102"/>
    <cellStyle name="Normal 6 2 10 6" xfId="8841"/>
    <cellStyle name="Normal 6 2 10 6 2" xfId="35795"/>
    <cellStyle name="Normal 6 2 10 7" xfId="11534"/>
    <cellStyle name="Normal 6 2 10 7 2" xfId="38488"/>
    <cellStyle name="Normal 6 2 10 8" xfId="14227"/>
    <cellStyle name="Normal 6 2 10 8 2" xfId="41181"/>
    <cellStyle name="Normal 6 2 10 9" xfId="16920"/>
    <cellStyle name="Normal 6 2 10 9 2" xfId="43875"/>
    <cellStyle name="Normal 6 2 11" xfId="816"/>
    <cellStyle name="Normal 6 2 11 10" xfId="19647"/>
    <cellStyle name="Normal 6 2 11 10 2" xfId="46602"/>
    <cellStyle name="Normal 6 2 11 11" xfId="22341"/>
    <cellStyle name="Normal 6 2 11 11 2" xfId="49296"/>
    <cellStyle name="Normal 6 2 11 12" xfId="27769"/>
    <cellStyle name="Normal 6 2 11 13" xfId="25055"/>
    <cellStyle name="Normal 6 2 11 2" xfId="1705"/>
    <cellStyle name="Normal 6 2 11 2 10" xfId="28660"/>
    <cellStyle name="Normal 6 2 11 2 11" xfId="26837"/>
    <cellStyle name="Normal 6 2 11 2 2" xfId="5270"/>
    <cellStyle name="Normal 6 2 11 2 2 2" xfId="32224"/>
    <cellStyle name="Normal 6 2 11 2 3" xfId="7963"/>
    <cellStyle name="Normal 6 2 11 2 3 2" xfId="34917"/>
    <cellStyle name="Normal 6 2 11 2 4" xfId="10656"/>
    <cellStyle name="Normal 6 2 11 2 4 2" xfId="37610"/>
    <cellStyle name="Normal 6 2 11 2 5" xfId="13349"/>
    <cellStyle name="Normal 6 2 11 2 5 2" xfId="40303"/>
    <cellStyle name="Normal 6 2 11 2 6" xfId="16042"/>
    <cellStyle name="Normal 6 2 11 2 6 2" xfId="42996"/>
    <cellStyle name="Normal 6 2 11 2 7" xfId="18735"/>
    <cellStyle name="Normal 6 2 11 2 7 2" xfId="45690"/>
    <cellStyle name="Normal 6 2 11 2 8" xfId="21429"/>
    <cellStyle name="Normal 6 2 11 2 8 2" xfId="48384"/>
    <cellStyle name="Normal 6 2 11 2 9" xfId="24123"/>
    <cellStyle name="Normal 6 2 11 2 9 2" xfId="51078"/>
    <cellStyle name="Normal 6 2 11 3" xfId="2597"/>
    <cellStyle name="Normal 6 2 11 3 10" xfId="29551"/>
    <cellStyle name="Normal 6 2 11 3 11" xfId="25946"/>
    <cellStyle name="Normal 6 2 11 3 2" xfId="4379"/>
    <cellStyle name="Normal 6 2 11 3 2 2" xfId="31333"/>
    <cellStyle name="Normal 6 2 11 3 3" xfId="7072"/>
    <cellStyle name="Normal 6 2 11 3 3 2" xfId="34026"/>
    <cellStyle name="Normal 6 2 11 3 4" xfId="9765"/>
    <cellStyle name="Normal 6 2 11 3 4 2" xfId="36719"/>
    <cellStyle name="Normal 6 2 11 3 5" xfId="12458"/>
    <cellStyle name="Normal 6 2 11 3 5 2" xfId="39412"/>
    <cellStyle name="Normal 6 2 11 3 6" xfId="15151"/>
    <cellStyle name="Normal 6 2 11 3 6 2" xfId="42105"/>
    <cellStyle name="Normal 6 2 11 3 7" xfId="17844"/>
    <cellStyle name="Normal 6 2 11 3 7 2" xfId="44799"/>
    <cellStyle name="Normal 6 2 11 3 8" xfId="20538"/>
    <cellStyle name="Normal 6 2 11 3 8 2" xfId="47493"/>
    <cellStyle name="Normal 6 2 11 3 9" xfId="23232"/>
    <cellStyle name="Normal 6 2 11 3 9 2" xfId="50187"/>
    <cellStyle name="Normal 6 2 11 4" xfId="3488"/>
    <cellStyle name="Normal 6 2 11 4 2" xfId="30442"/>
    <cellStyle name="Normal 6 2 11 5" xfId="6181"/>
    <cellStyle name="Normal 6 2 11 5 2" xfId="33135"/>
    <cellStyle name="Normal 6 2 11 6" xfId="8874"/>
    <cellStyle name="Normal 6 2 11 6 2" xfId="35828"/>
    <cellStyle name="Normal 6 2 11 7" xfId="11567"/>
    <cellStyle name="Normal 6 2 11 7 2" xfId="38521"/>
    <cellStyle name="Normal 6 2 11 8" xfId="14260"/>
    <cellStyle name="Normal 6 2 11 8 2" xfId="41214"/>
    <cellStyle name="Normal 6 2 11 9" xfId="16953"/>
    <cellStyle name="Normal 6 2 11 9 2" xfId="43908"/>
    <cellStyle name="Normal 6 2 12" xfId="869"/>
    <cellStyle name="Normal 6 2 12 10" xfId="19701"/>
    <cellStyle name="Normal 6 2 12 10 2" xfId="46656"/>
    <cellStyle name="Normal 6 2 12 11" xfId="22395"/>
    <cellStyle name="Normal 6 2 12 11 2" xfId="49350"/>
    <cellStyle name="Normal 6 2 12 12" xfId="27823"/>
    <cellStyle name="Normal 6 2 12 13" xfId="25109"/>
    <cellStyle name="Normal 6 2 12 2" xfId="1759"/>
    <cellStyle name="Normal 6 2 12 2 10" xfId="28714"/>
    <cellStyle name="Normal 6 2 12 2 11" xfId="26891"/>
    <cellStyle name="Normal 6 2 12 2 2" xfId="5324"/>
    <cellStyle name="Normal 6 2 12 2 2 2" xfId="32278"/>
    <cellStyle name="Normal 6 2 12 2 3" xfId="8017"/>
    <cellStyle name="Normal 6 2 12 2 3 2" xfId="34971"/>
    <cellStyle name="Normal 6 2 12 2 4" xfId="10710"/>
    <cellStyle name="Normal 6 2 12 2 4 2" xfId="37664"/>
    <cellStyle name="Normal 6 2 12 2 5" xfId="13403"/>
    <cellStyle name="Normal 6 2 12 2 5 2" xfId="40357"/>
    <cellStyle name="Normal 6 2 12 2 6" xfId="16096"/>
    <cellStyle name="Normal 6 2 12 2 6 2" xfId="43050"/>
    <cellStyle name="Normal 6 2 12 2 7" xfId="18789"/>
    <cellStyle name="Normal 6 2 12 2 7 2" xfId="45744"/>
    <cellStyle name="Normal 6 2 12 2 8" xfId="21483"/>
    <cellStyle name="Normal 6 2 12 2 8 2" xfId="48438"/>
    <cellStyle name="Normal 6 2 12 2 9" xfId="24177"/>
    <cellStyle name="Normal 6 2 12 2 9 2" xfId="51132"/>
    <cellStyle name="Normal 6 2 12 3" xfId="2651"/>
    <cellStyle name="Normal 6 2 12 3 10" xfId="29605"/>
    <cellStyle name="Normal 6 2 12 3 11" xfId="26000"/>
    <cellStyle name="Normal 6 2 12 3 2" xfId="4433"/>
    <cellStyle name="Normal 6 2 12 3 2 2" xfId="31387"/>
    <cellStyle name="Normal 6 2 12 3 3" xfId="7126"/>
    <cellStyle name="Normal 6 2 12 3 3 2" xfId="34080"/>
    <cellStyle name="Normal 6 2 12 3 4" xfId="9819"/>
    <cellStyle name="Normal 6 2 12 3 4 2" xfId="36773"/>
    <cellStyle name="Normal 6 2 12 3 5" xfId="12512"/>
    <cellStyle name="Normal 6 2 12 3 5 2" xfId="39466"/>
    <cellStyle name="Normal 6 2 12 3 6" xfId="15205"/>
    <cellStyle name="Normal 6 2 12 3 6 2" xfId="42159"/>
    <cellStyle name="Normal 6 2 12 3 7" xfId="17898"/>
    <cellStyle name="Normal 6 2 12 3 7 2" xfId="44853"/>
    <cellStyle name="Normal 6 2 12 3 8" xfId="20592"/>
    <cellStyle name="Normal 6 2 12 3 8 2" xfId="47547"/>
    <cellStyle name="Normal 6 2 12 3 9" xfId="23286"/>
    <cellStyle name="Normal 6 2 12 3 9 2" xfId="50241"/>
    <cellStyle name="Normal 6 2 12 4" xfId="3542"/>
    <cellStyle name="Normal 6 2 12 4 2" xfId="30496"/>
    <cellStyle name="Normal 6 2 12 5" xfId="6235"/>
    <cellStyle name="Normal 6 2 12 5 2" xfId="33189"/>
    <cellStyle name="Normal 6 2 12 6" xfId="8928"/>
    <cellStyle name="Normal 6 2 12 6 2" xfId="35882"/>
    <cellStyle name="Normal 6 2 12 7" xfId="11621"/>
    <cellStyle name="Normal 6 2 12 7 2" xfId="38575"/>
    <cellStyle name="Normal 6 2 12 8" xfId="14314"/>
    <cellStyle name="Normal 6 2 12 8 2" xfId="41268"/>
    <cellStyle name="Normal 6 2 12 9" xfId="17007"/>
    <cellStyle name="Normal 6 2 12 9 2" xfId="43962"/>
    <cellStyle name="Normal 6 2 13" xfId="923"/>
    <cellStyle name="Normal 6 2 13 10" xfId="19755"/>
    <cellStyle name="Normal 6 2 13 10 2" xfId="46710"/>
    <cellStyle name="Normal 6 2 13 11" xfId="22449"/>
    <cellStyle name="Normal 6 2 13 11 2" xfId="49404"/>
    <cellStyle name="Normal 6 2 13 12" xfId="27877"/>
    <cellStyle name="Normal 6 2 13 13" xfId="25163"/>
    <cellStyle name="Normal 6 2 13 2" xfId="1813"/>
    <cellStyle name="Normal 6 2 13 2 10" xfId="28768"/>
    <cellStyle name="Normal 6 2 13 2 11" xfId="26945"/>
    <cellStyle name="Normal 6 2 13 2 2" xfId="5378"/>
    <cellStyle name="Normal 6 2 13 2 2 2" xfId="32332"/>
    <cellStyle name="Normal 6 2 13 2 3" xfId="8071"/>
    <cellStyle name="Normal 6 2 13 2 3 2" xfId="35025"/>
    <cellStyle name="Normal 6 2 13 2 4" xfId="10764"/>
    <cellStyle name="Normal 6 2 13 2 4 2" xfId="37718"/>
    <cellStyle name="Normal 6 2 13 2 5" xfId="13457"/>
    <cellStyle name="Normal 6 2 13 2 5 2" xfId="40411"/>
    <cellStyle name="Normal 6 2 13 2 6" xfId="16150"/>
    <cellStyle name="Normal 6 2 13 2 6 2" xfId="43104"/>
    <cellStyle name="Normal 6 2 13 2 7" xfId="18843"/>
    <cellStyle name="Normal 6 2 13 2 7 2" xfId="45798"/>
    <cellStyle name="Normal 6 2 13 2 8" xfId="21537"/>
    <cellStyle name="Normal 6 2 13 2 8 2" xfId="48492"/>
    <cellStyle name="Normal 6 2 13 2 9" xfId="24231"/>
    <cellStyle name="Normal 6 2 13 2 9 2" xfId="51186"/>
    <cellStyle name="Normal 6 2 13 3" xfId="2705"/>
    <cellStyle name="Normal 6 2 13 3 10" xfId="29659"/>
    <cellStyle name="Normal 6 2 13 3 11" xfId="26054"/>
    <cellStyle name="Normal 6 2 13 3 2" xfId="4487"/>
    <cellStyle name="Normal 6 2 13 3 2 2" xfId="31441"/>
    <cellStyle name="Normal 6 2 13 3 3" xfId="7180"/>
    <cellStyle name="Normal 6 2 13 3 3 2" xfId="34134"/>
    <cellStyle name="Normal 6 2 13 3 4" xfId="9873"/>
    <cellStyle name="Normal 6 2 13 3 4 2" xfId="36827"/>
    <cellStyle name="Normal 6 2 13 3 5" xfId="12566"/>
    <cellStyle name="Normal 6 2 13 3 5 2" xfId="39520"/>
    <cellStyle name="Normal 6 2 13 3 6" xfId="15259"/>
    <cellStyle name="Normal 6 2 13 3 6 2" xfId="42213"/>
    <cellStyle name="Normal 6 2 13 3 7" xfId="17952"/>
    <cellStyle name="Normal 6 2 13 3 7 2" xfId="44907"/>
    <cellStyle name="Normal 6 2 13 3 8" xfId="20646"/>
    <cellStyle name="Normal 6 2 13 3 8 2" xfId="47601"/>
    <cellStyle name="Normal 6 2 13 3 9" xfId="23340"/>
    <cellStyle name="Normal 6 2 13 3 9 2" xfId="50295"/>
    <cellStyle name="Normal 6 2 13 4" xfId="3596"/>
    <cellStyle name="Normal 6 2 13 4 2" xfId="30550"/>
    <cellStyle name="Normal 6 2 13 5" xfId="6289"/>
    <cellStyle name="Normal 6 2 13 5 2" xfId="33243"/>
    <cellStyle name="Normal 6 2 13 6" xfId="8982"/>
    <cellStyle name="Normal 6 2 13 6 2" xfId="35936"/>
    <cellStyle name="Normal 6 2 13 7" xfId="11675"/>
    <cellStyle name="Normal 6 2 13 7 2" xfId="38629"/>
    <cellStyle name="Normal 6 2 13 8" xfId="14368"/>
    <cellStyle name="Normal 6 2 13 8 2" xfId="41322"/>
    <cellStyle name="Normal 6 2 13 9" xfId="17061"/>
    <cellStyle name="Normal 6 2 13 9 2" xfId="44016"/>
    <cellStyle name="Normal 6 2 14" xfId="969"/>
    <cellStyle name="Normal 6 2 14 10" xfId="19802"/>
    <cellStyle name="Normal 6 2 14 10 2" xfId="46757"/>
    <cellStyle name="Normal 6 2 14 11" xfId="22496"/>
    <cellStyle name="Normal 6 2 14 11 2" xfId="49451"/>
    <cellStyle name="Normal 6 2 14 12" xfId="27924"/>
    <cellStyle name="Normal 6 2 14 13" xfId="25210"/>
    <cellStyle name="Normal 6 2 14 2" xfId="1860"/>
    <cellStyle name="Normal 6 2 14 2 10" xfId="28815"/>
    <cellStyle name="Normal 6 2 14 2 11" xfId="26992"/>
    <cellStyle name="Normal 6 2 14 2 2" xfId="5425"/>
    <cellStyle name="Normal 6 2 14 2 2 2" xfId="32379"/>
    <cellStyle name="Normal 6 2 14 2 3" xfId="8118"/>
    <cellStyle name="Normal 6 2 14 2 3 2" xfId="35072"/>
    <cellStyle name="Normal 6 2 14 2 4" xfId="10811"/>
    <cellStyle name="Normal 6 2 14 2 4 2" xfId="37765"/>
    <cellStyle name="Normal 6 2 14 2 5" xfId="13504"/>
    <cellStyle name="Normal 6 2 14 2 5 2" xfId="40458"/>
    <cellStyle name="Normal 6 2 14 2 6" xfId="16197"/>
    <cellStyle name="Normal 6 2 14 2 6 2" xfId="43151"/>
    <cellStyle name="Normal 6 2 14 2 7" xfId="18890"/>
    <cellStyle name="Normal 6 2 14 2 7 2" xfId="45845"/>
    <cellStyle name="Normal 6 2 14 2 8" xfId="21584"/>
    <cellStyle name="Normal 6 2 14 2 8 2" xfId="48539"/>
    <cellStyle name="Normal 6 2 14 2 9" xfId="24278"/>
    <cellStyle name="Normal 6 2 14 2 9 2" xfId="51233"/>
    <cellStyle name="Normal 6 2 14 3" xfId="2752"/>
    <cellStyle name="Normal 6 2 14 3 10" xfId="29706"/>
    <cellStyle name="Normal 6 2 14 3 11" xfId="26101"/>
    <cellStyle name="Normal 6 2 14 3 2" xfId="4534"/>
    <cellStyle name="Normal 6 2 14 3 2 2" xfId="31488"/>
    <cellStyle name="Normal 6 2 14 3 3" xfId="7227"/>
    <cellStyle name="Normal 6 2 14 3 3 2" xfId="34181"/>
    <cellStyle name="Normal 6 2 14 3 4" xfId="9920"/>
    <cellStyle name="Normal 6 2 14 3 4 2" xfId="36874"/>
    <cellStyle name="Normal 6 2 14 3 5" xfId="12613"/>
    <cellStyle name="Normal 6 2 14 3 5 2" xfId="39567"/>
    <cellStyle name="Normal 6 2 14 3 6" xfId="15306"/>
    <cellStyle name="Normal 6 2 14 3 6 2" xfId="42260"/>
    <cellStyle name="Normal 6 2 14 3 7" xfId="17999"/>
    <cellStyle name="Normal 6 2 14 3 7 2" xfId="44954"/>
    <cellStyle name="Normal 6 2 14 3 8" xfId="20693"/>
    <cellStyle name="Normal 6 2 14 3 8 2" xfId="47648"/>
    <cellStyle name="Normal 6 2 14 3 9" xfId="23387"/>
    <cellStyle name="Normal 6 2 14 3 9 2" xfId="50342"/>
    <cellStyle name="Normal 6 2 14 4" xfId="3643"/>
    <cellStyle name="Normal 6 2 14 4 2" xfId="30597"/>
    <cellStyle name="Normal 6 2 14 5" xfId="6336"/>
    <cellStyle name="Normal 6 2 14 5 2" xfId="33290"/>
    <cellStyle name="Normal 6 2 14 6" xfId="9029"/>
    <cellStyle name="Normal 6 2 14 6 2" xfId="35983"/>
    <cellStyle name="Normal 6 2 14 7" xfId="11722"/>
    <cellStyle name="Normal 6 2 14 7 2" xfId="38676"/>
    <cellStyle name="Normal 6 2 14 8" xfId="14415"/>
    <cellStyle name="Normal 6 2 14 8 2" xfId="41369"/>
    <cellStyle name="Normal 6 2 14 9" xfId="17108"/>
    <cellStyle name="Normal 6 2 14 9 2" xfId="44063"/>
    <cellStyle name="Normal 6 2 15" xfId="1002"/>
    <cellStyle name="Normal 6 2 15 10" xfId="27957"/>
    <cellStyle name="Normal 6 2 15 11" xfId="26134"/>
    <cellStyle name="Normal 6 2 15 2" xfId="4567"/>
    <cellStyle name="Normal 6 2 15 2 2" xfId="31521"/>
    <cellStyle name="Normal 6 2 15 3" xfId="7260"/>
    <cellStyle name="Normal 6 2 15 3 2" xfId="34214"/>
    <cellStyle name="Normal 6 2 15 4" xfId="9953"/>
    <cellStyle name="Normal 6 2 15 4 2" xfId="36907"/>
    <cellStyle name="Normal 6 2 15 5" xfId="12646"/>
    <cellStyle name="Normal 6 2 15 5 2" xfId="39600"/>
    <cellStyle name="Normal 6 2 15 6" xfId="15339"/>
    <cellStyle name="Normal 6 2 15 6 2" xfId="42293"/>
    <cellStyle name="Normal 6 2 15 7" xfId="18032"/>
    <cellStyle name="Normal 6 2 15 7 2" xfId="44987"/>
    <cellStyle name="Normal 6 2 15 8" xfId="20726"/>
    <cellStyle name="Normal 6 2 15 8 2" xfId="47681"/>
    <cellStyle name="Normal 6 2 15 9" xfId="23420"/>
    <cellStyle name="Normal 6 2 15 9 2" xfId="50375"/>
    <cellStyle name="Normal 6 2 16" xfId="1893"/>
    <cellStyle name="Normal 6 2 16 10" xfId="28848"/>
    <cellStyle name="Normal 6 2 16 11" xfId="25243"/>
    <cellStyle name="Normal 6 2 16 2" xfId="3676"/>
    <cellStyle name="Normal 6 2 16 2 2" xfId="30630"/>
    <cellStyle name="Normal 6 2 16 3" xfId="6369"/>
    <cellStyle name="Normal 6 2 16 3 2" xfId="33323"/>
    <cellStyle name="Normal 6 2 16 4" xfId="9062"/>
    <cellStyle name="Normal 6 2 16 4 2" xfId="36016"/>
    <cellStyle name="Normal 6 2 16 5" xfId="11755"/>
    <cellStyle name="Normal 6 2 16 5 2" xfId="38709"/>
    <cellStyle name="Normal 6 2 16 6" xfId="14448"/>
    <cellStyle name="Normal 6 2 16 6 2" xfId="41402"/>
    <cellStyle name="Normal 6 2 16 7" xfId="17141"/>
    <cellStyle name="Normal 6 2 16 7 2" xfId="44096"/>
    <cellStyle name="Normal 6 2 16 8" xfId="19835"/>
    <cellStyle name="Normal 6 2 16 8 2" xfId="46790"/>
    <cellStyle name="Normal 6 2 16 9" xfId="22529"/>
    <cellStyle name="Normal 6 2 16 9 2" xfId="49484"/>
    <cellStyle name="Normal 6 2 17" xfId="2785"/>
    <cellStyle name="Normal 6 2 17 2" xfId="29739"/>
    <cellStyle name="Normal 6 2 18" xfId="5478"/>
    <cellStyle name="Normal 6 2 18 2" xfId="32432"/>
    <cellStyle name="Normal 6 2 19" xfId="8171"/>
    <cellStyle name="Normal 6 2 19 2" xfId="35125"/>
    <cellStyle name="Normal 6 2 2" xfId="106"/>
    <cellStyle name="Normal 6 2 2 10" xfId="931"/>
    <cellStyle name="Normal 6 2 2 10 10" xfId="19763"/>
    <cellStyle name="Normal 6 2 2 10 10 2" xfId="46718"/>
    <cellStyle name="Normal 6 2 2 10 11" xfId="22457"/>
    <cellStyle name="Normal 6 2 2 10 11 2" xfId="49412"/>
    <cellStyle name="Normal 6 2 2 10 12" xfId="27885"/>
    <cellStyle name="Normal 6 2 2 10 13" xfId="25171"/>
    <cellStyle name="Normal 6 2 2 10 2" xfId="1821"/>
    <cellStyle name="Normal 6 2 2 10 2 10" xfId="28776"/>
    <cellStyle name="Normal 6 2 2 10 2 11" xfId="26953"/>
    <cellStyle name="Normal 6 2 2 10 2 2" xfId="5386"/>
    <cellStyle name="Normal 6 2 2 10 2 2 2" xfId="32340"/>
    <cellStyle name="Normal 6 2 2 10 2 3" xfId="8079"/>
    <cellStyle name="Normal 6 2 2 10 2 3 2" xfId="35033"/>
    <cellStyle name="Normal 6 2 2 10 2 4" xfId="10772"/>
    <cellStyle name="Normal 6 2 2 10 2 4 2" xfId="37726"/>
    <cellStyle name="Normal 6 2 2 10 2 5" xfId="13465"/>
    <cellStyle name="Normal 6 2 2 10 2 5 2" xfId="40419"/>
    <cellStyle name="Normal 6 2 2 10 2 6" xfId="16158"/>
    <cellStyle name="Normal 6 2 2 10 2 6 2" xfId="43112"/>
    <cellStyle name="Normal 6 2 2 10 2 7" xfId="18851"/>
    <cellStyle name="Normal 6 2 2 10 2 7 2" xfId="45806"/>
    <cellStyle name="Normal 6 2 2 10 2 8" xfId="21545"/>
    <cellStyle name="Normal 6 2 2 10 2 8 2" xfId="48500"/>
    <cellStyle name="Normal 6 2 2 10 2 9" xfId="24239"/>
    <cellStyle name="Normal 6 2 2 10 2 9 2" xfId="51194"/>
    <cellStyle name="Normal 6 2 2 10 3" xfId="2713"/>
    <cellStyle name="Normal 6 2 2 10 3 10" xfId="29667"/>
    <cellStyle name="Normal 6 2 2 10 3 11" xfId="26062"/>
    <cellStyle name="Normal 6 2 2 10 3 2" xfId="4495"/>
    <cellStyle name="Normal 6 2 2 10 3 2 2" xfId="31449"/>
    <cellStyle name="Normal 6 2 2 10 3 3" xfId="7188"/>
    <cellStyle name="Normal 6 2 2 10 3 3 2" xfId="34142"/>
    <cellStyle name="Normal 6 2 2 10 3 4" xfId="9881"/>
    <cellStyle name="Normal 6 2 2 10 3 4 2" xfId="36835"/>
    <cellStyle name="Normal 6 2 2 10 3 5" xfId="12574"/>
    <cellStyle name="Normal 6 2 2 10 3 5 2" xfId="39528"/>
    <cellStyle name="Normal 6 2 2 10 3 6" xfId="15267"/>
    <cellStyle name="Normal 6 2 2 10 3 6 2" xfId="42221"/>
    <cellStyle name="Normal 6 2 2 10 3 7" xfId="17960"/>
    <cellStyle name="Normal 6 2 2 10 3 7 2" xfId="44915"/>
    <cellStyle name="Normal 6 2 2 10 3 8" xfId="20654"/>
    <cellStyle name="Normal 6 2 2 10 3 8 2" xfId="47609"/>
    <cellStyle name="Normal 6 2 2 10 3 9" xfId="23348"/>
    <cellStyle name="Normal 6 2 2 10 3 9 2" xfId="50303"/>
    <cellStyle name="Normal 6 2 2 10 4" xfId="3604"/>
    <cellStyle name="Normal 6 2 2 10 4 2" xfId="30558"/>
    <cellStyle name="Normal 6 2 2 10 5" xfId="6297"/>
    <cellStyle name="Normal 6 2 2 10 5 2" xfId="33251"/>
    <cellStyle name="Normal 6 2 2 10 6" xfId="8990"/>
    <cellStyle name="Normal 6 2 2 10 6 2" xfId="35944"/>
    <cellStyle name="Normal 6 2 2 10 7" xfId="11683"/>
    <cellStyle name="Normal 6 2 2 10 7 2" xfId="38637"/>
    <cellStyle name="Normal 6 2 2 10 8" xfId="14376"/>
    <cellStyle name="Normal 6 2 2 10 8 2" xfId="41330"/>
    <cellStyle name="Normal 6 2 2 10 9" xfId="17069"/>
    <cellStyle name="Normal 6 2 2 10 9 2" xfId="44024"/>
    <cellStyle name="Normal 6 2 2 11" xfId="982"/>
    <cellStyle name="Normal 6 2 2 11 10" xfId="19815"/>
    <cellStyle name="Normal 6 2 2 11 10 2" xfId="46770"/>
    <cellStyle name="Normal 6 2 2 11 11" xfId="22509"/>
    <cellStyle name="Normal 6 2 2 11 11 2" xfId="49464"/>
    <cellStyle name="Normal 6 2 2 11 12" xfId="27937"/>
    <cellStyle name="Normal 6 2 2 11 13" xfId="25223"/>
    <cellStyle name="Normal 6 2 2 11 2" xfId="1873"/>
    <cellStyle name="Normal 6 2 2 11 2 10" xfId="28828"/>
    <cellStyle name="Normal 6 2 2 11 2 11" xfId="27005"/>
    <cellStyle name="Normal 6 2 2 11 2 2" xfId="5438"/>
    <cellStyle name="Normal 6 2 2 11 2 2 2" xfId="32392"/>
    <cellStyle name="Normal 6 2 2 11 2 3" xfId="8131"/>
    <cellStyle name="Normal 6 2 2 11 2 3 2" xfId="35085"/>
    <cellStyle name="Normal 6 2 2 11 2 4" xfId="10824"/>
    <cellStyle name="Normal 6 2 2 11 2 4 2" xfId="37778"/>
    <cellStyle name="Normal 6 2 2 11 2 5" xfId="13517"/>
    <cellStyle name="Normal 6 2 2 11 2 5 2" xfId="40471"/>
    <cellStyle name="Normal 6 2 2 11 2 6" xfId="16210"/>
    <cellStyle name="Normal 6 2 2 11 2 6 2" xfId="43164"/>
    <cellStyle name="Normal 6 2 2 11 2 7" xfId="18903"/>
    <cellStyle name="Normal 6 2 2 11 2 7 2" xfId="45858"/>
    <cellStyle name="Normal 6 2 2 11 2 8" xfId="21597"/>
    <cellStyle name="Normal 6 2 2 11 2 8 2" xfId="48552"/>
    <cellStyle name="Normal 6 2 2 11 2 9" xfId="24291"/>
    <cellStyle name="Normal 6 2 2 11 2 9 2" xfId="51246"/>
    <cellStyle name="Normal 6 2 2 11 3" xfId="2765"/>
    <cellStyle name="Normal 6 2 2 11 3 10" xfId="29719"/>
    <cellStyle name="Normal 6 2 2 11 3 11" xfId="26114"/>
    <cellStyle name="Normal 6 2 2 11 3 2" xfId="4547"/>
    <cellStyle name="Normal 6 2 2 11 3 2 2" xfId="31501"/>
    <cellStyle name="Normal 6 2 2 11 3 3" xfId="7240"/>
    <cellStyle name="Normal 6 2 2 11 3 3 2" xfId="34194"/>
    <cellStyle name="Normal 6 2 2 11 3 4" xfId="9933"/>
    <cellStyle name="Normal 6 2 2 11 3 4 2" xfId="36887"/>
    <cellStyle name="Normal 6 2 2 11 3 5" xfId="12626"/>
    <cellStyle name="Normal 6 2 2 11 3 5 2" xfId="39580"/>
    <cellStyle name="Normal 6 2 2 11 3 6" xfId="15319"/>
    <cellStyle name="Normal 6 2 2 11 3 6 2" xfId="42273"/>
    <cellStyle name="Normal 6 2 2 11 3 7" xfId="18012"/>
    <cellStyle name="Normal 6 2 2 11 3 7 2" xfId="44967"/>
    <cellStyle name="Normal 6 2 2 11 3 8" xfId="20706"/>
    <cellStyle name="Normal 6 2 2 11 3 8 2" xfId="47661"/>
    <cellStyle name="Normal 6 2 2 11 3 9" xfId="23400"/>
    <cellStyle name="Normal 6 2 2 11 3 9 2" xfId="50355"/>
    <cellStyle name="Normal 6 2 2 11 4" xfId="3656"/>
    <cellStyle name="Normal 6 2 2 11 4 2" xfId="30610"/>
    <cellStyle name="Normal 6 2 2 11 5" xfId="6349"/>
    <cellStyle name="Normal 6 2 2 11 5 2" xfId="33303"/>
    <cellStyle name="Normal 6 2 2 11 6" xfId="9042"/>
    <cellStyle name="Normal 6 2 2 11 6 2" xfId="35996"/>
    <cellStyle name="Normal 6 2 2 11 7" xfId="11735"/>
    <cellStyle name="Normal 6 2 2 11 7 2" xfId="38689"/>
    <cellStyle name="Normal 6 2 2 11 8" xfId="14428"/>
    <cellStyle name="Normal 6 2 2 11 8 2" xfId="41382"/>
    <cellStyle name="Normal 6 2 2 11 9" xfId="17121"/>
    <cellStyle name="Normal 6 2 2 11 9 2" xfId="44076"/>
    <cellStyle name="Normal 6 2 2 12" xfId="1028"/>
    <cellStyle name="Normal 6 2 2 12 10" xfId="27983"/>
    <cellStyle name="Normal 6 2 2 12 11" xfId="26160"/>
    <cellStyle name="Normal 6 2 2 12 2" xfId="4593"/>
    <cellStyle name="Normal 6 2 2 12 2 2" xfId="31547"/>
    <cellStyle name="Normal 6 2 2 12 3" xfId="7286"/>
    <cellStyle name="Normal 6 2 2 12 3 2" xfId="34240"/>
    <cellStyle name="Normal 6 2 2 12 4" xfId="9979"/>
    <cellStyle name="Normal 6 2 2 12 4 2" xfId="36933"/>
    <cellStyle name="Normal 6 2 2 12 5" xfId="12672"/>
    <cellStyle name="Normal 6 2 2 12 5 2" xfId="39626"/>
    <cellStyle name="Normal 6 2 2 12 6" xfId="15365"/>
    <cellStyle name="Normal 6 2 2 12 6 2" xfId="42319"/>
    <cellStyle name="Normal 6 2 2 12 7" xfId="18058"/>
    <cellStyle name="Normal 6 2 2 12 7 2" xfId="45013"/>
    <cellStyle name="Normal 6 2 2 12 8" xfId="20752"/>
    <cellStyle name="Normal 6 2 2 12 8 2" xfId="47707"/>
    <cellStyle name="Normal 6 2 2 12 9" xfId="23446"/>
    <cellStyle name="Normal 6 2 2 12 9 2" xfId="50401"/>
    <cellStyle name="Normal 6 2 2 13" xfId="1919"/>
    <cellStyle name="Normal 6 2 2 13 10" xfId="28874"/>
    <cellStyle name="Normal 6 2 2 13 11" xfId="25269"/>
    <cellStyle name="Normal 6 2 2 13 2" xfId="3702"/>
    <cellStyle name="Normal 6 2 2 13 2 2" xfId="30656"/>
    <cellStyle name="Normal 6 2 2 13 3" xfId="6395"/>
    <cellStyle name="Normal 6 2 2 13 3 2" xfId="33349"/>
    <cellStyle name="Normal 6 2 2 13 4" xfId="9088"/>
    <cellStyle name="Normal 6 2 2 13 4 2" xfId="36042"/>
    <cellStyle name="Normal 6 2 2 13 5" xfId="11781"/>
    <cellStyle name="Normal 6 2 2 13 5 2" xfId="38735"/>
    <cellStyle name="Normal 6 2 2 13 6" xfId="14474"/>
    <cellStyle name="Normal 6 2 2 13 6 2" xfId="41428"/>
    <cellStyle name="Normal 6 2 2 13 7" xfId="17167"/>
    <cellStyle name="Normal 6 2 2 13 7 2" xfId="44122"/>
    <cellStyle name="Normal 6 2 2 13 8" xfId="19861"/>
    <cellStyle name="Normal 6 2 2 13 8 2" xfId="46816"/>
    <cellStyle name="Normal 6 2 2 13 9" xfId="22555"/>
    <cellStyle name="Normal 6 2 2 13 9 2" xfId="49510"/>
    <cellStyle name="Normal 6 2 2 14" xfId="2811"/>
    <cellStyle name="Normal 6 2 2 14 2" xfId="29765"/>
    <cellStyle name="Normal 6 2 2 15" xfId="5504"/>
    <cellStyle name="Normal 6 2 2 15 2" xfId="32458"/>
    <cellStyle name="Normal 6 2 2 16" xfId="8197"/>
    <cellStyle name="Normal 6 2 2 16 2" xfId="35151"/>
    <cellStyle name="Normal 6 2 2 17" xfId="10890"/>
    <cellStyle name="Normal 6 2 2 17 2" xfId="37844"/>
    <cellStyle name="Normal 6 2 2 18" xfId="13583"/>
    <cellStyle name="Normal 6 2 2 18 2" xfId="40537"/>
    <cellStyle name="Normal 6 2 2 19" xfId="16276"/>
    <cellStyle name="Normal 6 2 2 19 2" xfId="43231"/>
    <cellStyle name="Normal 6 2 2 2" xfId="139"/>
    <cellStyle name="Normal 6 2 2 2 10" xfId="13616"/>
    <cellStyle name="Normal 6 2 2 2 10 2" xfId="40570"/>
    <cellStyle name="Normal 6 2 2 2 11" xfId="16309"/>
    <cellStyle name="Normal 6 2 2 2 11 2" xfId="43264"/>
    <cellStyle name="Normal 6 2 2 2 12" xfId="19003"/>
    <cellStyle name="Normal 6 2 2 2 12 2" xfId="45958"/>
    <cellStyle name="Normal 6 2 2 2 13" xfId="21697"/>
    <cellStyle name="Normal 6 2 2 2 13 2" xfId="48652"/>
    <cellStyle name="Normal 6 2 2 2 14" xfId="27125"/>
    <cellStyle name="Normal 6 2 2 2 15" xfId="24411"/>
    <cellStyle name="Normal 6 2 2 2 2" xfId="352"/>
    <cellStyle name="Normal 6 2 2 2 2 10" xfId="19199"/>
    <cellStyle name="Normal 6 2 2 2 2 10 2" xfId="46154"/>
    <cellStyle name="Normal 6 2 2 2 2 11" xfId="21893"/>
    <cellStyle name="Normal 6 2 2 2 2 11 2" xfId="48848"/>
    <cellStyle name="Normal 6 2 2 2 2 12" xfId="27321"/>
    <cellStyle name="Normal 6 2 2 2 2 13" xfId="24607"/>
    <cellStyle name="Normal 6 2 2 2 2 2" xfId="1257"/>
    <cellStyle name="Normal 6 2 2 2 2 2 10" xfId="28212"/>
    <cellStyle name="Normal 6 2 2 2 2 2 11" xfId="26389"/>
    <cellStyle name="Normal 6 2 2 2 2 2 2" xfId="4822"/>
    <cellStyle name="Normal 6 2 2 2 2 2 2 2" xfId="31776"/>
    <cellStyle name="Normal 6 2 2 2 2 2 3" xfId="7515"/>
    <cellStyle name="Normal 6 2 2 2 2 2 3 2" xfId="34469"/>
    <cellStyle name="Normal 6 2 2 2 2 2 4" xfId="10208"/>
    <cellStyle name="Normal 6 2 2 2 2 2 4 2" xfId="37162"/>
    <cellStyle name="Normal 6 2 2 2 2 2 5" xfId="12901"/>
    <cellStyle name="Normal 6 2 2 2 2 2 5 2" xfId="39855"/>
    <cellStyle name="Normal 6 2 2 2 2 2 6" xfId="15594"/>
    <cellStyle name="Normal 6 2 2 2 2 2 6 2" xfId="42548"/>
    <cellStyle name="Normal 6 2 2 2 2 2 7" xfId="18287"/>
    <cellStyle name="Normal 6 2 2 2 2 2 7 2" xfId="45242"/>
    <cellStyle name="Normal 6 2 2 2 2 2 8" xfId="20981"/>
    <cellStyle name="Normal 6 2 2 2 2 2 8 2" xfId="47936"/>
    <cellStyle name="Normal 6 2 2 2 2 2 9" xfId="23675"/>
    <cellStyle name="Normal 6 2 2 2 2 2 9 2" xfId="50630"/>
    <cellStyle name="Normal 6 2 2 2 2 3" xfId="2148"/>
    <cellStyle name="Normal 6 2 2 2 2 3 10" xfId="29103"/>
    <cellStyle name="Normal 6 2 2 2 2 3 11" xfId="25498"/>
    <cellStyle name="Normal 6 2 2 2 2 3 2" xfId="3931"/>
    <cellStyle name="Normal 6 2 2 2 2 3 2 2" xfId="30885"/>
    <cellStyle name="Normal 6 2 2 2 2 3 3" xfId="6624"/>
    <cellStyle name="Normal 6 2 2 2 2 3 3 2" xfId="33578"/>
    <cellStyle name="Normal 6 2 2 2 2 3 4" xfId="9317"/>
    <cellStyle name="Normal 6 2 2 2 2 3 4 2" xfId="36271"/>
    <cellStyle name="Normal 6 2 2 2 2 3 5" xfId="12010"/>
    <cellStyle name="Normal 6 2 2 2 2 3 5 2" xfId="38964"/>
    <cellStyle name="Normal 6 2 2 2 2 3 6" xfId="14703"/>
    <cellStyle name="Normal 6 2 2 2 2 3 6 2" xfId="41657"/>
    <cellStyle name="Normal 6 2 2 2 2 3 7" xfId="17396"/>
    <cellStyle name="Normal 6 2 2 2 2 3 7 2" xfId="44351"/>
    <cellStyle name="Normal 6 2 2 2 2 3 8" xfId="20090"/>
    <cellStyle name="Normal 6 2 2 2 2 3 8 2" xfId="47045"/>
    <cellStyle name="Normal 6 2 2 2 2 3 9" xfId="22784"/>
    <cellStyle name="Normal 6 2 2 2 2 3 9 2" xfId="49739"/>
    <cellStyle name="Normal 6 2 2 2 2 4" xfId="3040"/>
    <cellStyle name="Normal 6 2 2 2 2 4 2" xfId="29994"/>
    <cellStyle name="Normal 6 2 2 2 2 5" xfId="5733"/>
    <cellStyle name="Normal 6 2 2 2 2 5 2" xfId="32687"/>
    <cellStyle name="Normal 6 2 2 2 2 6" xfId="8426"/>
    <cellStyle name="Normal 6 2 2 2 2 6 2" xfId="35380"/>
    <cellStyle name="Normal 6 2 2 2 2 7" xfId="11119"/>
    <cellStyle name="Normal 6 2 2 2 2 7 2" xfId="38073"/>
    <cellStyle name="Normal 6 2 2 2 2 8" xfId="13812"/>
    <cellStyle name="Normal 6 2 2 2 2 8 2" xfId="40766"/>
    <cellStyle name="Normal 6 2 2 2 2 9" xfId="16505"/>
    <cellStyle name="Normal 6 2 2 2 2 9 2" xfId="43460"/>
    <cellStyle name="Normal 6 2 2 2 3" xfId="638"/>
    <cellStyle name="Normal 6 2 2 2 3 10" xfId="19469"/>
    <cellStyle name="Normal 6 2 2 2 3 10 2" xfId="46424"/>
    <cellStyle name="Normal 6 2 2 2 3 11" xfId="22163"/>
    <cellStyle name="Normal 6 2 2 2 3 11 2" xfId="49118"/>
    <cellStyle name="Normal 6 2 2 2 3 12" xfId="27591"/>
    <cellStyle name="Normal 6 2 2 2 3 13" xfId="24877"/>
    <cellStyle name="Normal 6 2 2 2 3 2" xfId="1527"/>
    <cellStyle name="Normal 6 2 2 2 3 2 10" xfId="28482"/>
    <cellStyle name="Normal 6 2 2 2 3 2 11" xfId="26659"/>
    <cellStyle name="Normal 6 2 2 2 3 2 2" xfId="5092"/>
    <cellStyle name="Normal 6 2 2 2 3 2 2 2" xfId="32046"/>
    <cellStyle name="Normal 6 2 2 2 3 2 3" xfId="7785"/>
    <cellStyle name="Normal 6 2 2 2 3 2 3 2" xfId="34739"/>
    <cellStyle name="Normal 6 2 2 2 3 2 4" xfId="10478"/>
    <cellStyle name="Normal 6 2 2 2 3 2 4 2" xfId="37432"/>
    <cellStyle name="Normal 6 2 2 2 3 2 5" xfId="13171"/>
    <cellStyle name="Normal 6 2 2 2 3 2 5 2" xfId="40125"/>
    <cellStyle name="Normal 6 2 2 2 3 2 6" xfId="15864"/>
    <cellStyle name="Normal 6 2 2 2 3 2 6 2" xfId="42818"/>
    <cellStyle name="Normal 6 2 2 2 3 2 7" xfId="18557"/>
    <cellStyle name="Normal 6 2 2 2 3 2 7 2" xfId="45512"/>
    <cellStyle name="Normal 6 2 2 2 3 2 8" xfId="21251"/>
    <cellStyle name="Normal 6 2 2 2 3 2 8 2" xfId="48206"/>
    <cellStyle name="Normal 6 2 2 2 3 2 9" xfId="23945"/>
    <cellStyle name="Normal 6 2 2 2 3 2 9 2" xfId="50900"/>
    <cellStyle name="Normal 6 2 2 2 3 3" xfId="2418"/>
    <cellStyle name="Normal 6 2 2 2 3 3 10" xfId="29373"/>
    <cellStyle name="Normal 6 2 2 2 3 3 11" xfId="25768"/>
    <cellStyle name="Normal 6 2 2 2 3 3 2" xfId="4201"/>
    <cellStyle name="Normal 6 2 2 2 3 3 2 2" xfId="31155"/>
    <cellStyle name="Normal 6 2 2 2 3 3 3" xfId="6894"/>
    <cellStyle name="Normal 6 2 2 2 3 3 3 2" xfId="33848"/>
    <cellStyle name="Normal 6 2 2 2 3 3 4" xfId="9587"/>
    <cellStyle name="Normal 6 2 2 2 3 3 4 2" xfId="36541"/>
    <cellStyle name="Normal 6 2 2 2 3 3 5" xfId="12280"/>
    <cellStyle name="Normal 6 2 2 2 3 3 5 2" xfId="39234"/>
    <cellStyle name="Normal 6 2 2 2 3 3 6" xfId="14973"/>
    <cellStyle name="Normal 6 2 2 2 3 3 6 2" xfId="41927"/>
    <cellStyle name="Normal 6 2 2 2 3 3 7" xfId="17666"/>
    <cellStyle name="Normal 6 2 2 2 3 3 7 2" xfId="44621"/>
    <cellStyle name="Normal 6 2 2 2 3 3 8" xfId="20360"/>
    <cellStyle name="Normal 6 2 2 2 3 3 8 2" xfId="47315"/>
    <cellStyle name="Normal 6 2 2 2 3 3 9" xfId="23054"/>
    <cellStyle name="Normal 6 2 2 2 3 3 9 2" xfId="50009"/>
    <cellStyle name="Normal 6 2 2 2 3 4" xfId="3310"/>
    <cellStyle name="Normal 6 2 2 2 3 4 2" xfId="30264"/>
    <cellStyle name="Normal 6 2 2 2 3 5" xfId="6003"/>
    <cellStyle name="Normal 6 2 2 2 3 5 2" xfId="32957"/>
    <cellStyle name="Normal 6 2 2 2 3 6" xfId="8696"/>
    <cellStyle name="Normal 6 2 2 2 3 6 2" xfId="35650"/>
    <cellStyle name="Normal 6 2 2 2 3 7" xfId="11389"/>
    <cellStyle name="Normal 6 2 2 2 3 7 2" xfId="38343"/>
    <cellStyle name="Normal 6 2 2 2 3 8" xfId="14082"/>
    <cellStyle name="Normal 6 2 2 2 3 8 2" xfId="41036"/>
    <cellStyle name="Normal 6 2 2 2 3 9" xfId="16775"/>
    <cellStyle name="Normal 6 2 2 2 3 9 2" xfId="43730"/>
    <cellStyle name="Normal 6 2 2 2 4" xfId="1061"/>
    <cellStyle name="Normal 6 2 2 2 4 10" xfId="28016"/>
    <cellStyle name="Normal 6 2 2 2 4 11" xfId="26193"/>
    <cellStyle name="Normal 6 2 2 2 4 2" xfId="4626"/>
    <cellStyle name="Normal 6 2 2 2 4 2 2" xfId="31580"/>
    <cellStyle name="Normal 6 2 2 2 4 3" xfId="7319"/>
    <cellStyle name="Normal 6 2 2 2 4 3 2" xfId="34273"/>
    <cellStyle name="Normal 6 2 2 2 4 4" xfId="10012"/>
    <cellStyle name="Normal 6 2 2 2 4 4 2" xfId="36966"/>
    <cellStyle name="Normal 6 2 2 2 4 5" xfId="12705"/>
    <cellStyle name="Normal 6 2 2 2 4 5 2" xfId="39659"/>
    <cellStyle name="Normal 6 2 2 2 4 6" xfId="15398"/>
    <cellStyle name="Normal 6 2 2 2 4 6 2" xfId="42352"/>
    <cellStyle name="Normal 6 2 2 2 4 7" xfId="18091"/>
    <cellStyle name="Normal 6 2 2 2 4 7 2" xfId="45046"/>
    <cellStyle name="Normal 6 2 2 2 4 8" xfId="20785"/>
    <cellStyle name="Normal 6 2 2 2 4 8 2" xfId="47740"/>
    <cellStyle name="Normal 6 2 2 2 4 9" xfId="23479"/>
    <cellStyle name="Normal 6 2 2 2 4 9 2" xfId="50434"/>
    <cellStyle name="Normal 6 2 2 2 5" xfId="1952"/>
    <cellStyle name="Normal 6 2 2 2 5 10" xfId="28907"/>
    <cellStyle name="Normal 6 2 2 2 5 11" xfId="25302"/>
    <cellStyle name="Normal 6 2 2 2 5 2" xfId="3735"/>
    <cellStyle name="Normal 6 2 2 2 5 2 2" xfId="30689"/>
    <cellStyle name="Normal 6 2 2 2 5 3" xfId="6428"/>
    <cellStyle name="Normal 6 2 2 2 5 3 2" xfId="33382"/>
    <cellStyle name="Normal 6 2 2 2 5 4" xfId="9121"/>
    <cellStyle name="Normal 6 2 2 2 5 4 2" xfId="36075"/>
    <cellStyle name="Normal 6 2 2 2 5 5" xfId="11814"/>
    <cellStyle name="Normal 6 2 2 2 5 5 2" xfId="38768"/>
    <cellStyle name="Normal 6 2 2 2 5 6" xfId="14507"/>
    <cellStyle name="Normal 6 2 2 2 5 6 2" xfId="41461"/>
    <cellStyle name="Normal 6 2 2 2 5 7" xfId="17200"/>
    <cellStyle name="Normal 6 2 2 2 5 7 2" xfId="44155"/>
    <cellStyle name="Normal 6 2 2 2 5 8" xfId="19894"/>
    <cellStyle name="Normal 6 2 2 2 5 8 2" xfId="46849"/>
    <cellStyle name="Normal 6 2 2 2 5 9" xfId="22588"/>
    <cellStyle name="Normal 6 2 2 2 5 9 2" xfId="49543"/>
    <cellStyle name="Normal 6 2 2 2 6" xfId="2844"/>
    <cellStyle name="Normal 6 2 2 2 6 2" xfId="29798"/>
    <cellStyle name="Normal 6 2 2 2 7" xfId="5537"/>
    <cellStyle name="Normal 6 2 2 2 7 2" xfId="32491"/>
    <cellStyle name="Normal 6 2 2 2 8" xfId="8230"/>
    <cellStyle name="Normal 6 2 2 2 8 2" xfId="35184"/>
    <cellStyle name="Normal 6 2 2 2 9" xfId="10923"/>
    <cellStyle name="Normal 6 2 2 2 9 2" xfId="37877"/>
    <cellStyle name="Normal 6 2 2 20" xfId="18970"/>
    <cellStyle name="Normal 6 2 2 20 2" xfId="45925"/>
    <cellStyle name="Normal 6 2 2 21" xfId="21664"/>
    <cellStyle name="Normal 6 2 2 21 2" xfId="48619"/>
    <cellStyle name="Normal 6 2 2 22" xfId="27092"/>
    <cellStyle name="Normal 6 2 2 23" xfId="24378"/>
    <cellStyle name="Normal 6 2 2 3" xfId="172"/>
    <cellStyle name="Normal 6 2 2 3 10" xfId="13649"/>
    <cellStyle name="Normal 6 2 2 3 10 2" xfId="40603"/>
    <cellStyle name="Normal 6 2 2 3 11" xfId="16342"/>
    <cellStyle name="Normal 6 2 2 3 11 2" xfId="43297"/>
    <cellStyle name="Normal 6 2 2 3 12" xfId="19036"/>
    <cellStyle name="Normal 6 2 2 3 12 2" xfId="45991"/>
    <cellStyle name="Normal 6 2 2 3 13" xfId="21730"/>
    <cellStyle name="Normal 6 2 2 3 13 2" xfId="48685"/>
    <cellStyle name="Normal 6 2 2 3 14" xfId="27158"/>
    <cellStyle name="Normal 6 2 2 3 15" xfId="24444"/>
    <cellStyle name="Normal 6 2 2 3 2" xfId="353"/>
    <cellStyle name="Normal 6 2 2 3 2 10" xfId="19200"/>
    <cellStyle name="Normal 6 2 2 3 2 10 2" xfId="46155"/>
    <cellStyle name="Normal 6 2 2 3 2 11" xfId="21894"/>
    <cellStyle name="Normal 6 2 2 3 2 11 2" xfId="48849"/>
    <cellStyle name="Normal 6 2 2 3 2 12" xfId="27322"/>
    <cellStyle name="Normal 6 2 2 3 2 13" xfId="24608"/>
    <cellStyle name="Normal 6 2 2 3 2 2" xfId="1258"/>
    <cellStyle name="Normal 6 2 2 3 2 2 10" xfId="28213"/>
    <cellStyle name="Normal 6 2 2 3 2 2 11" xfId="26390"/>
    <cellStyle name="Normal 6 2 2 3 2 2 2" xfId="4823"/>
    <cellStyle name="Normal 6 2 2 3 2 2 2 2" xfId="31777"/>
    <cellStyle name="Normal 6 2 2 3 2 2 3" xfId="7516"/>
    <cellStyle name="Normal 6 2 2 3 2 2 3 2" xfId="34470"/>
    <cellStyle name="Normal 6 2 2 3 2 2 4" xfId="10209"/>
    <cellStyle name="Normal 6 2 2 3 2 2 4 2" xfId="37163"/>
    <cellStyle name="Normal 6 2 2 3 2 2 5" xfId="12902"/>
    <cellStyle name="Normal 6 2 2 3 2 2 5 2" xfId="39856"/>
    <cellStyle name="Normal 6 2 2 3 2 2 6" xfId="15595"/>
    <cellStyle name="Normal 6 2 2 3 2 2 6 2" xfId="42549"/>
    <cellStyle name="Normal 6 2 2 3 2 2 7" xfId="18288"/>
    <cellStyle name="Normal 6 2 2 3 2 2 7 2" xfId="45243"/>
    <cellStyle name="Normal 6 2 2 3 2 2 8" xfId="20982"/>
    <cellStyle name="Normal 6 2 2 3 2 2 8 2" xfId="47937"/>
    <cellStyle name="Normal 6 2 2 3 2 2 9" xfId="23676"/>
    <cellStyle name="Normal 6 2 2 3 2 2 9 2" xfId="50631"/>
    <cellStyle name="Normal 6 2 2 3 2 3" xfId="2149"/>
    <cellStyle name="Normal 6 2 2 3 2 3 10" xfId="29104"/>
    <cellStyle name="Normal 6 2 2 3 2 3 11" xfId="25499"/>
    <cellStyle name="Normal 6 2 2 3 2 3 2" xfId="3932"/>
    <cellStyle name="Normal 6 2 2 3 2 3 2 2" xfId="30886"/>
    <cellStyle name="Normal 6 2 2 3 2 3 3" xfId="6625"/>
    <cellStyle name="Normal 6 2 2 3 2 3 3 2" xfId="33579"/>
    <cellStyle name="Normal 6 2 2 3 2 3 4" xfId="9318"/>
    <cellStyle name="Normal 6 2 2 3 2 3 4 2" xfId="36272"/>
    <cellStyle name="Normal 6 2 2 3 2 3 5" xfId="12011"/>
    <cellStyle name="Normal 6 2 2 3 2 3 5 2" xfId="38965"/>
    <cellStyle name="Normal 6 2 2 3 2 3 6" xfId="14704"/>
    <cellStyle name="Normal 6 2 2 3 2 3 6 2" xfId="41658"/>
    <cellStyle name="Normal 6 2 2 3 2 3 7" xfId="17397"/>
    <cellStyle name="Normal 6 2 2 3 2 3 7 2" xfId="44352"/>
    <cellStyle name="Normal 6 2 2 3 2 3 8" xfId="20091"/>
    <cellStyle name="Normal 6 2 2 3 2 3 8 2" xfId="47046"/>
    <cellStyle name="Normal 6 2 2 3 2 3 9" xfId="22785"/>
    <cellStyle name="Normal 6 2 2 3 2 3 9 2" xfId="49740"/>
    <cellStyle name="Normal 6 2 2 3 2 4" xfId="3041"/>
    <cellStyle name="Normal 6 2 2 3 2 4 2" xfId="29995"/>
    <cellStyle name="Normal 6 2 2 3 2 5" xfId="5734"/>
    <cellStyle name="Normal 6 2 2 3 2 5 2" xfId="32688"/>
    <cellStyle name="Normal 6 2 2 3 2 6" xfId="8427"/>
    <cellStyle name="Normal 6 2 2 3 2 6 2" xfId="35381"/>
    <cellStyle name="Normal 6 2 2 3 2 7" xfId="11120"/>
    <cellStyle name="Normal 6 2 2 3 2 7 2" xfId="38074"/>
    <cellStyle name="Normal 6 2 2 3 2 8" xfId="13813"/>
    <cellStyle name="Normal 6 2 2 3 2 8 2" xfId="40767"/>
    <cellStyle name="Normal 6 2 2 3 2 9" xfId="16506"/>
    <cellStyle name="Normal 6 2 2 3 2 9 2" xfId="43461"/>
    <cellStyle name="Normal 6 2 2 3 3" xfId="639"/>
    <cellStyle name="Normal 6 2 2 3 3 10" xfId="19470"/>
    <cellStyle name="Normal 6 2 2 3 3 10 2" xfId="46425"/>
    <cellStyle name="Normal 6 2 2 3 3 11" xfId="22164"/>
    <cellStyle name="Normal 6 2 2 3 3 11 2" xfId="49119"/>
    <cellStyle name="Normal 6 2 2 3 3 12" xfId="27592"/>
    <cellStyle name="Normal 6 2 2 3 3 13" xfId="24878"/>
    <cellStyle name="Normal 6 2 2 3 3 2" xfId="1528"/>
    <cellStyle name="Normal 6 2 2 3 3 2 10" xfId="28483"/>
    <cellStyle name="Normal 6 2 2 3 3 2 11" xfId="26660"/>
    <cellStyle name="Normal 6 2 2 3 3 2 2" xfId="5093"/>
    <cellStyle name="Normal 6 2 2 3 3 2 2 2" xfId="32047"/>
    <cellStyle name="Normal 6 2 2 3 3 2 3" xfId="7786"/>
    <cellStyle name="Normal 6 2 2 3 3 2 3 2" xfId="34740"/>
    <cellStyle name="Normal 6 2 2 3 3 2 4" xfId="10479"/>
    <cellStyle name="Normal 6 2 2 3 3 2 4 2" xfId="37433"/>
    <cellStyle name="Normal 6 2 2 3 3 2 5" xfId="13172"/>
    <cellStyle name="Normal 6 2 2 3 3 2 5 2" xfId="40126"/>
    <cellStyle name="Normal 6 2 2 3 3 2 6" xfId="15865"/>
    <cellStyle name="Normal 6 2 2 3 3 2 6 2" xfId="42819"/>
    <cellStyle name="Normal 6 2 2 3 3 2 7" xfId="18558"/>
    <cellStyle name="Normal 6 2 2 3 3 2 7 2" xfId="45513"/>
    <cellStyle name="Normal 6 2 2 3 3 2 8" xfId="21252"/>
    <cellStyle name="Normal 6 2 2 3 3 2 8 2" xfId="48207"/>
    <cellStyle name="Normal 6 2 2 3 3 2 9" xfId="23946"/>
    <cellStyle name="Normal 6 2 2 3 3 2 9 2" xfId="50901"/>
    <cellStyle name="Normal 6 2 2 3 3 3" xfId="2419"/>
    <cellStyle name="Normal 6 2 2 3 3 3 10" xfId="29374"/>
    <cellStyle name="Normal 6 2 2 3 3 3 11" xfId="25769"/>
    <cellStyle name="Normal 6 2 2 3 3 3 2" xfId="4202"/>
    <cellStyle name="Normal 6 2 2 3 3 3 2 2" xfId="31156"/>
    <cellStyle name="Normal 6 2 2 3 3 3 3" xfId="6895"/>
    <cellStyle name="Normal 6 2 2 3 3 3 3 2" xfId="33849"/>
    <cellStyle name="Normal 6 2 2 3 3 3 4" xfId="9588"/>
    <cellStyle name="Normal 6 2 2 3 3 3 4 2" xfId="36542"/>
    <cellStyle name="Normal 6 2 2 3 3 3 5" xfId="12281"/>
    <cellStyle name="Normal 6 2 2 3 3 3 5 2" xfId="39235"/>
    <cellStyle name="Normal 6 2 2 3 3 3 6" xfId="14974"/>
    <cellStyle name="Normal 6 2 2 3 3 3 6 2" xfId="41928"/>
    <cellStyle name="Normal 6 2 2 3 3 3 7" xfId="17667"/>
    <cellStyle name="Normal 6 2 2 3 3 3 7 2" xfId="44622"/>
    <cellStyle name="Normal 6 2 2 3 3 3 8" xfId="20361"/>
    <cellStyle name="Normal 6 2 2 3 3 3 8 2" xfId="47316"/>
    <cellStyle name="Normal 6 2 2 3 3 3 9" xfId="23055"/>
    <cellStyle name="Normal 6 2 2 3 3 3 9 2" xfId="50010"/>
    <cellStyle name="Normal 6 2 2 3 3 4" xfId="3311"/>
    <cellStyle name="Normal 6 2 2 3 3 4 2" xfId="30265"/>
    <cellStyle name="Normal 6 2 2 3 3 5" xfId="6004"/>
    <cellStyle name="Normal 6 2 2 3 3 5 2" xfId="32958"/>
    <cellStyle name="Normal 6 2 2 3 3 6" xfId="8697"/>
    <cellStyle name="Normal 6 2 2 3 3 6 2" xfId="35651"/>
    <cellStyle name="Normal 6 2 2 3 3 7" xfId="11390"/>
    <cellStyle name="Normal 6 2 2 3 3 7 2" xfId="38344"/>
    <cellStyle name="Normal 6 2 2 3 3 8" xfId="14083"/>
    <cellStyle name="Normal 6 2 2 3 3 8 2" xfId="41037"/>
    <cellStyle name="Normal 6 2 2 3 3 9" xfId="16776"/>
    <cellStyle name="Normal 6 2 2 3 3 9 2" xfId="43731"/>
    <cellStyle name="Normal 6 2 2 3 4" xfId="1094"/>
    <cellStyle name="Normal 6 2 2 3 4 10" xfId="28049"/>
    <cellStyle name="Normal 6 2 2 3 4 11" xfId="26226"/>
    <cellStyle name="Normal 6 2 2 3 4 2" xfId="4659"/>
    <cellStyle name="Normal 6 2 2 3 4 2 2" xfId="31613"/>
    <cellStyle name="Normal 6 2 2 3 4 3" xfId="7352"/>
    <cellStyle name="Normal 6 2 2 3 4 3 2" xfId="34306"/>
    <cellStyle name="Normal 6 2 2 3 4 4" xfId="10045"/>
    <cellStyle name="Normal 6 2 2 3 4 4 2" xfId="36999"/>
    <cellStyle name="Normal 6 2 2 3 4 5" xfId="12738"/>
    <cellStyle name="Normal 6 2 2 3 4 5 2" xfId="39692"/>
    <cellStyle name="Normal 6 2 2 3 4 6" xfId="15431"/>
    <cellStyle name="Normal 6 2 2 3 4 6 2" xfId="42385"/>
    <cellStyle name="Normal 6 2 2 3 4 7" xfId="18124"/>
    <cellStyle name="Normal 6 2 2 3 4 7 2" xfId="45079"/>
    <cellStyle name="Normal 6 2 2 3 4 8" xfId="20818"/>
    <cellStyle name="Normal 6 2 2 3 4 8 2" xfId="47773"/>
    <cellStyle name="Normal 6 2 2 3 4 9" xfId="23512"/>
    <cellStyle name="Normal 6 2 2 3 4 9 2" xfId="50467"/>
    <cellStyle name="Normal 6 2 2 3 5" xfId="1985"/>
    <cellStyle name="Normal 6 2 2 3 5 10" xfId="28940"/>
    <cellStyle name="Normal 6 2 2 3 5 11" xfId="25335"/>
    <cellStyle name="Normal 6 2 2 3 5 2" xfId="3768"/>
    <cellStyle name="Normal 6 2 2 3 5 2 2" xfId="30722"/>
    <cellStyle name="Normal 6 2 2 3 5 3" xfId="6461"/>
    <cellStyle name="Normal 6 2 2 3 5 3 2" xfId="33415"/>
    <cellStyle name="Normal 6 2 2 3 5 4" xfId="9154"/>
    <cellStyle name="Normal 6 2 2 3 5 4 2" xfId="36108"/>
    <cellStyle name="Normal 6 2 2 3 5 5" xfId="11847"/>
    <cellStyle name="Normal 6 2 2 3 5 5 2" xfId="38801"/>
    <cellStyle name="Normal 6 2 2 3 5 6" xfId="14540"/>
    <cellStyle name="Normal 6 2 2 3 5 6 2" xfId="41494"/>
    <cellStyle name="Normal 6 2 2 3 5 7" xfId="17233"/>
    <cellStyle name="Normal 6 2 2 3 5 7 2" xfId="44188"/>
    <cellStyle name="Normal 6 2 2 3 5 8" xfId="19927"/>
    <cellStyle name="Normal 6 2 2 3 5 8 2" xfId="46882"/>
    <cellStyle name="Normal 6 2 2 3 5 9" xfId="22621"/>
    <cellStyle name="Normal 6 2 2 3 5 9 2" xfId="49576"/>
    <cellStyle name="Normal 6 2 2 3 6" xfId="2877"/>
    <cellStyle name="Normal 6 2 2 3 6 2" xfId="29831"/>
    <cellStyle name="Normal 6 2 2 3 7" xfId="5570"/>
    <cellStyle name="Normal 6 2 2 3 7 2" xfId="32524"/>
    <cellStyle name="Normal 6 2 2 3 8" xfId="8263"/>
    <cellStyle name="Normal 6 2 2 3 8 2" xfId="35217"/>
    <cellStyle name="Normal 6 2 2 3 9" xfId="10956"/>
    <cellStyle name="Normal 6 2 2 3 9 2" xfId="37910"/>
    <cellStyle name="Normal 6 2 2 4" xfId="205"/>
    <cellStyle name="Normal 6 2 2 4 10" xfId="13682"/>
    <cellStyle name="Normal 6 2 2 4 10 2" xfId="40636"/>
    <cellStyle name="Normal 6 2 2 4 11" xfId="16375"/>
    <cellStyle name="Normal 6 2 2 4 11 2" xfId="43330"/>
    <cellStyle name="Normal 6 2 2 4 12" xfId="19069"/>
    <cellStyle name="Normal 6 2 2 4 12 2" xfId="46024"/>
    <cellStyle name="Normal 6 2 2 4 13" xfId="21763"/>
    <cellStyle name="Normal 6 2 2 4 13 2" xfId="48718"/>
    <cellStyle name="Normal 6 2 2 4 14" xfId="27191"/>
    <cellStyle name="Normal 6 2 2 4 15" xfId="24477"/>
    <cellStyle name="Normal 6 2 2 4 2" xfId="493"/>
    <cellStyle name="Normal 6 2 2 4 2 10" xfId="19323"/>
    <cellStyle name="Normal 6 2 2 4 2 10 2" xfId="46278"/>
    <cellStyle name="Normal 6 2 2 4 2 11" xfId="22017"/>
    <cellStyle name="Normal 6 2 2 4 2 11 2" xfId="48972"/>
    <cellStyle name="Normal 6 2 2 4 2 12" xfId="27445"/>
    <cellStyle name="Normal 6 2 2 4 2 13" xfId="24731"/>
    <cellStyle name="Normal 6 2 2 4 2 2" xfId="1381"/>
    <cellStyle name="Normal 6 2 2 4 2 2 10" xfId="28336"/>
    <cellStyle name="Normal 6 2 2 4 2 2 11" xfId="26513"/>
    <cellStyle name="Normal 6 2 2 4 2 2 2" xfId="4946"/>
    <cellStyle name="Normal 6 2 2 4 2 2 2 2" xfId="31900"/>
    <cellStyle name="Normal 6 2 2 4 2 2 3" xfId="7639"/>
    <cellStyle name="Normal 6 2 2 4 2 2 3 2" xfId="34593"/>
    <cellStyle name="Normal 6 2 2 4 2 2 4" xfId="10332"/>
    <cellStyle name="Normal 6 2 2 4 2 2 4 2" xfId="37286"/>
    <cellStyle name="Normal 6 2 2 4 2 2 5" xfId="13025"/>
    <cellStyle name="Normal 6 2 2 4 2 2 5 2" xfId="39979"/>
    <cellStyle name="Normal 6 2 2 4 2 2 6" xfId="15718"/>
    <cellStyle name="Normal 6 2 2 4 2 2 6 2" xfId="42672"/>
    <cellStyle name="Normal 6 2 2 4 2 2 7" xfId="18411"/>
    <cellStyle name="Normal 6 2 2 4 2 2 7 2" xfId="45366"/>
    <cellStyle name="Normal 6 2 2 4 2 2 8" xfId="21105"/>
    <cellStyle name="Normal 6 2 2 4 2 2 8 2" xfId="48060"/>
    <cellStyle name="Normal 6 2 2 4 2 2 9" xfId="23799"/>
    <cellStyle name="Normal 6 2 2 4 2 2 9 2" xfId="50754"/>
    <cellStyle name="Normal 6 2 2 4 2 3" xfId="2272"/>
    <cellStyle name="Normal 6 2 2 4 2 3 10" xfId="29227"/>
    <cellStyle name="Normal 6 2 2 4 2 3 11" xfId="25622"/>
    <cellStyle name="Normal 6 2 2 4 2 3 2" xfId="4055"/>
    <cellStyle name="Normal 6 2 2 4 2 3 2 2" xfId="31009"/>
    <cellStyle name="Normal 6 2 2 4 2 3 3" xfId="6748"/>
    <cellStyle name="Normal 6 2 2 4 2 3 3 2" xfId="33702"/>
    <cellStyle name="Normal 6 2 2 4 2 3 4" xfId="9441"/>
    <cellStyle name="Normal 6 2 2 4 2 3 4 2" xfId="36395"/>
    <cellStyle name="Normal 6 2 2 4 2 3 5" xfId="12134"/>
    <cellStyle name="Normal 6 2 2 4 2 3 5 2" xfId="39088"/>
    <cellStyle name="Normal 6 2 2 4 2 3 6" xfId="14827"/>
    <cellStyle name="Normal 6 2 2 4 2 3 6 2" xfId="41781"/>
    <cellStyle name="Normal 6 2 2 4 2 3 7" xfId="17520"/>
    <cellStyle name="Normal 6 2 2 4 2 3 7 2" xfId="44475"/>
    <cellStyle name="Normal 6 2 2 4 2 3 8" xfId="20214"/>
    <cellStyle name="Normal 6 2 2 4 2 3 8 2" xfId="47169"/>
    <cellStyle name="Normal 6 2 2 4 2 3 9" xfId="22908"/>
    <cellStyle name="Normal 6 2 2 4 2 3 9 2" xfId="49863"/>
    <cellStyle name="Normal 6 2 2 4 2 4" xfId="3164"/>
    <cellStyle name="Normal 6 2 2 4 2 4 2" xfId="30118"/>
    <cellStyle name="Normal 6 2 2 4 2 5" xfId="5857"/>
    <cellStyle name="Normal 6 2 2 4 2 5 2" xfId="32811"/>
    <cellStyle name="Normal 6 2 2 4 2 6" xfId="8550"/>
    <cellStyle name="Normal 6 2 2 4 2 6 2" xfId="35504"/>
    <cellStyle name="Normal 6 2 2 4 2 7" xfId="11243"/>
    <cellStyle name="Normal 6 2 2 4 2 7 2" xfId="38197"/>
    <cellStyle name="Normal 6 2 2 4 2 8" xfId="13936"/>
    <cellStyle name="Normal 6 2 2 4 2 8 2" xfId="40890"/>
    <cellStyle name="Normal 6 2 2 4 2 9" xfId="16629"/>
    <cellStyle name="Normal 6 2 2 4 2 9 2" xfId="43584"/>
    <cellStyle name="Normal 6 2 2 4 3" xfId="747"/>
    <cellStyle name="Normal 6 2 2 4 3 10" xfId="19577"/>
    <cellStyle name="Normal 6 2 2 4 3 10 2" xfId="46532"/>
    <cellStyle name="Normal 6 2 2 4 3 11" xfId="22271"/>
    <cellStyle name="Normal 6 2 2 4 3 11 2" xfId="49226"/>
    <cellStyle name="Normal 6 2 2 4 3 12" xfId="27699"/>
    <cellStyle name="Normal 6 2 2 4 3 13" xfId="24985"/>
    <cellStyle name="Normal 6 2 2 4 3 2" xfId="1635"/>
    <cellStyle name="Normal 6 2 2 4 3 2 10" xfId="28590"/>
    <cellStyle name="Normal 6 2 2 4 3 2 11" xfId="26767"/>
    <cellStyle name="Normal 6 2 2 4 3 2 2" xfId="5200"/>
    <cellStyle name="Normal 6 2 2 4 3 2 2 2" xfId="32154"/>
    <cellStyle name="Normal 6 2 2 4 3 2 3" xfId="7893"/>
    <cellStyle name="Normal 6 2 2 4 3 2 3 2" xfId="34847"/>
    <cellStyle name="Normal 6 2 2 4 3 2 4" xfId="10586"/>
    <cellStyle name="Normal 6 2 2 4 3 2 4 2" xfId="37540"/>
    <cellStyle name="Normal 6 2 2 4 3 2 5" xfId="13279"/>
    <cellStyle name="Normal 6 2 2 4 3 2 5 2" xfId="40233"/>
    <cellStyle name="Normal 6 2 2 4 3 2 6" xfId="15972"/>
    <cellStyle name="Normal 6 2 2 4 3 2 6 2" xfId="42926"/>
    <cellStyle name="Normal 6 2 2 4 3 2 7" xfId="18665"/>
    <cellStyle name="Normal 6 2 2 4 3 2 7 2" xfId="45620"/>
    <cellStyle name="Normal 6 2 2 4 3 2 8" xfId="21359"/>
    <cellStyle name="Normal 6 2 2 4 3 2 8 2" xfId="48314"/>
    <cellStyle name="Normal 6 2 2 4 3 2 9" xfId="24053"/>
    <cellStyle name="Normal 6 2 2 4 3 2 9 2" xfId="51008"/>
    <cellStyle name="Normal 6 2 2 4 3 3" xfId="2527"/>
    <cellStyle name="Normal 6 2 2 4 3 3 10" xfId="29481"/>
    <cellStyle name="Normal 6 2 2 4 3 3 11" xfId="25876"/>
    <cellStyle name="Normal 6 2 2 4 3 3 2" xfId="4309"/>
    <cellStyle name="Normal 6 2 2 4 3 3 2 2" xfId="31263"/>
    <cellStyle name="Normal 6 2 2 4 3 3 3" xfId="7002"/>
    <cellStyle name="Normal 6 2 2 4 3 3 3 2" xfId="33956"/>
    <cellStyle name="Normal 6 2 2 4 3 3 4" xfId="9695"/>
    <cellStyle name="Normal 6 2 2 4 3 3 4 2" xfId="36649"/>
    <cellStyle name="Normal 6 2 2 4 3 3 5" xfId="12388"/>
    <cellStyle name="Normal 6 2 2 4 3 3 5 2" xfId="39342"/>
    <cellStyle name="Normal 6 2 2 4 3 3 6" xfId="15081"/>
    <cellStyle name="Normal 6 2 2 4 3 3 6 2" xfId="42035"/>
    <cellStyle name="Normal 6 2 2 4 3 3 7" xfId="17774"/>
    <cellStyle name="Normal 6 2 2 4 3 3 7 2" xfId="44729"/>
    <cellStyle name="Normal 6 2 2 4 3 3 8" xfId="20468"/>
    <cellStyle name="Normal 6 2 2 4 3 3 8 2" xfId="47423"/>
    <cellStyle name="Normal 6 2 2 4 3 3 9" xfId="23162"/>
    <cellStyle name="Normal 6 2 2 4 3 3 9 2" xfId="50117"/>
    <cellStyle name="Normal 6 2 2 4 3 4" xfId="3418"/>
    <cellStyle name="Normal 6 2 2 4 3 4 2" xfId="30372"/>
    <cellStyle name="Normal 6 2 2 4 3 5" xfId="6111"/>
    <cellStyle name="Normal 6 2 2 4 3 5 2" xfId="33065"/>
    <cellStyle name="Normal 6 2 2 4 3 6" xfId="8804"/>
    <cellStyle name="Normal 6 2 2 4 3 6 2" xfId="35758"/>
    <cellStyle name="Normal 6 2 2 4 3 7" xfId="11497"/>
    <cellStyle name="Normal 6 2 2 4 3 7 2" xfId="38451"/>
    <cellStyle name="Normal 6 2 2 4 3 8" xfId="14190"/>
    <cellStyle name="Normal 6 2 2 4 3 8 2" xfId="41144"/>
    <cellStyle name="Normal 6 2 2 4 3 9" xfId="16883"/>
    <cellStyle name="Normal 6 2 2 4 3 9 2" xfId="43838"/>
    <cellStyle name="Normal 6 2 2 4 4" xfId="1127"/>
    <cellStyle name="Normal 6 2 2 4 4 10" xfId="28082"/>
    <cellStyle name="Normal 6 2 2 4 4 11" xfId="26259"/>
    <cellStyle name="Normal 6 2 2 4 4 2" xfId="4692"/>
    <cellStyle name="Normal 6 2 2 4 4 2 2" xfId="31646"/>
    <cellStyle name="Normal 6 2 2 4 4 3" xfId="7385"/>
    <cellStyle name="Normal 6 2 2 4 4 3 2" xfId="34339"/>
    <cellStyle name="Normal 6 2 2 4 4 4" xfId="10078"/>
    <cellStyle name="Normal 6 2 2 4 4 4 2" xfId="37032"/>
    <cellStyle name="Normal 6 2 2 4 4 5" xfId="12771"/>
    <cellStyle name="Normal 6 2 2 4 4 5 2" xfId="39725"/>
    <cellStyle name="Normal 6 2 2 4 4 6" xfId="15464"/>
    <cellStyle name="Normal 6 2 2 4 4 6 2" xfId="42418"/>
    <cellStyle name="Normal 6 2 2 4 4 7" xfId="18157"/>
    <cellStyle name="Normal 6 2 2 4 4 7 2" xfId="45112"/>
    <cellStyle name="Normal 6 2 2 4 4 8" xfId="20851"/>
    <cellStyle name="Normal 6 2 2 4 4 8 2" xfId="47806"/>
    <cellStyle name="Normal 6 2 2 4 4 9" xfId="23545"/>
    <cellStyle name="Normal 6 2 2 4 4 9 2" xfId="50500"/>
    <cellStyle name="Normal 6 2 2 4 5" xfId="2018"/>
    <cellStyle name="Normal 6 2 2 4 5 10" xfId="28973"/>
    <cellStyle name="Normal 6 2 2 4 5 11" xfId="25368"/>
    <cellStyle name="Normal 6 2 2 4 5 2" xfId="3801"/>
    <cellStyle name="Normal 6 2 2 4 5 2 2" xfId="30755"/>
    <cellStyle name="Normal 6 2 2 4 5 3" xfId="6494"/>
    <cellStyle name="Normal 6 2 2 4 5 3 2" xfId="33448"/>
    <cellStyle name="Normal 6 2 2 4 5 4" xfId="9187"/>
    <cellStyle name="Normal 6 2 2 4 5 4 2" xfId="36141"/>
    <cellStyle name="Normal 6 2 2 4 5 5" xfId="11880"/>
    <cellStyle name="Normal 6 2 2 4 5 5 2" xfId="38834"/>
    <cellStyle name="Normal 6 2 2 4 5 6" xfId="14573"/>
    <cellStyle name="Normal 6 2 2 4 5 6 2" xfId="41527"/>
    <cellStyle name="Normal 6 2 2 4 5 7" xfId="17266"/>
    <cellStyle name="Normal 6 2 2 4 5 7 2" xfId="44221"/>
    <cellStyle name="Normal 6 2 2 4 5 8" xfId="19960"/>
    <cellStyle name="Normal 6 2 2 4 5 8 2" xfId="46915"/>
    <cellStyle name="Normal 6 2 2 4 5 9" xfId="22654"/>
    <cellStyle name="Normal 6 2 2 4 5 9 2" xfId="49609"/>
    <cellStyle name="Normal 6 2 2 4 6" xfId="2910"/>
    <cellStyle name="Normal 6 2 2 4 6 2" xfId="29864"/>
    <cellStyle name="Normal 6 2 2 4 7" xfId="5603"/>
    <cellStyle name="Normal 6 2 2 4 7 2" xfId="32557"/>
    <cellStyle name="Normal 6 2 2 4 8" xfId="8296"/>
    <cellStyle name="Normal 6 2 2 4 8 2" xfId="35250"/>
    <cellStyle name="Normal 6 2 2 4 9" xfId="10989"/>
    <cellStyle name="Normal 6 2 2 4 9 2" xfId="37943"/>
    <cellStyle name="Normal 6 2 2 5" xfId="351"/>
    <cellStyle name="Normal 6 2 2 5 10" xfId="19198"/>
    <cellStyle name="Normal 6 2 2 5 10 2" xfId="46153"/>
    <cellStyle name="Normal 6 2 2 5 11" xfId="21892"/>
    <cellStyle name="Normal 6 2 2 5 11 2" xfId="48847"/>
    <cellStyle name="Normal 6 2 2 5 12" xfId="27320"/>
    <cellStyle name="Normal 6 2 2 5 13" xfId="24606"/>
    <cellStyle name="Normal 6 2 2 5 2" xfId="1256"/>
    <cellStyle name="Normal 6 2 2 5 2 10" xfId="28211"/>
    <cellStyle name="Normal 6 2 2 5 2 11" xfId="26388"/>
    <cellStyle name="Normal 6 2 2 5 2 2" xfId="4821"/>
    <cellStyle name="Normal 6 2 2 5 2 2 2" xfId="31775"/>
    <cellStyle name="Normal 6 2 2 5 2 3" xfId="7514"/>
    <cellStyle name="Normal 6 2 2 5 2 3 2" xfId="34468"/>
    <cellStyle name="Normal 6 2 2 5 2 4" xfId="10207"/>
    <cellStyle name="Normal 6 2 2 5 2 4 2" xfId="37161"/>
    <cellStyle name="Normal 6 2 2 5 2 5" xfId="12900"/>
    <cellStyle name="Normal 6 2 2 5 2 5 2" xfId="39854"/>
    <cellStyle name="Normal 6 2 2 5 2 6" xfId="15593"/>
    <cellStyle name="Normal 6 2 2 5 2 6 2" xfId="42547"/>
    <cellStyle name="Normal 6 2 2 5 2 7" xfId="18286"/>
    <cellStyle name="Normal 6 2 2 5 2 7 2" xfId="45241"/>
    <cellStyle name="Normal 6 2 2 5 2 8" xfId="20980"/>
    <cellStyle name="Normal 6 2 2 5 2 8 2" xfId="47935"/>
    <cellStyle name="Normal 6 2 2 5 2 9" xfId="23674"/>
    <cellStyle name="Normal 6 2 2 5 2 9 2" xfId="50629"/>
    <cellStyle name="Normal 6 2 2 5 3" xfId="2147"/>
    <cellStyle name="Normal 6 2 2 5 3 10" xfId="29102"/>
    <cellStyle name="Normal 6 2 2 5 3 11" xfId="25497"/>
    <cellStyle name="Normal 6 2 2 5 3 2" xfId="3930"/>
    <cellStyle name="Normal 6 2 2 5 3 2 2" xfId="30884"/>
    <cellStyle name="Normal 6 2 2 5 3 3" xfId="6623"/>
    <cellStyle name="Normal 6 2 2 5 3 3 2" xfId="33577"/>
    <cellStyle name="Normal 6 2 2 5 3 4" xfId="9316"/>
    <cellStyle name="Normal 6 2 2 5 3 4 2" xfId="36270"/>
    <cellStyle name="Normal 6 2 2 5 3 5" xfId="12009"/>
    <cellStyle name="Normal 6 2 2 5 3 5 2" xfId="38963"/>
    <cellStyle name="Normal 6 2 2 5 3 6" xfId="14702"/>
    <cellStyle name="Normal 6 2 2 5 3 6 2" xfId="41656"/>
    <cellStyle name="Normal 6 2 2 5 3 7" xfId="17395"/>
    <cellStyle name="Normal 6 2 2 5 3 7 2" xfId="44350"/>
    <cellStyle name="Normal 6 2 2 5 3 8" xfId="20089"/>
    <cellStyle name="Normal 6 2 2 5 3 8 2" xfId="47044"/>
    <cellStyle name="Normal 6 2 2 5 3 9" xfId="22783"/>
    <cellStyle name="Normal 6 2 2 5 3 9 2" xfId="49738"/>
    <cellStyle name="Normal 6 2 2 5 4" xfId="3039"/>
    <cellStyle name="Normal 6 2 2 5 4 2" xfId="29993"/>
    <cellStyle name="Normal 6 2 2 5 5" xfId="5732"/>
    <cellStyle name="Normal 6 2 2 5 5 2" xfId="32686"/>
    <cellStyle name="Normal 6 2 2 5 6" xfId="8425"/>
    <cellStyle name="Normal 6 2 2 5 6 2" xfId="35379"/>
    <cellStyle name="Normal 6 2 2 5 7" xfId="11118"/>
    <cellStyle name="Normal 6 2 2 5 7 2" xfId="38072"/>
    <cellStyle name="Normal 6 2 2 5 8" xfId="13811"/>
    <cellStyle name="Normal 6 2 2 5 8 2" xfId="40765"/>
    <cellStyle name="Normal 6 2 2 5 9" xfId="16504"/>
    <cellStyle name="Normal 6 2 2 5 9 2" xfId="43459"/>
    <cellStyle name="Normal 6 2 2 6" xfId="531"/>
    <cellStyle name="Normal 6 2 2 6 10" xfId="19361"/>
    <cellStyle name="Normal 6 2 2 6 10 2" xfId="46316"/>
    <cellStyle name="Normal 6 2 2 6 11" xfId="22055"/>
    <cellStyle name="Normal 6 2 2 6 11 2" xfId="49010"/>
    <cellStyle name="Normal 6 2 2 6 12" xfId="27483"/>
    <cellStyle name="Normal 6 2 2 6 13" xfId="24769"/>
    <cellStyle name="Normal 6 2 2 6 2" xfId="1419"/>
    <cellStyle name="Normal 6 2 2 6 2 10" xfId="28374"/>
    <cellStyle name="Normal 6 2 2 6 2 11" xfId="26551"/>
    <cellStyle name="Normal 6 2 2 6 2 2" xfId="4984"/>
    <cellStyle name="Normal 6 2 2 6 2 2 2" xfId="31938"/>
    <cellStyle name="Normal 6 2 2 6 2 3" xfId="7677"/>
    <cellStyle name="Normal 6 2 2 6 2 3 2" xfId="34631"/>
    <cellStyle name="Normal 6 2 2 6 2 4" xfId="10370"/>
    <cellStyle name="Normal 6 2 2 6 2 4 2" xfId="37324"/>
    <cellStyle name="Normal 6 2 2 6 2 5" xfId="13063"/>
    <cellStyle name="Normal 6 2 2 6 2 5 2" xfId="40017"/>
    <cellStyle name="Normal 6 2 2 6 2 6" xfId="15756"/>
    <cellStyle name="Normal 6 2 2 6 2 6 2" xfId="42710"/>
    <cellStyle name="Normal 6 2 2 6 2 7" xfId="18449"/>
    <cellStyle name="Normal 6 2 2 6 2 7 2" xfId="45404"/>
    <cellStyle name="Normal 6 2 2 6 2 8" xfId="21143"/>
    <cellStyle name="Normal 6 2 2 6 2 8 2" xfId="48098"/>
    <cellStyle name="Normal 6 2 2 6 2 9" xfId="23837"/>
    <cellStyle name="Normal 6 2 2 6 2 9 2" xfId="50792"/>
    <cellStyle name="Normal 6 2 2 6 3" xfId="2310"/>
    <cellStyle name="Normal 6 2 2 6 3 10" xfId="29265"/>
    <cellStyle name="Normal 6 2 2 6 3 11" xfId="25660"/>
    <cellStyle name="Normal 6 2 2 6 3 2" xfId="4093"/>
    <cellStyle name="Normal 6 2 2 6 3 2 2" xfId="31047"/>
    <cellStyle name="Normal 6 2 2 6 3 3" xfId="6786"/>
    <cellStyle name="Normal 6 2 2 6 3 3 2" xfId="33740"/>
    <cellStyle name="Normal 6 2 2 6 3 4" xfId="9479"/>
    <cellStyle name="Normal 6 2 2 6 3 4 2" xfId="36433"/>
    <cellStyle name="Normal 6 2 2 6 3 5" xfId="12172"/>
    <cellStyle name="Normal 6 2 2 6 3 5 2" xfId="39126"/>
    <cellStyle name="Normal 6 2 2 6 3 6" xfId="14865"/>
    <cellStyle name="Normal 6 2 2 6 3 6 2" xfId="41819"/>
    <cellStyle name="Normal 6 2 2 6 3 7" xfId="17558"/>
    <cellStyle name="Normal 6 2 2 6 3 7 2" xfId="44513"/>
    <cellStyle name="Normal 6 2 2 6 3 8" xfId="20252"/>
    <cellStyle name="Normal 6 2 2 6 3 8 2" xfId="47207"/>
    <cellStyle name="Normal 6 2 2 6 3 9" xfId="22946"/>
    <cellStyle name="Normal 6 2 2 6 3 9 2" xfId="49901"/>
    <cellStyle name="Normal 6 2 2 6 4" xfId="3202"/>
    <cellStyle name="Normal 6 2 2 6 4 2" xfId="30156"/>
    <cellStyle name="Normal 6 2 2 6 5" xfId="5895"/>
    <cellStyle name="Normal 6 2 2 6 5 2" xfId="32849"/>
    <cellStyle name="Normal 6 2 2 6 6" xfId="8588"/>
    <cellStyle name="Normal 6 2 2 6 6 2" xfId="35542"/>
    <cellStyle name="Normal 6 2 2 6 7" xfId="11281"/>
    <cellStyle name="Normal 6 2 2 6 7 2" xfId="38235"/>
    <cellStyle name="Normal 6 2 2 6 8" xfId="13974"/>
    <cellStyle name="Normal 6 2 2 6 8 2" xfId="40928"/>
    <cellStyle name="Normal 6 2 2 6 9" xfId="16667"/>
    <cellStyle name="Normal 6 2 2 6 9 2" xfId="43622"/>
    <cellStyle name="Normal 6 2 2 7" xfId="796"/>
    <cellStyle name="Normal 6 2 2 7 10" xfId="19627"/>
    <cellStyle name="Normal 6 2 2 7 10 2" xfId="46582"/>
    <cellStyle name="Normal 6 2 2 7 11" xfId="22321"/>
    <cellStyle name="Normal 6 2 2 7 11 2" xfId="49276"/>
    <cellStyle name="Normal 6 2 2 7 12" xfId="27749"/>
    <cellStyle name="Normal 6 2 2 7 13" xfId="25035"/>
    <cellStyle name="Normal 6 2 2 7 2" xfId="1685"/>
    <cellStyle name="Normal 6 2 2 7 2 10" xfId="28640"/>
    <cellStyle name="Normal 6 2 2 7 2 11" xfId="26817"/>
    <cellStyle name="Normal 6 2 2 7 2 2" xfId="5250"/>
    <cellStyle name="Normal 6 2 2 7 2 2 2" xfId="32204"/>
    <cellStyle name="Normal 6 2 2 7 2 3" xfId="7943"/>
    <cellStyle name="Normal 6 2 2 7 2 3 2" xfId="34897"/>
    <cellStyle name="Normal 6 2 2 7 2 4" xfId="10636"/>
    <cellStyle name="Normal 6 2 2 7 2 4 2" xfId="37590"/>
    <cellStyle name="Normal 6 2 2 7 2 5" xfId="13329"/>
    <cellStyle name="Normal 6 2 2 7 2 5 2" xfId="40283"/>
    <cellStyle name="Normal 6 2 2 7 2 6" xfId="16022"/>
    <cellStyle name="Normal 6 2 2 7 2 6 2" xfId="42976"/>
    <cellStyle name="Normal 6 2 2 7 2 7" xfId="18715"/>
    <cellStyle name="Normal 6 2 2 7 2 7 2" xfId="45670"/>
    <cellStyle name="Normal 6 2 2 7 2 8" xfId="21409"/>
    <cellStyle name="Normal 6 2 2 7 2 8 2" xfId="48364"/>
    <cellStyle name="Normal 6 2 2 7 2 9" xfId="24103"/>
    <cellStyle name="Normal 6 2 2 7 2 9 2" xfId="51058"/>
    <cellStyle name="Normal 6 2 2 7 3" xfId="2577"/>
    <cellStyle name="Normal 6 2 2 7 3 10" xfId="29531"/>
    <cellStyle name="Normal 6 2 2 7 3 11" xfId="25926"/>
    <cellStyle name="Normal 6 2 2 7 3 2" xfId="4359"/>
    <cellStyle name="Normal 6 2 2 7 3 2 2" xfId="31313"/>
    <cellStyle name="Normal 6 2 2 7 3 3" xfId="7052"/>
    <cellStyle name="Normal 6 2 2 7 3 3 2" xfId="34006"/>
    <cellStyle name="Normal 6 2 2 7 3 4" xfId="9745"/>
    <cellStyle name="Normal 6 2 2 7 3 4 2" xfId="36699"/>
    <cellStyle name="Normal 6 2 2 7 3 5" xfId="12438"/>
    <cellStyle name="Normal 6 2 2 7 3 5 2" xfId="39392"/>
    <cellStyle name="Normal 6 2 2 7 3 6" xfId="15131"/>
    <cellStyle name="Normal 6 2 2 7 3 6 2" xfId="42085"/>
    <cellStyle name="Normal 6 2 2 7 3 7" xfId="17824"/>
    <cellStyle name="Normal 6 2 2 7 3 7 2" xfId="44779"/>
    <cellStyle name="Normal 6 2 2 7 3 8" xfId="20518"/>
    <cellStyle name="Normal 6 2 2 7 3 8 2" xfId="47473"/>
    <cellStyle name="Normal 6 2 2 7 3 9" xfId="23212"/>
    <cellStyle name="Normal 6 2 2 7 3 9 2" xfId="50167"/>
    <cellStyle name="Normal 6 2 2 7 4" xfId="3468"/>
    <cellStyle name="Normal 6 2 2 7 4 2" xfId="30422"/>
    <cellStyle name="Normal 6 2 2 7 5" xfId="6161"/>
    <cellStyle name="Normal 6 2 2 7 5 2" xfId="33115"/>
    <cellStyle name="Normal 6 2 2 7 6" xfId="8854"/>
    <cellStyle name="Normal 6 2 2 7 6 2" xfId="35808"/>
    <cellStyle name="Normal 6 2 2 7 7" xfId="11547"/>
    <cellStyle name="Normal 6 2 2 7 7 2" xfId="38501"/>
    <cellStyle name="Normal 6 2 2 7 8" xfId="14240"/>
    <cellStyle name="Normal 6 2 2 7 8 2" xfId="41194"/>
    <cellStyle name="Normal 6 2 2 7 9" xfId="16933"/>
    <cellStyle name="Normal 6 2 2 7 9 2" xfId="43888"/>
    <cellStyle name="Normal 6 2 2 8" xfId="829"/>
    <cellStyle name="Normal 6 2 2 8 10" xfId="19660"/>
    <cellStyle name="Normal 6 2 2 8 10 2" xfId="46615"/>
    <cellStyle name="Normal 6 2 2 8 11" xfId="22354"/>
    <cellStyle name="Normal 6 2 2 8 11 2" xfId="49309"/>
    <cellStyle name="Normal 6 2 2 8 12" xfId="27782"/>
    <cellStyle name="Normal 6 2 2 8 13" xfId="25068"/>
    <cellStyle name="Normal 6 2 2 8 2" xfId="1718"/>
    <cellStyle name="Normal 6 2 2 8 2 10" xfId="28673"/>
    <cellStyle name="Normal 6 2 2 8 2 11" xfId="26850"/>
    <cellStyle name="Normal 6 2 2 8 2 2" xfId="5283"/>
    <cellStyle name="Normal 6 2 2 8 2 2 2" xfId="32237"/>
    <cellStyle name="Normal 6 2 2 8 2 3" xfId="7976"/>
    <cellStyle name="Normal 6 2 2 8 2 3 2" xfId="34930"/>
    <cellStyle name="Normal 6 2 2 8 2 4" xfId="10669"/>
    <cellStyle name="Normal 6 2 2 8 2 4 2" xfId="37623"/>
    <cellStyle name="Normal 6 2 2 8 2 5" xfId="13362"/>
    <cellStyle name="Normal 6 2 2 8 2 5 2" xfId="40316"/>
    <cellStyle name="Normal 6 2 2 8 2 6" xfId="16055"/>
    <cellStyle name="Normal 6 2 2 8 2 6 2" xfId="43009"/>
    <cellStyle name="Normal 6 2 2 8 2 7" xfId="18748"/>
    <cellStyle name="Normal 6 2 2 8 2 7 2" xfId="45703"/>
    <cellStyle name="Normal 6 2 2 8 2 8" xfId="21442"/>
    <cellStyle name="Normal 6 2 2 8 2 8 2" xfId="48397"/>
    <cellStyle name="Normal 6 2 2 8 2 9" xfId="24136"/>
    <cellStyle name="Normal 6 2 2 8 2 9 2" xfId="51091"/>
    <cellStyle name="Normal 6 2 2 8 3" xfId="2610"/>
    <cellStyle name="Normal 6 2 2 8 3 10" xfId="29564"/>
    <cellStyle name="Normal 6 2 2 8 3 11" xfId="25959"/>
    <cellStyle name="Normal 6 2 2 8 3 2" xfId="4392"/>
    <cellStyle name="Normal 6 2 2 8 3 2 2" xfId="31346"/>
    <cellStyle name="Normal 6 2 2 8 3 3" xfId="7085"/>
    <cellStyle name="Normal 6 2 2 8 3 3 2" xfId="34039"/>
    <cellStyle name="Normal 6 2 2 8 3 4" xfId="9778"/>
    <cellStyle name="Normal 6 2 2 8 3 4 2" xfId="36732"/>
    <cellStyle name="Normal 6 2 2 8 3 5" xfId="12471"/>
    <cellStyle name="Normal 6 2 2 8 3 5 2" xfId="39425"/>
    <cellStyle name="Normal 6 2 2 8 3 6" xfId="15164"/>
    <cellStyle name="Normal 6 2 2 8 3 6 2" xfId="42118"/>
    <cellStyle name="Normal 6 2 2 8 3 7" xfId="17857"/>
    <cellStyle name="Normal 6 2 2 8 3 7 2" xfId="44812"/>
    <cellStyle name="Normal 6 2 2 8 3 8" xfId="20551"/>
    <cellStyle name="Normal 6 2 2 8 3 8 2" xfId="47506"/>
    <cellStyle name="Normal 6 2 2 8 3 9" xfId="23245"/>
    <cellStyle name="Normal 6 2 2 8 3 9 2" xfId="50200"/>
    <cellStyle name="Normal 6 2 2 8 4" xfId="3501"/>
    <cellStyle name="Normal 6 2 2 8 4 2" xfId="30455"/>
    <cellStyle name="Normal 6 2 2 8 5" xfId="6194"/>
    <cellStyle name="Normal 6 2 2 8 5 2" xfId="33148"/>
    <cellStyle name="Normal 6 2 2 8 6" xfId="8887"/>
    <cellStyle name="Normal 6 2 2 8 6 2" xfId="35841"/>
    <cellStyle name="Normal 6 2 2 8 7" xfId="11580"/>
    <cellStyle name="Normal 6 2 2 8 7 2" xfId="38534"/>
    <cellStyle name="Normal 6 2 2 8 8" xfId="14273"/>
    <cellStyle name="Normal 6 2 2 8 8 2" xfId="41227"/>
    <cellStyle name="Normal 6 2 2 8 9" xfId="16966"/>
    <cellStyle name="Normal 6 2 2 8 9 2" xfId="43921"/>
    <cellStyle name="Normal 6 2 2 9" xfId="882"/>
    <cellStyle name="Normal 6 2 2 9 10" xfId="19714"/>
    <cellStyle name="Normal 6 2 2 9 10 2" xfId="46669"/>
    <cellStyle name="Normal 6 2 2 9 11" xfId="22408"/>
    <cellStyle name="Normal 6 2 2 9 11 2" xfId="49363"/>
    <cellStyle name="Normal 6 2 2 9 12" xfId="27836"/>
    <cellStyle name="Normal 6 2 2 9 13" xfId="25122"/>
    <cellStyle name="Normal 6 2 2 9 2" xfId="1772"/>
    <cellStyle name="Normal 6 2 2 9 2 10" xfId="28727"/>
    <cellStyle name="Normal 6 2 2 9 2 11" xfId="26904"/>
    <cellStyle name="Normal 6 2 2 9 2 2" xfId="5337"/>
    <cellStyle name="Normal 6 2 2 9 2 2 2" xfId="32291"/>
    <cellStyle name="Normal 6 2 2 9 2 3" xfId="8030"/>
    <cellStyle name="Normal 6 2 2 9 2 3 2" xfId="34984"/>
    <cellStyle name="Normal 6 2 2 9 2 4" xfId="10723"/>
    <cellStyle name="Normal 6 2 2 9 2 4 2" xfId="37677"/>
    <cellStyle name="Normal 6 2 2 9 2 5" xfId="13416"/>
    <cellStyle name="Normal 6 2 2 9 2 5 2" xfId="40370"/>
    <cellStyle name="Normal 6 2 2 9 2 6" xfId="16109"/>
    <cellStyle name="Normal 6 2 2 9 2 6 2" xfId="43063"/>
    <cellStyle name="Normal 6 2 2 9 2 7" xfId="18802"/>
    <cellStyle name="Normal 6 2 2 9 2 7 2" xfId="45757"/>
    <cellStyle name="Normal 6 2 2 9 2 8" xfId="21496"/>
    <cellStyle name="Normal 6 2 2 9 2 8 2" xfId="48451"/>
    <cellStyle name="Normal 6 2 2 9 2 9" xfId="24190"/>
    <cellStyle name="Normal 6 2 2 9 2 9 2" xfId="51145"/>
    <cellStyle name="Normal 6 2 2 9 3" xfId="2664"/>
    <cellStyle name="Normal 6 2 2 9 3 10" xfId="29618"/>
    <cellStyle name="Normal 6 2 2 9 3 11" xfId="26013"/>
    <cellStyle name="Normal 6 2 2 9 3 2" xfId="4446"/>
    <cellStyle name="Normal 6 2 2 9 3 2 2" xfId="31400"/>
    <cellStyle name="Normal 6 2 2 9 3 3" xfId="7139"/>
    <cellStyle name="Normal 6 2 2 9 3 3 2" xfId="34093"/>
    <cellStyle name="Normal 6 2 2 9 3 4" xfId="9832"/>
    <cellStyle name="Normal 6 2 2 9 3 4 2" xfId="36786"/>
    <cellStyle name="Normal 6 2 2 9 3 5" xfId="12525"/>
    <cellStyle name="Normal 6 2 2 9 3 5 2" xfId="39479"/>
    <cellStyle name="Normal 6 2 2 9 3 6" xfId="15218"/>
    <cellStyle name="Normal 6 2 2 9 3 6 2" xfId="42172"/>
    <cellStyle name="Normal 6 2 2 9 3 7" xfId="17911"/>
    <cellStyle name="Normal 6 2 2 9 3 7 2" xfId="44866"/>
    <cellStyle name="Normal 6 2 2 9 3 8" xfId="20605"/>
    <cellStyle name="Normal 6 2 2 9 3 8 2" xfId="47560"/>
    <cellStyle name="Normal 6 2 2 9 3 9" xfId="23299"/>
    <cellStyle name="Normal 6 2 2 9 3 9 2" xfId="50254"/>
    <cellStyle name="Normal 6 2 2 9 4" xfId="3555"/>
    <cellStyle name="Normal 6 2 2 9 4 2" xfId="30509"/>
    <cellStyle name="Normal 6 2 2 9 5" xfId="6248"/>
    <cellStyle name="Normal 6 2 2 9 5 2" xfId="33202"/>
    <cellStyle name="Normal 6 2 2 9 6" xfId="8941"/>
    <cellStyle name="Normal 6 2 2 9 6 2" xfId="35895"/>
    <cellStyle name="Normal 6 2 2 9 7" xfId="11634"/>
    <cellStyle name="Normal 6 2 2 9 7 2" xfId="38588"/>
    <cellStyle name="Normal 6 2 2 9 8" xfId="14327"/>
    <cellStyle name="Normal 6 2 2 9 8 2" xfId="41281"/>
    <cellStyle name="Normal 6 2 2 9 9" xfId="17020"/>
    <cellStyle name="Normal 6 2 2 9 9 2" xfId="43975"/>
    <cellStyle name="Normal 6 2 20" xfId="10864"/>
    <cellStyle name="Normal 6 2 20 2" xfId="37818"/>
    <cellStyle name="Normal 6 2 21" xfId="13557"/>
    <cellStyle name="Normal 6 2 21 2" xfId="40511"/>
    <cellStyle name="Normal 6 2 22" xfId="16250"/>
    <cellStyle name="Normal 6 2 22 2" xfId="43205"/>
    <cellStyle name="Normal 6 2 23" xfId="18944"/>
    <cellStyle name="Normal 6 2 23 2" xfId="45899"/>
    <cellStyle name="Normal 6 2 24" xfId="21638"/>
    <cellStyle name="Normal 6 2 24 2" xfId="48593"/>
    <cellStyle name="Normal 6 2 25" xfId="27066"/>
    <cellStyle name="Normal 6 2 26" xfId="24352"/>
    <cellStyle name="Normal 6 2 27" xfId="51342"/>
    <cellStyle name="Normal 6 2 3" xfId="93"/>
    <cellStyle name="Normal 6 2 3 10" xfId="10877"/>
    <cellStyle name="Normal 6 2 3 10 2" xfId="37831"/>
    <cellStyle name="Normal 6 2 3 11" xfId="13570"/>
    <cellStyle name="Normal 6 2 3 11 2" xfId="40524"/>
    <cellStyle name="Normal 6 2 3 12" xfId="16263"/>
    <cellStyle name="Normal 6 2 3 12 2" xfId="43218"/>
    <cellStyle name="Normal 6 2 3 13" xfId="18957"/>
    <cellStyle name="Normal 6 2 3 13 2" xfId="45912"/>
    <cellStyle name="Normal 6 2 3 14" xfId="21651"/>
    <cellStyle name="Normal 6 2 3 14 2" xfId="48606"/>
    <cellStyle name="Normal 6 2 3 15" xfId="27079"/>
    <cellStyle name="Normal 6 2 3 16" xfId="24365"/>
    <cellStyle name="Normal 6 2 3 2" xfId="355"/>
    <cellStyle name="Normal 6 2 3 2 10" xfId="16508"/>
    <cellStyle name="Normal 6 2 3 2 10 2" xfId="43463"/>
    <cellStyle name="Normal 6 2 3 2 11" xfId="19202"/>
    <cellStyle name="Normal 6 2 3 2 11 2" xfId="46157"/>
    <cellStyle name="Normal 6 2 3 2 12" xfId="21896"/>
    <cellStyle name="Normal 6 2 3 2 12 2" xfId="48851"/>
    <cellStyle name="Normal 6 2 3 2 13" xfId="27324"/>
    <cellStyle name="Normal 6 2 3 2 14" xfId="24610"/>
    <cellStyle name="Normal 6 2 3 2 2" xfId="641"/>
    <cellStyle name="Normal 6 2 3 2 2 10" xfId="19472"/>
    <cellStyle name="Normal 6 2 3 2 2 10 2" xfId="46427"/>
    <cellStyle name="Normal 6 2 3 2 2 11" xfId="22166"/>
    <cellStyle name="Normal 6 2 3 2 2 11 2" xfId="49121"/>
    <cellStyle name="Normal 6 2 3 2 2 12" xfId="27594"/>
    <cellStyle name="Normal 6 2 3 2 2 13" xfId="24880"/>
    <cellStyle name="Normal 6 2 3 2 2 2" xfId="1530"/>
    <cellStyle name="Normal 6 2 3 2 2 2 10" xfId="28485"/>
    <cellStyle name="Normal 6 2 3 2 2 2 11" xfId="26662"/>
    <cellStyle name="Normal 6 2 3 2 2 2 2" xfId="5095"/>
    <cellStyle name="Normal 6 2 3 2 2 2 2 2" xfId="32049"/>
    <cellStyle name="Normal 6 2 3 2 2 2 3" xfId="7788"/>
    <cellStyle name="Normal 6 2 3 2 2 2 3 2" xfId="34742"/>
    <cellStyle name="Normal 6 2 3 2 2 2 4" xfId="10481"/>
    <cellStyle name="Normal 6 2 3 2 2 2 4 2" xfId="37435"/>
    <cellStyle name="Normal 6 2 3 2 2 2 5" xfId="13174"/>
    <cellStyle name="Normal 6 2 3 2 2 2 5 2" xfId="40128"/>
    <cellStyle name="Normal 6 2 3 2 2 2 6" xfId="15867"/>
    <cellStyle name="Normal 6 2 3 2 2 2 6 2" xfId="42821"/>
    <cellStyle name="Normal 6 2 3 2 2 2 7" xfId="18560"/>
    <cellStyle name="Normal 6 2 3 2 2 2 7 2" xfId="45515"/>
    <cellStyle name="Normal 6 2 3 2 2 2 8" xfId="21254"/>
    <cellStyle name="Normal 6 2 3 2 2 2 8 2" xfId="48209"/>
    <cellStyle name="Normal 6 2 3 2 2 2 9" xfId="23948"/>
    <cellStyle name="Normal 6 2 3 2 2 2 9 2" xfId="50903"/>
    <cellStyle name="Normal 6 2 3 2 2 3" xfId="2421"/>
    <cellStyle name="Normal 6 2 3 2 2 3 10" xfId="29376"/>
    <cellStyle name="Normal 6 2 3 2 2 3 11" xfId="25771"/>
    <cellStyle name="Normal 6 2 3 2 2 3 2" xfId="4204"/>
    <cellStyle name="Normal 6 2 3 2 2 3 2 2" xfId="31158"/>
    <cellStyle name="Normal 6 2 3 2 2 3 3" xfId="6897"/>
    <cellStyle name="Normal 6 2 3 2 2 3 3 2" xfId="33851"/>
    <cellStyle name="Normal 6 2 3 2 2 3 4" xfId="9590"/>
    <cellStyle name="Normal 6 2 3 2 2 3 4 2" xfId="36544"/>
    <cellStyle name="Normal 6 2 3 2 2 3 5" xfId="12283"/>
    <cellStyle name="Normal 6 2 3 2 2 3 5 2" xfId="39237"/>
    <cellStyle name="Normal 6 2 3 2 2 3 6" xfId="14976"/>
    <cellStyle name="Normal 6 2 3 2 2 3 6 2" xfId="41930"/>
    <cellStyle name="Normal 6 2 3 2 2 3 7" xfId="17669"/>
    <cellStyle name="Normal 6 2 3 2 2 3 7 2" xfId="44624"/>
    <cellStyle name="Normal 6 2 3 2 2 3 8" xfId="20363"/>
    <cellStyle name="Normal 6 2 3 2 2 3 8 2" xfId="47318"/>
    <cellStyle name="Normal 6 2 3 2 2 3 9" xfId="23057"/>
    <cellStyle name="Normal 6 2 3 2 2 3 9 2" xfId="50012"/>
    <cellStyle name="Normal 6 2 3 2 2 4" xfId="3313"/>
    <cellStyle name="Normal 6 2 3 2 2 4 2" xfId="30267"/>
    <cellStyle name="Normal 6 2 3 2 2 5" xfId="6006"/>
    <cellStyle name="Normal 6 2 3 2 2 5 2" xfId="32960"/>
    <cellStyle name="Normal 6 2 3 2 2 6" xfId="8699"/>
    <cellStyle name="Normal 6 2 3 2 2 6 2" xfId="35653"/>
    <cellStyle name="Normal 6 2 3 2 2 7" xfId="11392"/>
    <cellStyle name="Normal 6 2 3 2 2 7 2" xfId="38346"/>
    <cellStyle name="Normal 6 2 3 2 2 8" xfId="14085"/>
    <cellStyle name="Normal 6 2 3 2 2 8 2" xfId="41039"/>
    <cellStyle name="Normal 6 2 3 2 2 9" xfId="16778"/>
    <cellStyle name="Normal 6 2 3 2 2 9 2" xfId="43733"/>
    <cellStyle name="Normal 6 2 3 2 3" xfId="1260"/>
    <cellStyle name="Normal 6 2 3 2 3 10" xfId="28215"/>
    <cellStyle name="Normal 6 2 3 2 3 11" xfId="26392"/>
    <cellStyle name="Normal 6 2 3 2 3 2" xfId="4825"/>
    <cellStyle name="Normal 6 2 3 2 3 2 2" xfId="31779"/>
    <cellStyle name="Normal 6 2 3 2 3 3" xfId="7518"/>
    <cellStyle name="Normal 6 2 3 2 3 3 2" xfId="34472"/>
    <cellStyle name="Normal 6 2 3 2 3 4" xfId="10211"/>
    <cellStyle name="Normal 6 2 3 2 3 4 2" xfId="37165"/>
    <cellStyle name="Normal 6 2 3 2 3 5" xfId="12904"/>
    <cellStyle name="Normal 6 2 3 2 3 5 2" xfId="39858"/>
    <cellStyle name="Normal 6 2 3 2 3 6" xfId="15597"/>
    <cellStyle name="Normal 6 2 3 2 3 6 2" xfId="42551"/>
    <cellStyle name="Normal 6 2 3 2 3 7" xfId="18290"/>
    <cellStyle name="Normal 6 2 3 2 3 7 2" xfId="45245"/>
    <cellStyle name="Normal 6 2 3 2 3 8" xfId="20984"/>
    <cellStyle name="Normal 6 2 3 2 3 8 2" xfId="47939"/>
    <cellStyle name="Normal 6 2 3 2 3 9" xfId="23678"/>
    <cellStyle name="Normal 6 2 3 2 3 9 2" xfId="50633"/>
    <cellStyle name="Normal 6 2 3 2 4" xfId="2151"/>
    <cellStyle name="Normal 6 2 3 2 4 10" xfId="29106"/>
    <cellStyle name="Normal 6 2 3 2 4 11" xfId="25501"/>
    <cellStyle name="Normal 6 2 3 2 4 2" xfId="3934"/>
    <cellStyle name="Normal 6 2 3 2 4 2 2" xfId="30888"/>
    <cellStyle name="Normal 6 2 3 2 4 3" xfId="6627"/>
    <cellStyle name="Normal 6 2 3 2 4 3 2" xfId="33581"/>
    <cellStyle name="Normal 6 2 3 2 4 4" xfId="9320"/>
    <cellStyle name="Normal 6 2 3 2 4 4 2" xfId="36274"/>
    <cellStyle name="Normal 6 2 3 2 4 5" xfId="12013"/>
    <cellStyle name="Normal 6 2 3 2 4 5 2" xfId="38967"/>
    <cellStyle name="Normal 6 2 3 2 4 6" xfId="14706"/>
    <cellStyle name="Normal 6 2 3 2 4 6 2" xfId="41660"/>
    <cellStyle name="Normal 6 2 3 2 4 7" xfId="17399"/>
    <cellStyle name="Normal 6 2 3 2 4 7 2" xfId="44354"/>
    <cellStyle name="Normal 6 2 3 2 4 8" xfId="20093"/>
    <cellStyle name="Normal 6 2 3 2 4 8 2" xfId="47048"/>
    <cellStyle name="Normal 6 2 3 2 4 9" xfId="22787"/>
    <cellStyle name="Normal 6 2 3 2 4 9 2" xfId="49742"/>
    <cellStyle name="Normal 6 2 3 2 5" xfId="3043"/>
    <cellStyle name="Normal 6 2 3 2 5 2" xfId="29997"/>
    <cellStyle name="Normal 6 2 3 2 6" xfId="5736"/>
    <cellStyle name="Normal 6 2 3 2 6 2" xfId="32690"/>
    <cellStyle name="Normal 6 2 3 2 7" xfId="8429"/>
    <cellStyle name="Normal 6 2 3 2 7 2" xfId="35383"/>
    <cellStyle name="Normal 6 2 3 2 8" xfId="11122"/>
    <cellStyle name="Normal 6 2 3 2 8 2" xfId="38076"/>
    <cellStyle name="Normal 6 2 3 2 9" xfId="13815"/>
    <cellStyle name="Normal 6 2 3 2 9 2" xfId="40769"/>
    <cellStyle name="Normal 6 2 3 3" xfId="354"/>
    <cellStyle name="Normal 6 2 3 3 10" xfId="19201"/>
    <cellStyle name="Normal 6 2 3 3 10 2" xfId="46156"/>
    <cellStyle name="Normal 6 2 3 3 11" xfId="21895"/>
    <cellStyle name="Normal 6 2 3 3 11 2" xfId="48850"/>
    <cellStyle name="Normal 6 2 3 3 12" xfId="27323"/>
    <cellStyle name="Normal 6 2 3 3 13" xfId="24609"/>
    <cellStyle name="Normal 6 2 3 3 2" xfId="1259"/>
    <cellStyle name="Normal 6 2 3 3 2 10" xfId="28214"/>
    <cellStyle name="Normal 6 2 3 3 2 11" xfId="26391"/>
    <cellStyle name="Normal 6 2 3 3 2 2" xfId="4824"/>
    <cellStyle name="Normal 6 2 3 3 2 2 2" xfId="31778"/>
    <cellStyle name="Normal 6 2 3 3 2 3" xfId="7517"/>
    <cellStyle name="Normal 6 2 3 3 2 3 2" xfId="34471"/>
    <cellStyle name="Normal 6 2 3 3 2 4" xfId="10210"/>
    <cellStyle name="Normal 6 2 3 3 2 4 2" xfId="37164"/>
    <cellStyle name="Normal 6 2 3 3 2 5" xfId="12903"/>
    <cellStyle name="Normal 6 2 3 3 2 5 2" xfId="39857"/>
    <cellStyle name="Normal 6 2 3 3 2 6" xfId="15596"/>
    <cellStyle name="Normal 6 2 3 3 2 6 2" xfId="42550"/>
    <cellStyle name="Normal 6 2 3 3 2 7" xfId="18289"/>
    <cellStyle name="Normal 6 2 3 3 2 7 2" xfId="45244"/>
    <cellStyle name="Normal 6 2 3 3 2 8" xfId="20983"/>
    <cellStyle name="Normal 6 2 3 3 2 8 2" xfId="47938"/>
    <cellStyle name="Normal 6 2 3 3 2 9" xfId="23677"/>
    <cellStyle name="Normal 6 2 3 3 2 9 2" xfId="50632"/>
    <cellStyle name="Normal 6 2 3 3 3" xfId="2150"/>
    <cellStyle name="Normal 6 2 3 3 3 10" xfId="29105"/>
    <cellStyle name="Normal 6 2 3 3 3 11" xfId="25500"/>
    <cellStyle name="Normal 6 2 3 3 3 2" xfId="3933"/>
    <cellStyle name="Normal 6 2 3 3 3 2 2" xfId="30887"/>
    <cellStyle name="Normal 6 2 3 3 3 3" xfId="6626"/>
    <cellStyle name="Normal 6 2 3 3 3 3 2" xfId="33580"/>
    <cellStyle name="Normal 6 2 3 3 3 4" xfId="9319"/>
    <cellStyle name="Normal 6 2 3 3 3 4 2" xfId="36273"/>
    <cellStyle name="Normal 6 2 3 3 3 5" xfId="12012"/>
    <cellStyle name="Normal 6 2 3 3 3 5 2" xfId="38966"/>
    <cellStyle name="Normal 6 2 3 3 3 6" xfId="14705"/>
    <cellStyle name="Normal 6 2 3 3 3 6 2" xfId="41659"/>
    <cellStyle name="Normal 6 2 3 3 3 7" xfId="17398"/>
    <cellStyle name="Normal 6 2 3 3 3 7 2" xfId="44353"/>
    <cellStyle name="Normal 6 2 3 3 3 8" xfId="20092"/>
    <cellStyle name="Normal 6 2 3 3 3 8 2" xfId="47047"/>
    <cellStyle name="Normal 6 2 3 3 3 9" xfId="22786"/>
    <cellStyle name="Normal 6 2 3 3 3 9 2" xfId="49741"/>
    <cellStyle name="Normal 6 2 3 3 4" xfId="3042"/>
    <cellStyle name="Normal 6 2 3 3 4 2" xfId="29996"/>
    <cellStyle name="Normal 6 2 3 3 5" xfId="5735"/>
    <cellStyle name="Normal 6 2 3 3 5 2" xfId="32689"/>
    <cellStyle name="Normal 6 2 3 3 6" xfId="8428"/>
    <cellStyle name="Normal 6 2 3 3 6 2" xfId="35382"/>
    <cellStyle name="Normal 6 2 3 3 7" xfId="11121"/>
    <cellStyle name="Normal 6 2 3 3 7 2" xfId="38075"/>
    <cellStyle name="Normal 6 2 3 3 8" xfId="13814"/>
    <cellStyle name="Normal 6 2 3 3 8 2" xfId="40768"/>
    <cellStyle name="Normal 6 2 3 3 9" xfId="16507"/>
    <cellStyle name="Normal 6 2 3 3 9 2" xfId="43462"/>
    <cellStyle name="Normal 6 2 3 4" xfId="640"/>
    <cellStyle name="Normal 6 2 3 4 10" xfId="19471"/>
    <cellStyle name="Normal 6 2 3 4 10 2" xfId="46426"/>
    <cellStyle name="Normal 6 2 3 4 11" xfId="22165"/>
    <cellStyle name="Normal 6 2 3 4 11 2" xfId="49120"/>
    <cellStyle name="Normal 6 2 3 4 12" xfId="27593"/>
    <cellStyle name="Normal 6 2 3 4 13" xfId="24879"/>
    <cellStyle name="Normal 6 2 3 4 2" xfId="1529"/>
    <cellStyle name="Normal 6 2 3 4 2 10" xfId="28484"/>
    <cellStyle name="Normal 6 2 3 4 2 11" xfId="26661"/>
    <cellStyle name="Normal 6 2 3 4 2 2" xfId="5094"/>
    <cellStyle name="Normal 6 2 3 4 2 2 2" xfId="32048"/>
    <cellStyle name="Normal 6 2 3 4 2 3" xfId="7787"/>
    <cellStyle name="Normal 6 2 3 4 2 3 2" xfId="34741"/>
    <cellStyle name="Normal 6 2 3 4 2 4" xfId="10480"/>
    <cellStyle name="Normal 6 2 3 4 2 4 2" xfId="37434"/>
    <cellStyle name="Normal 6 2 3 4 2 5" xfId="13173"/>
    <cellStyle name="Normal 6 2 3 4 2 5 2" xfId="40127"/>
    <cellStyle name="Normal 6 2 3 4 2 6" xfId="15866"/>
    <cellStyle name="Normal 6 2 3 4 2 6 2" xfId="42820"/>
    <cellStyle name="Normal 6 2 3 4 2 7" xfId="18559"/>
    <cellStyle name="Normal 6 2 3 4 2 7 2" xfId="45514"/>
    <cellStyle name="Normal 6 2 3 4 2 8" xfId="21253"/>
    <cellStyle name="Normal 6 2 3 4 2 8 2" xfId="48208"/>
    <cellStyle name="Normal 6 2 3 4 2 9" xfId="23947"/>
    <cellStyle name="Normal 6 2 3 4 2 9 2" xfId="50902"/>
    <cellStyle name="Normal 6 2 3 4 3" xfId="2420"/>
    <cellStyle name="Normal 6 2 3 4 3 10" xfId="29375"/>
    <cellStyle name="Normal 6 2 3 4 3 11" xfId="25770"/>
    <cellStyle name="Normal 6 2 3 4 3 2" xfId="4203"/>
    <cellStyle name="Normal 6 2 3 4 3 2 2" xfId="31157"/>
    <cellStyle name="Normal 6 2 3 4 3 3" xfId="6896"/>
    <cellStyle name="Normal 6 2 3 4 3 3 2" xfId="33850"/>
    <cellStyle name="Normal 6 2 3 4 3 4" xfId="9589"/>
    <cellStyle name="Normal 6 2 3 4 3 4 2" xfId="36543"/>
    <cellStyle name="Normal 6 2 3 4 3 5" xfId="12282"/>
    <cellStyle name="Normal 6 2 3 4 3 5 2" xfId="39236"/>
    <cellStyle name="Normal 6 2 3 4 3 6" xfId="14975"/>
    <cellStyle name="Normal 6 2 3 4 3 6 2" xfId="41929"/>
    <cellStyle name="Normal 6 2 3 4 3 7" xfId="17668"/>
    <cellStyle name="Normal 6 2 3 4 3 7 2" xfId="44623"/>
    <cellStyle name="Normal 6 2 3 4 3 8" xfId="20362"/>
    <cellStyle name="Normal 6 2 3 4 3 8 2" xfId="47317"/>
    <cellStyle name="Normal 6 2 3 4 3 9" xfId="23056"/>
    <cellStyle name="Normal 6 2 3 4 3 9 2" xfId="50011"/>
    <cellStyle name="Normal 6 2 3 4 4" xfId="3312"/>
    <cellStyle name="Normal 6 2 3 4 4 2" xfId="30266"/>
    <cellStyle name="Normal 6 2 3 4 5" xfId="6005"/>
    <cellStyle name="Normal 6 2 3 4 5 2" xfId="32959"/>
    <cellStyle name="Normal 6 2 3 4 6" xfId="8698"/>
    <cellStyle name="Normal 6 2 3 4 6 2" xfId="35652"/>
    <cellStyle name="Normal 6 2 3 4 7" xfId="11391"/>
    <cellStyle name="Normal 6 2 3 4 7 2" xfId="38345"/>
    <cellStyle name="Normal 6 2 3 4 8" xfId="14084"/>
    <cellStyle name="Normal 6 2 3 4 8 2" xfId="41038"/>
    <cellStyle name="Normal 6 2 3 4 9" xfId="16777"/>
    <cellStyle name="Normal 6 2 3 4 9 2" xfId="43732"/>
    <cellStyle name="Normal 6 2 3 5" xfId="1015"/>
    <cellStyle name="Normal 6 2 3 5 10" xfId="27970"/>
    <cellStyle name="Normal 6 2 3 5 11" xfId="26147"/>
    <cellStyle name="Normal 6 2 3 5 2" xfId="4580"/>
    <cellStyle name="Normal 6 2 3 5 2 2" xfId="31534"/>
    <cellStyle name="Normal 6 2 3 5 3" xfId="7273"/>
    <cellStyle name="Normal 6 2 3 5 3 2" xfId="34227"/>
    <cellStyle name="Normal 6 2 3 5 4" xfId="9966"/>
    <cellStyle name="Normal 6 2 3 5 4 2" xfId="36920"/>
    <cellStyle name="Normal 6 2 3 5 5" xfId="12659"/>
    <cellStyle name="Normal 6 2 3 5 5 2" xfId="39613"/>
    <cellStyle name="Normal 6 2 3 5 6" xfId="15352"/>
    <cellStyle name="Normal 6 2 3 5 6 2" xfId="42306"/>
    <cellStyle name="Normal 6 2 3 5 7" xfId="18045"/>
    <cellStyle name="Normal 6 2 3 5 7 2" xfId="45000"/>
    <cellStyle name="Normal 6 2 3 5 8" xfId="20739"/>
    <cellStyle name="Normal 6 2 3 5 8 2" xfId="47694"/>
    <cellStyle name="Normal 6 2 3 5 9" xfId="23433"/>
    <cellStyle name="Normal 6 2 3 5 9 2" xfId="50388"/>
    <cellStyle name="Normal 6 2 3 6" xfId="1906"/>
    <cellStyle name="Normal 6 2 3 6 10" xfId="28861"/>
    <cellStyle name="Normal 6 2 3 6 11" xfId="25256"/>
    <cellStyle name="Normal 6 2 3 6 2" xfId="3689"/>
    <cellStyle name="Normal 6 2 3 6 2 2" xfId="30643"/>
    <cellStyle name="Normal 6 2 3 6 3" xfId="6382"/>
    <cellStyle name="Normal 6 2 3 6 3 2" xfId="33336"/>
    <cellStyle name="Normal 6 2 3 6 4" xfId="9075"/>
    <cellStyle name="Normal 6 2 3 6 4 2" xfId="36029"/>
    <cellStyle name="Normal 6 2 3 6 5" xfId="11768"/>
    <cellStyle name="Normal 6 2 3 6 5 2" xfId="38722"/>
    <cellStyle name="Normal 6 2 3 6 6" xfId="14461"/>
    <cellStyle name="Normal 6 2 3 6 6 2" xfId="41415"/>
    <cellStyle name="Normal 6 2 3 6 7" xfId="17154"/>
    <cellStyle name="Normal 6 2 3 6 7 2" xfId="44109"/>
    <cellStyle name="Normal 6 2 3 6 8" xfId="19848"/>
    <cellStyle name="Normal 6 2 3 6 8 2" xfId="46803"/>
    <cellStyle name="Normal 6 2 3 6 9" xfId="22542"/>
    <cellStyle name="Normal 6 2 3 6 9 2" xfId="49497"/>
    <cellStyle name="Normal 6 2 3 7" xfId="2798"/>
    <cellStyle name="Normal 6 2 3 7 2" xfId="29752"/>
    <cellStyle name="Normal 6 2 3 8" xfId="5491"/>
    <cellStyle name="Normal 6 2 3 8 2" xfId="32445"/>
    <cellStyle name="Normal 6 2 3 9" xfId="8184"/>
    <cellStyle name="Normal 6 2 3 9 2" xfId="35138"/>
    <cellStyle name="Normal 6 2 4" xfId="126"/>
    <cellStyle name="Normal 6 2 4 10" xfId="13603"/>
    <cellStyle name="Normal 6 2 4 10 2" xfId="40557"/>
    <cellStyle name="Normal 6 2 4 11" xfId="16296"/>
    <cellStyle name="Normal 6 2 4 11 2" xfId="43251"/>
    <cellStyle name="Normal 6 2 4 12" xfId="18990"/>
    <cellStyle name="Normal 6 2 4 12 2" xfId="45945"/>
    <cellStyle name="Normal 6 2 4 13" xfId="21684"/>
    <cellStyle name="Normal 6 2 4 13 2" xfId="48639"/>
    <cellStyle name="Normal 6 2 4 14" xfId="27112"/>
    <cellStyle name="Normal 6 2 4 15" xfId="24398"/>
    <cellStyle name="Normal 6 2 4 2" xfId="356"/>
    <cellStyle name="Normal 6 2 4 2 10" xfId="19203"/>
    <cellStyle name="Normal 6 2 4 2 10 2" xfId="46158"/>
    <cellStyle name="Normal 6 2 4 2 11" xfId="21897"/>
    <cellStyle name="Normal 6 2 4 2 11 2" xfId="48852"/>
    <cellStyle name="Normal 6 2 4 2 12" xfId="27325"/>
    <cellStyle name="Normal 6 2 4 2 13" xfId="24611"/>
    <cellStyle name="Normal 6 2 4 2 2" xfId="1261"/>
    <cellStyle name="Normal 6 2 4 2 2 10" xfId="28216"/>
    <cellStyle name="Normal 6 2 4 2 2 11" xfId="26393"/>
    <cellStyle name="Normal 6 2 4 2 2 2" xfId="4826"/>
    <cellStyle name="Normal 6 2 4 2 2 2 2" xfId="31780"/>
    <cellStyle name="Normal 6 2 4 2 2 3" xfId="7519"/>
    <cellStyle name="Normal 6 2 4 2 2 3 2" xfId="34473"/>
    <cellStyle name="Normal 6 2 4 2 2 4" xfId="10212"/>
    <cellStyle name="Normal 6 2 4 2 2 4 2" xfId="37166"/>
    <cellStyle name="Normal 6 2 4 2 2 5" xfId="12905"/>
    <cellStyle name="Normal 6 2 4 2 2 5 2" xfId="39859"/>
    <cellStyle name="Normal 6 2 4 2 2 6" xfId="15598"/>
    <cellStyle name="Normal 6 2 4 2 2 6 2" xfId="42552"/>
    <cellStyle name="Normal 6 2 4 2 2 7" xfId="18291"/>
    <cellStyle name="Normal 6 2 4 2 2 7 2" xfId="45246"/>
    <cellStyle name="Normal 6 2 4 2 2 8" xfId="20985"/>
    <cellStyle name="Normal 6 2 4 2 2 8 2" xfId="47940"/>
    <cellStyle name="Normal 6 2 4 2 2 9" xfId="23679"/>
    <cellStyle name="Normal 6 2 4 2 2 9 2" xfId="50634"/>
    <cellStyle name="Normal 6 2 4 2 3" xfId="2152"/>
    <cellStyle name="Normal 6 2 4 2 3 10" xfId="29107"/>
    <cellStyle name="Normal 6 2 4 2 3 11" xfId="25502"/>
    <cellStyle name="Normal 6 2 4 2 3 2" xfId="3935"/>
    <cellStyle name="Normal 6 2 4 2 3 2 2" xfId="30889"/>
    <cellStyle name="Normal 6 2 4 2 3 3" xfId="6628"/>
    <cellStyle name="Normal 6 2 4 2 3 3 2" xfId="33582"/>
    <cellStyle name="Normal 6 2 4 2 3 4" xfId="9321"/>
    <cellStyle name="Normal 6 2 4 2 3 4 2" xfId="36275"/>
    <cellStyle name="Normal 6 2 4 2 3 5" xfId="12014"/>
    <cellStyle name="Normal 6 2 4 2 3 5 2" xfId="38968"/>
    <cellStyle name="Normal 6 2 4 2 3 6" xfId="14707"/>
    <cellStyle name="Normal 6 2 4 2 3 6 2" xfId="41661"/>
    <cellStyle name="Normal 6 2 4 2 3 7" xfId="17400"/>
    <cellStyle name="Normal 6 2 4 2 3 7 2" xfId="44355"/>
    <cellStyle name="Normal 6 2 4 2 3 8" xfId="20094"/>
    <cellStyle name="Normal 6 2 4 2 3 8 2" xfId="47049"/>
    <cellStyle name="Normal 6 2 4 2 3 9" xfId="22788"/>
    <cellStyle name="Normal 6 2 4 2 3 9 2" xfId="49743"/>
    <cellStyle name="Normal 6 2 4 2 4" xfId="3044"/>
    <cellStyle name="Normal 6 2 4 2 4 2" xfId="29998"/>
    <cellStyle name="Normal 6 2 4 2 5" xfId="5737"/>
    <cellStyle name="Normal 6 2 4 2 5 2" xfId="32691"/>
    <cellStyle name="Normal 6 2 4 2 6" xfId="8430"/>
    <cellStyle name="Normal 6 2 4 2 6 2" xfId="35384"/>
    <cellStyle name="Normal 6 2 4 2 7" xfId="11123"/>
    <cellStyle name="Normal 6 2 4 2 7 2" xfId="38077"/>
    <cellStyle name="Normal 6 2 4 2 8" xfId="13816"/>
    <cellStyle name="Normal 6 2 4 2 8 2" xfId="40770"/>
    <cellStyle name="Normal 6 2 4 2 9" xfId="16509"/>
    <cellStyle name="Normal 6 2 4 2 9 2" xfId="43464"/>
    <cellStyle name="Normal 6 2 4 3" xfId="642"/>
    <cellStyle name="Normal 6 2 4 3 10" xfId="19473"/>
    <cellStyle name="Normal 6 2 4 3 10 2" xfId="46428"/>
    <cellStyle name="Normal 6 2 4 3 11" xfId="22167"/>
    <cellStyle name="Normal 6 2 4 3 11 2" xfId="49122"/>
    <cellStyle name="Normal 6 2 4 3 12" xfId="27595"/>
    <cellStyle name="Normal 6 2 4 3 13" xfId="24881"/>
    <cellStyle name="Normal 6 2 4 3 2" xfId="1531"/>
    <cellStyle name="Normal 6 2 4 3 2 10" xfId="28486"/>
    <cellStyle name="Normal 6 2 4 3 2 11" xfId="26663"/>
    <cellStyle name="Normal 6 2 4 3 2 2" xfId="5096"/>
    <cellStyle name="Normal 6 2 4 3 2 2 2" xfId="32050"/>
    <cellStyle name="Normal 6 2 4 3 2 3" xfId="7789"/>
    <cellStyle name="Normal 6 2 4 3 2 3 2" xfId="34743"/>
    <cellStyle name="Normal 6 2 4 3 2 4" xfId="10482"/>
    <cellStyle name="Normal 6 2 4 3 2 4 2" xfId="37436"/>
    <cellStyle name="Normal 6 2 4 3 2 5" xfId="13175"/>
    <cellStyle name="Normal 6 2 4 3 2 5 2" xfId="40129"/>
    <cellStyle name="Normal 6 2 4 3 2 6" xfId="15868"/>
    <cellStyle name="Normal 6 2 4 3 2 6 2" xfId="42822"/>
    <cellStyle name="Normal 6 2 4 3 2 7" xfId="18561"/>
    <cellStyle name="Normal 6 2 4 3 2 7 2" xfId="45516"/>
    <cellStyle name="Normal 6 2 4 3 2 8" xfId="21255"/>
    <cellStyle name="Normal 6 2 4 3 2 8 2" xfId="48210"/>
    <cellStyle name="Normal 6 2 4 3 2 9" xfId="23949"/>
    <cellStyle name="Normal 6 2 4 3 2 9 2" xfId="50904"/>
    <cellStyle name="Normal 6 2 4 3 3" xfId="2422"/>
    <cellStyle name="Normal 6 2 4 3 3 10" xfId="29377"/>
    <cellStyle name="Normal 6 2 4 3 3 11" xfId="25772"/>
    <cellStyle name="Normal 6 2 4 3 3 2" xfId="4205"/>
    <cellStyle name="Normal 6 2 4 3 3 2 2" xfId="31159"/>
    <cellStyle name="Normal 6 2 4 3 3 3" xfId="6898"/>
    <cellStyle name="Normal 6 2 4 3 3 3 2" xfId="33852"/>
    <cellStyle name="Normal 6 2 4 3 3 4" xfId="9591"/>
    <cellStyle name="Normal 6 2 4 3 3 4 2" xfId="36545"/>
    <cellStyle name="Normal 6 2 4 3 3 5" xfId="12284"/>
    <cellStyle name="Normal 6 2 4 3 3 5 2" xfId="39238"/>
    <cellStyle name="Normal 6 2 4 3 3 6" xfId="14977"/>
    <cellStyle name="Normal 6 2 4 3 3 6 2" xfId="41931"/>
    <cellStyle name="Normal 6 2 4 3 3 7" xfId="17670"/>
    <cellStyle name="Normal 6 2 4 3 3 7 2" xfId="44625"/>
    <cellStyle name="Normal 6 2 4 3 3 8" xfId="20364"/>
    <cellStyle name="Normal 6 2 4 3 3 8 2" xfId="47319"/>
    <cellStyle name="Normal 6 2 4 3 3 9" xfId="23058"/>
    <cellStyle name="Normal 6 2 4 3 3 9 2" xfId="50013"/>
    <cellStyle name="Normal 6 2 4 3 4" xfId="3314"/>
    <cellStyle name="Normal 6 2 4 3 4 2" xfId="30268"/>
    <cellStyle name="Normal 6 2 4 3 5" xfId="6007"/>
    <cellStyle name="Normal 6 2 4 3 5 2" xfId="32961"/>
    <cellStyle name="Normal 6 2 4 3 6" xfId="8700"/>
    <cellStyle name="Normal 6 2 4 3 6 2" xfId="35654"/>
    <cellStyle name="Normal 6 2 4 3 7" xfId="11393"/>
    <cellStyle name="Normal 6 2 4 3 7 2" xfId="38347"/>
    <cellStyle name="Normal 6 2 4 3 8" xfId="14086"/>
    <cellStyle name="Normal 6 2 4 3 8 2" xfId="41040"/>
    <cellStyle name="Normal 6 2 4 3 9" xfId="16779"/>
    <cellStyle name="Normal 6 2 4 3 9 2" xfId="43734"/>
    <cellStyle name="Normal 6 2 4 4" xfId="1048"/>
    <cellStyle name="Normal 6 2 4 4 10" xfId="28003"/>
    <cellStyle name="Normal 6 2 4 4 11" xfId="26180"/>
    <cellStyle name="Normal 6 2 4 4 2" xfId="4613"/>
    <cellStyle name="Normal 6 2 4 4 2 2" xfId="31567"/>
    <cellStyle name="Normal 6 2 4 4 3" xfId="7306"/>
    <cellStyle name="Normal 6 2 4 4 3 2" xfId="34260"/>
    <cellStyle name="Normal 6 2 4 4 4" xfId="9999"/>
    <cellStyle name="Normal 6 2 4 4 4 2" xfId="36953"/>
    <cellStyle name="Normal 6 2 4 4 5" xfId="12692"/>
    <cellStyle name="Normal 6 2 4 4 5 2" xfId="39646"/>
    <cellStyle name="Normal 6 2 4 4 6" xfId="15385"/>
    <cellStyle name="Normal 6 2 4 4 6 2" xfId="42339"/>
    <cellStyle name="Normal 6 2 4 4 7" xfId="18078"/>
    <cellStyle name="Normal 6 2 4 4 7 2" xfId="45033"/>
    <cellStyle name="Normal 6 2 4 4 8" xfId="20772"/>
    <cellStyle name="Normal 6 2 4 4 8 2" xfId="47727"/>
    <cellStyle name="Normal 6 2 4 4 9" xfId="23466"/>
    <cellStyle name="Normal 6 2 4 4 9 2" xfId="50421"/>
    <cellStyle name="Normal 6 2 4 5" xfId="1939"/>
    <cellStyle name="Normal 6 2 4 5 10" xfId="28894"/>
    <cellStyle name="Normal 6 2 4 5 11" xfId="25289"/>
    <cellStyle name="Normal 6 2 4 5 2" xfId="3722"/>
    <cellStyle name="Normal 6 2 4 5 2 2" xfId="30676"/>
    <cellStyle name="Normal 6 2 4 5 3" xfId="6415"/>
    <cellStyle name="Normal 6 2 4 5 3 2" xfId="33369"/>
    <cellStyle name="Normal 6 2 4 5 4" xfId="9108"/>
    <cellStyle name="Normal 6 2 4 5 4 2" xfId="36062"/>
    <cellStyle name="Normal 6 2 4 5 5" xfId="11801"/>
    <cellStyle name="Normal 6 2 4 5 5 2" xfId="38755"/>
    <cellStyle name="Normal 6 2 4 5 6" xfId="14494"/>
    <cellStyle name="Normal 6 2 4 5 6 2" xfId="41448"/>
    <cellStyle name="Normal 6 2 4 5 7" xfId="17187"/>
    <cellStyle name="Normal 6 2 4 5 7 2" xfId="44142"/>
    <cellStyle name="Normal 6 2 4 5 8" xfId="19881"/>
    <cellStyle name="Normal 6 2 4 5 8 2" xfId="46836"/>
    <cellStyle name="Normal 6 2 4 5 9" xfId="22575"/>
    <cellStyle name="Normal 6 2 4 5 9 2" xfId="49530"/>
    <cellStyle name="Normal 6 2 4 6" xfId="2831"/>
    <cellStyle name="Normal 6 2 4 6 2" xfId="29785"/>
    <cellStyle name="Normal 6 2 4 7" xfId="5524"/>
    <cellStyle name="Normal 6 2 4 7 2" xfId="32478"/>
    <cellStyle name="Normal 6 2 4 8" xfId="8217"/>
    <cellStyle name="Normal 6 2 4 8 2" xfId="35171"/>
    <cellStyle name="Normal 6 2 4 9" xfId="10910"/>
    <cellStyle name="Normal 6 2 4 9 2" xfId="37864"/>
    <cellStyle name="Normal 6 2 5" xfId="159"/>
    <cellStyle name="Normal 6 2 5 10" xfId="13636"/>
    <cellStyle name="Normal 6 2 5 10 2" xfId="40590"/>
    <cellStyle name="Normal 6 2 5 11" xfId="16329"/>
    <cellStyle name="Normal 6 2 5 11 2" xfId="43284"/>
    <cellStyle name="Normal 6 2 5 12" xfId="19023"/>
    <cellStyle name="Normal 6 2 5 12 2" xfId="45978"/>
    <cellStyle name="Normal 6 2 5 13" xfId="21717"/>
    <cellStyle name="Normal 6 2 5 13 2" xfId="48672"/>
    <cellStyle name="Normal 6 2 5 14" xfId="27145"/>
    <cellStyle name="Normal 6 2 5 15" xfId="24431"/>
    <cellStyle name="Normal 6 2 5 2" xfId="357"/>
    <cellStyle name="Normal 6 2 5 2 10" xfId="19204"/>
    <cellStyle name="Normal 6 2 5 2 10 2" xfId="46159"/>
    <cellStyle name="Normal 6 2 5 2 11" xfId="21898"/>
    <cellStyle name="Normal 6 2 5 2 11 2" xfId="48853"/>
    <cellStyle name="Normal 6 2 5 2 12" xfId="27326"/>
    <cellStyle name="Normal 6 2 5 2 13" xfId="24612"/>
    <cellStyle name="Normal 6 2 5 2 2" xfId="1262"/>
    <cellStyle name="Normal 6 2 5 2 2 10" xfId="28217"/>
    <cellStyle name="Normal 6 2 5 2 2 11" xfId="26394"/>
    <cellStyle name="Normal 6 2 5 2 2 2" xfId="4827"/>
    <cellStyle name="Normal 6 2 5 2 2 2 2" xfId="31781"/>
    <cellStyle name="Normal 6 2 5 2 2 3" xfId="7520"/>
    <cellStyle name="Normal 6 2 5 2 2 3 2" xfId="34474"/>
    <cellStyle name="Normal 6 2 5 2 2 4" xfId="10213"/>
    <cellStyle name="Normal 6 2 5 2 2 4 2" xfId="37167"/>
    <cellStyle name="Normal 6 2 5 2 2 5" xfId="12906"/>
    <cellStyle name="Normal 6 2 5 2 2 5 2" xfId="39860"/>
    <cellStyle name="Normal 6 2 5 2 2 6" xfId="15599"/>
    <cellStyle name="Normal 6 2 5 2 2 6 2" xfId="42553"/>
    <cellStyle name="Normal 6 2 5 2 2 7" xfId="18292"/>
    <cellStyle name="Normal 6 2 5 2 2 7 2" xfId="45247"/>
    <cellStyle name="Normal 6 2 5 2 2 8" xfId="20986"/>
    <cellStyle name="Normal 6 2 5 2 2 8 2" xfId="47941"/>
    <cellStyle name="Normal 6 2 5 2 2 9" xfId="23680"/>
    <cellStyle name="Normal 6 2 5 2 2 9 2" xfId="50635"/>
    <cellStyle name="Normal 6 2 5 2 3" xfId="2153"/>
    <cellStyle name="Normal 6 2 5 2 3 10" xfId="29108"/>
    <cellStyle name="Normal 6 2 5 2 3 11" xfId="25503"/>
    <cellStyle name="Normal 6 2 5 2 3 2" xfId="3936"/>
    <cellStyle name="Normal 6 2 5 2 3 2 2" xfId="30890"/>
    <cellStyle name="Normal 6 2 5 2 3 3" xfId="6629"/>
    <cellStyle name="Normal 6 2 5 2 3 3 2" xfId="33583"/>
    <cellStyle name="Normal 6 2 5 2 3 4" xfId="9322"/>
    <cellStyle name="Normal 6 2 5 2 3 4 2" xfId="36276"/>
    <cellStyle name="Normal 6 2 5 2 3 5" xfId="12015"/>
    <cellStyle name="Normal 6 2 5 2 3 5 2" xfId="38969"/>
    <cellStyle name="Normal 6 2 5 2 3 6" xfId="14708"/>
    <cellStyle name="Normal 6 2 5 2 3 6 2" xfId="41662"/>
    <cellStyle name="Normal 6 2 5 2 3 7" xfId="17401"/>
    <cellStyle name="Normal 6 2 5 2 3 7 2" xfId="44356"/>
    <cellStyle name="Normal 6 2 5 2 3 8" xfId="20095"/>
    <cellStyle name="Normal 6 2 5 2 3 8 2" xfId="47050"/>
    <cellStyle name="Normal 6 2 5 2 3 9" xfId="22789"/>
    <cellStyle name="Normal 6 2 5 2 3 9 2" xfId="49744"/>
    <cellStyle name="Normal 6 2 5 2 4" xfId="3045"/>
    <cellStyle name="Normal 6 2 5 2 4 2" xfId="29999"/>
    <cellStyle name="Normal 6 2 5 2 5" xfId="5738"/>
    <cellStyle name="Normal 6 2 5 2 5 2" xfId="32692"/>
    <cellStyle name="Normal 6 2 5 2 6" xfId="8431"/>
    <cellStyle name="Normal 6 2 5 2 6 2" xfId="35385"/>
    <cellStyle name="Normal 6 2 5 2 7" xfId="11124"/>
    <cellStyle name="Normal 6 2 5 2 7 2" xfId="38078"/>
    <cellStyle name="Normal 6 2 5 2 8" xfId="13817"/>
    <cellStyle name="Normal 6 2 5 2 8 2" xfId="40771"/>
    <cellStyle name="Normal 6 2 5 2 9" xfId="16510"/>
    <cellStyle name="Normal 6 2 5 2 9 2" xfId="43465"/>
    <cellStyle name="Normal 6 2 5 3" xfId="643"/>
    <cellStyle name="Normal 6 2 5 3 10" xfId="19474"/>
    <cellStyle name="Normal 6 2 5 3 10 2" xfId="46429"/>
    <cellStyle name="Normal 6 2 5 3 11" xfId="22168"/>
    <cellStyle name="Normal 6 2 5 3 11 2" xfId="49123"/>
    <cellStyle name="Normal 6 2 5 3 12" xfId="27596"/>
    <cellStyle name="Normal 6 2 5 3 13" xfId="24882"/>
    <cellStyle name="Normal 6 2 5 3 2" xfId="1532"/>
    <cellStyle name="Normal 6 2 5 3 2 10" xfId="28487"/>
    <cellStyle name="Normal 6 2 5 3 2 11" xfId="26664"/>
    <cellStyle name="Normal 6 2 5 3 2 2" xfId="5097"/>
    <cellStyle name="Normal 6 2 5 3 2 2 2" xfId="32051"/>
    <cellStyle name="Normal 6 2 5 3 2 3" xfId="7790"/>
    <cellStyle name="Normal 6 2 5 3 2 3 2" xfId="34744"/>
    <cellStyle name="Normal 6 2 5 3 2 4" xfId="10483"/>
    <cellStyle name="Normal 6 2 5 3 2 4 2" xfId="37437"/>
    <cellStyle name="Normal 6 2 5 3 2 5" xfId="13176"/>
    <cellStyle name="Normal 6 2 5 3 2 5 2" xfId="40130"/>
    <cellStyle name="Normal 6 2 5 3 2 6" xfId="15869"/>
    <cellStyle name="Normal 6 2 5 3 2 6 2" xfId="42823"/>
    <cellStyle name="Normal 6 2 5 3 2 7" xfId="18562"/>
    <cellStyle name="Normal 6 2 5 3 2 7 2" xfId="45517"/>
    <cellStyle name="Normal 6 2 5 3 2 8" xfId="21256"/>
    <cellStyle name="Normal 6 2 5 3 2 8 2" xfId="48211"/>
    <cellStyle name="Normal 6 2 5 3 2 9" xfId="23950"/>
    <cellStyle name="Normal 6 2 5 3 2 9 2" xfId="50905"/>
    <cellStyle name="Normal 6 2 5 3 3" xfId="2423"/>
    <cellStyle name="Normal 6 2 5 3 3 10" xfId="29378"/>
    <cellStyle name="Normal 6 2 5 3 3 11" xfId="25773"/>
    <cellStyle name="Normal 6 2 5 3 3 2" xfId="4206"/>
    <cellStyle name="Normal 6 2 5 3 3 2 2" xfId="31160"/>
    <cellStyle name="Normal 6 2 5 3 3 3" xfId="6899"/>
    <cellStyle name="Normal 6 2 5 3 3 3 2" xfId="33853"/>
    <cellStyle name="Normal 6 2 5 3 3 4" xfId="9592"/>
    <cellStyle name="Normal 6 2 5 3 3 4 2" xfId="36546"/>
    <cellStyle name="Normal 6 2 5 3 3 5" xfId="12285"/>
    <cellStyle name="Normal 6 2 5 3 3 5 2" xfId="39239"/>
    <cellStyle name="Normal 6 2 5 3 3 6" xfId="14978"/>
    <cellStyle name="Normal 6 2 5 3 3 6 2" xfId="41932"/>
    <cellStyle name="Normal 6 2 5 3 3 7" xfId="17671"/>
    <cellStyle name="Normal 6 2 5 3 3 7 2" xfId="44626"/>
    <cellStyle name="Normal 6 2 5 3 3 8" xfId="20365"/>
    <cellStyle name="Normal 6 2 5 3 3 8 2" xfId="47320"/>
    <cellStyle name="Normal 6 2 5 3 3 9" xfId="23059"/>
    <cellStyle name="Normal 6 2 5 3 3 9 2" xfId="50014"/>
    <cellStyle name="Normal 6 2 5 3 4" xfId="3315"/>
    <cellStyle name="Normal 6 2 5 3 4 2" xfId="30269"/>
    <cellStyle name="Normal 6 2 5 3 5" xfId="6008"/>
    <cellStyle name="Normal 6 2 5 3 5 2" xfId="32962"/>
    <cellStyle name="Normal 6 2 5 3 6" xfId="8701"/>
    <cellStyle name="Normal 6 2 5 3 6 2" xfId="35655"/>
    <cellStyle name="Normal 6 2 5 3 7" xfId="11394"/>
    <cellStyle name="Normal 6 2 5 3 7 2" xfId="38348"/>
    <cellStyle name="Normal 6 2 5 3 8" xfId="14087"/>
    <cellStyle name="Normal 6 2 5 3 8 2" xfId="41041"/>
    <cellStyle name="Normal 6 2 5 3 9" xfId="16780"/>
    <cellStyle name="Normal 6 2 5 3 9 2" xfId="43735"/>
    <cellStyle name="Normal 6 2 5 4" xfId="1081"/>
    <cellStyle name="Normal 6 2 5 4 10" xfId="28036"/>
    <cellStyle name="Normal 6 2 5 4 11" xfId="26213"/>
    <cellStyle name="Normal 6 2 5 4 2" xfId="4646"/>
    <cellStyle name="Normal 6 2 5 4 2 2" xfId="31600"/>
    <cellStyle name="Normal 6 2 5 4 3" xfId="7339"/>
    <cellStyle name="Normal 6 2 5 4 3 2" xfId="34293"/>
    <cellStyle name="Normal 6 2 5 4 4" xfId="10032"/>
    <cellStyle name="Normal 6 2 5 4 4 2" xfId="36986"/>
    <cellStyle name="Normal 6 2 5 4 5" xfId="12725"/>
    <cellStyle name="Normal 6 2 5 4 5 2" xfId="39679"/>
    <cellStyle name="Normal 6 2 5 4 6" xfId="15418"/>
    <cellStyle name="Normal 6 2 5 4 6 2" xfId="42372"/>
    <cellStyle name="Normal 6 2 5 4 7" xfId="18111"/>
    <cellStyle name="Normal 6 2 5 4 7 2" xfId="45066"/>
    <cellStyle name="Normal 6 2 5 4 8" xfId="20805"/>
    <cellStyle name="Normal 6 2 5 4 8 2" xfId="47760"/>
    <cellStyle name="Normal 6 2 5 4 9" xfId="23499"/>
    <cellStyle name="Normal 6 2 5 4 9 2" xfId="50454"/>
    <cellStyle name="Normal 6 2 5 5" xfId="1972"/>
    <cellStyle name="Normal 6 2 5 5 10" xfId="28927"/>
    <cellStyle name="Normal 6 2 5 5 11" xfId="25322"/>
    <cellStyle name="Normal 6 2 5 5 2" xfId="3755"/>
    <cellStyle name="Normal 6 2 5 5 2 2" xfId="30709"/>
    <cellStyle name="Normal 6 2 5 5 3" xfId="6448"/>
    <cellStyle name="Normal 6 2 5 5 3 2" xfId="33402"/>
    <cellStyle name="Normal 6 2 5 5 4" xfId="9141"/>
    <cellStyle name="Normal 6 2 5 5 4 2" xfId="36095"/>
    <cellStyle name="Normal 6 2 5 5 5" xfId="11834"/>
    <cellStyle name="Normal 6 2 5 5 5 2" xfId="38788"/>
    <cellStyle name="Normal 6 2 5 5 6" xfId="14527"/>
    <cellStyle name="Normal 6 2 5 5 6 2" xfId="41481"/>
    <cellStyle name="Normal 6 2 5 5 7" xfId="17220"/>
    <cellStyle name="Normal 6 2 5 5 7 2" xfId="44175"/>
    <cellStyle name="Normal 6 2 5 5 8" xfId="19914"/>
    <cellStyle name="Normal 6 2 5 5 8 2" xfId="46869"/>
    <cellStyle name="Normal 6 2 5 5 9" xfId="22608"/>
    <cellStyle name="Normal 6 2 5 5 9 2" xfId="49563"/>
    <cellStyle name="Normal 6 2 5 6" xfId="2864"/>
    <cellStyle name="Normal 6 2 5 6 2" xfId="29818"/>
    <cellStyle name="Normal 6 2 5 7" xfId="5557"/>
    <cellStyle name="Normal 6 2 5 7 2" xfId="32511"/>
    <cellStyle name="Normal 6 2 5 8" xfId="8250"/>
    <cellStyle name="Normal 6 2 5 8 2" xfId="35204"/>
    <cellStyle name="Normal 6 2 5 9" xfId="10943"/>
    <cellStyle name="Normal 6 2 5 9 2" xfId="37897"/>
    <cellStyle name="Normal 6 2 6" xfId="192"/>
    <cellStyle name="Normal 6 2 6 10" xfId="13669"/>
    <cellStyle name="Normal 6 2 6 10 2" xfId="40623"/>
    <cellStyle name="Normal 6 2 6 11" xfId="16362"/>
    <cellStyle name="Normal 6 2 6 11 2" xfId="43317"/>
    <cellStyle name="Normal 6 2 6 12" xfId="19056"/>
    <cellStyle name="Normal 6 2 6 12 2" xfId="46011"/>
    <cellStyle name="Normal 6 2 6 13" xfId="21750"/>
    <cellStyle name="Normal 6 2 6 13 2" xfId="48705"/>
    <cellStyle name="Normal 6 2 6 14" xfId="27178"/>
    <cellStyle name="Normal 6 2 6 15" xfId="24464"/>
    <cellStyle name="Normal 6 2 6 2" xfId="431"/>
    <cellStyle name="Normal 6 2 6 2 10" xfId="19268"/>
    <cellStyle name="Normal 6 2 6 2 10 2" xfId="46223"/>
    <cellStyle name="Normal 6 2 6 2 11" xfId="21962"/>
    <cellStyle name="Normal 6 2 6 2 11 2" xfId="48917"/>
    <cellStyle name="Normal 6 2 6 2 12" xfId="27390"/>
    <cellStyle name="Normal 6 2 6 2 13" xfId="24676"/>
    <cellStyle name="Normal 6 2 6 2 2" xfId="1326"/>
    <cellStyle name="Normal 6 2 6 2 2 10" xfId="28281"/>
    <cellStyle name="Normal 6 2 6 2 2 11" xfId="26458"/>
    <cellStyle name="Normal 6 2 6 2 2 2" xfId="4891"/>
    <cellStyle name="Normal 6 2 6 2 2 2 2" xfId="31845"/>
    <cellStyle name="Normal 6 2 6 2 2 3" xfId="7584"/>
    <cellStyle name="Normal 6 2 6 2 2 3 2" xfId="34538"/>
    <cellStyle name="Normal 6 2 6 2 2 4" xfId="10277"/>
    <cellStyle name="Normal 6 2 6 2 2 4 2" xfId="37231"/>
    <cellStyle name="Normal 6 2 6 2 2 5" xfId="12970"/>
    <cellStyle name="Normal 6 2 6 2 2 5 2" xfId="39924"/>
    <cellStyle name="Normal 6 2 6 2 2 6" xfId="15663"/>
    <cellStyle name="Normal 6 2 6 2 2 6 2" xfId="42617"/>
    <cellStyle name="Normal 6 2 6 2 2 7" xfId="18356"/>
    <cellStyle name="Normal 6 2 6 2 2 7 2" xfId="45311"/>
    <cellStyle name="Normal 6 2 6 2 2 8" xfId="21050"/>
    <cellStyle name="Normal 6 2 6 2 2 8 2" xfId="48005"/>
    <cellStyle name="Normal 6 2 6 2 2 9" xfId="23744"/>
    <cellStyle name="Normal 6 2 6 2 2 9 2" xfId="50699"/>
    <cellStyle name="Normal 6 2 6 2 3" xfId="2217"/>
    <cellStyle name="Normal 6 2 6 2 3 10" xfId="29172"/>
    <cellStyle name="Normal 6 2 6 2 3 11" xfId="25567"/>
    <cellStyle name="Normal 6 2 6 2 3 2" xfId="4000"/>
    <cellStyle name="Normal 6 2 6 2 3 2 2" xfId="30954"/>
    <cellStyle name="Normal 6 2 6 2 3 3" xfId="6693"/>
    <cellStyle name="Normal 6 2 6 2 3 3 2" xfId="33647"/>
    <cellStyle name="Normal 6 2 6 2 3 4" xfId="9386"/>
    <cellStyle name="Normal 6 2 6 2 3 4 2" xfId="36340"/>
    <cellStyle name="Normal 6 2 6 2 3 5" xfId="12079"/>
    <cellStyle name="Normal 6 2 6 2 3 5 2" xfId="39033"/>
    <cellStyle name="Normal 6 2 6 2 3 6" xfId="14772"/>
    <cellStyle name="Normal 6 2 6 2 3 6 2" xfId="41726"/>
    <cellStyle name="Normal 6 2 6 2 3 7" xfId="17465"/>
    <cellStyle name="Normal 6 2 6 2 3 7 2" xfId="44420"/>
    <cellStyle name="Normal 6 2 6 2 3 8" xfId="20159"/>
    <cellStyle name="Normal 6 2 6 2 3 8 2" xfId="47114"/>
    <cellStyle name="Normal 6 2 6 2 3 9" xfId="22853"/>
    <cellStyle name="Normal 6 2 6 2 3 9 2" xfId="49808"/>
    <cellStyle name="Normal 6 2 6 2 4" xfId="3109"/>
    <cellStyle name="Normal 6 2 6 2 4 2" xfId="30063"/>
    <cellStyle name="Normal 6 2 6 2 5" xfId="5802"/>
    <cellStyle name="Normal 6 2 6 2 5 2" xfId="32756"/>
    <cellStyle name="Normal 6 2 6 2 6" xfId="8495"/>
    <cellStyle name="Normal 6 2 6 2 6 2" xfId="35449"/>
    <cellStyle name="Normal 6 2 6 2 7" xfId="11188"/>
    <cellStyle name="Normal 6 2 6 2 7 2" xfId="38142"/>
    <cellStyle name="Normal 6 2 6 2 8" xfId="13881"/>
    <cellStyle name="Normal 6 2 6 2 8 2" xfId="40835"/>
    <cellStyle name="Normal 6 2 6 2 9" xfId="16574"/>
    <cellStyle name="Normal 6 2 6 2 9 2" xfId="43529"/>
    <cellStyle name="Normal 6 2 6 3" xfId="637"/>
    <cellStyle name="Normal 6 2 6 3 10" xfId="19468"/>
    <cellStyle name="Normal 6 2 6 3 10 2" xfId="46423"/>
    <cellStyle name="Normal 6 2 6 3 11" xfId="22162"/>
    <cellStyle name="Normal 6 2 6 3 11 2" xfId="49117"/>
    <cellStyle name="Normal 6 2 6 3 12" xfId="27590"/>
    <cellStyle name="Normal 6 2 6 3 13" xfId="24876"/>
    <cellStyle name="Normal 6 2 6 3 2" xfId="1526"/>
    <cellStyle name="Normal 6 2 6 3 2 10" xfId="28481"/>
    <cellStyle name="Normal 6 2 6 3 2 11" xfId="26658"/>
    <cellStyle name="Normal 6 2 6 3 2 2" xfId="5091"/>
    <cellStyle name="Normal 6 2 6 3 2 2 2" xfId="32045"/>
    <cellStyle name="Normal 6 2 6 3 2 3" xfId="7784"/>
    <cellStyle name="Normal 6 2 6 3 2 3 2" xfId="34738"/>
    <cellStyle name="Normal 6 2 6 3 2 4" xfId="10477"/>
    <cellStyle name="Normal 6 2 6 3 2 4 2" xfId="37431"/>
    <cellStyle name="Normal 6 2 6 3 2 5" xfId="13170"/>
    <cellStyle name="Normal 6 2 6 3 2 5 2" xfId="40124"/>
    <cellStyle name="Normal 6 2 6 3 2 6" xfId="15863"/>
    <cellStyle name="Normal 6 2 6 3 2 6 2" xfId="42817"/>
    <cellStyle name="Normal 6 2 6 3 2 7" xfId="18556"/>
    <cellStyle name="Normal 6 2 6 3 2 7 2" xfId="45511"/>
    <cellStyle name="Normal 6 2 6 3 2 8" xfId="21250"/>
    <cellStyle name="Normal 6 2 6 3 2 8 2" xfId="48205"/>
    <cellStyle name="Normal 6 2 6 3 2 9" xfId="23944"/>
    <cellStyle name="Normal 6 2 6 3 2 9 2" xfId="50899"/>
    <cellStyle name="Normal 6 2 6 3 3" xfId="2417"/>
    <cellStyle name="Normal 6 2 6 3 3 10" xfId="29372"/>
    <cellStyle name="Normal 6 2 6 3 3 11" xfId="25767"/>
    <cellStyle name="Normal 6 2 6 3 3 2" xfId="4200"/>
    <cellStyle name="Normal 6 2 6 3 3 2 2" xfId="31154"/>
    <cellStyle name="Normal 6 2 6 3 3 3" xfId="6893"/>
    <cellStyle name="Normal 6 2 6 3 3 3 2" xfId="33847"/>
    <cellStyle name="Normal 6 2 6 3 3 4" xfId="9586"/>
    <cellStyle name="Normal 6 2 6 3 3 4 2" xfId="36540"/>
    <cellStyle name="Normal 6 2 6 3 3 5" xfId="12279"/>
    <cellStyle name="Normal 6 2 6 3 3 5 2" xfId="39233"/>
    <cellStyle name="Normal 6 2 6 3 3 6" xfId="14972"/>
    <cellStyle name="Normal 6 2 6 3 3 6 2" xfId="41926"/>
    <cellStyle name="Normal 6 2 6 3 3 7" xfId="17665"/>
    <cellStyle name="Normal 6 2 6 3 3 7 2" xfId="44620"/>
    <cellStyle name="Normal 6 2 6 3 3 8" xfId="20359"/>
    <cellStyle name="Normal 6 2 6 3 3 8 2" xfId="47314"/>
    <cellStyle name="Normal 6 2 6 3 3 9" xfId="23053"/>
    <cellStyle name="Normal 6 2 6 3 3 9 2" xfId="50008"/>
    <cellStyle name="Normal 6 2 6 3 4" xfId="3309"/>
    <cellStyle name="Normal 6 2 6 3 4 2" xfId="30263"/>
    <cellStyle name="Normal 6 2 6 3 5" xfId="6002"/>
    <cellStyle name="Normal 6 2 6 3 5 2" xfId="32956"/>
    <cellStyle name="Normal 6 2 6 3 6" xfId="8695"/>
    <cellStyle name="Normal 6 2 6 3 6 2" xfId="35649"/>
    <cellStyle name="Normal 6 2 6 3 7" xfId="11388"/>
    <cellStyle name="Normal 6 2 6 3 7 2" xfId="38342"/>
    <cellStyle name="Normal 6 2 6 3 8" xfId="14081"/>
    <cellStyle name="Normal 6 2 6 3 8 2" xfId="41035"/>
    <cellStyle name="Normal 6 2 6 3 9" xfId="16774"/>
    <cellStyle name="Normal 6 2 6 3 9 2" xfId="43729"/>
    <cellStyle name="Normal 6 2 6 4" xfId="1114"/>
    <cellStyle name="Normal 6 2 6 4 10" xfId="28069"/>
    <cellStyle name="Normal 6 2 6 4 11" xfId="26246"/>
    <cellStyle name="Normal 6 2 6 4 2" xfId="4679"/>
    <cellStyle name="Normal 6 2 6 4 2 2" xfId="31633"/>
    <cellStyle name="Normal 6 2 6 4 3" xfId="7372"/>
    <cellStyle name="Normal 6 2 6 4 3 2" xfId="34326"/>
    <cellStyle name="Normal 6 2 6 4 4" xfId="10065"/>
    <cellStyle name="Normal 6 2 6 4 4 2" xfId="37019"/>
    <cellStyle name="Normal 6 2 6 4 5" xfId="12758"/>
    <cellStyle name="Normal 6 2 6 4 5 2" xfId="39712"/>
    <cellStyle name="Normal 6 2 6 4 6" xfId="15451"/>
    <cellStyle name="Normal 6 2 6 4 6 2" xfId="42405"/>
    <cellStyle name="Normal 6 2 6 4 7" xfId="18144"/>
    <cellStyle name="Normal 6 2 6 4 7 2" xfId="45099"/>
    <cellStyle name="Normal 6 2 6 4 8" xfId="20838"/>
    <cellStyle name="Normal 6 2 6 4 8 2" xfId="47793"/>
    <cellStyle name="Normal 6 2 6 4 9" xfId="23532"/>
    <cellStyle name="Normal 6 2 6 4 9 2" xfId="50487"/>
    <cellStyle name="Normal 6 2 6 5" xfId="2005"/>
    <cellStyle name="Normal 6 2 6 5 10" xfId="28960"/>
    <cellStyle name="Normal 6 2 6 5 11" xfId="25355"/>
    <cellStyle name="Normal 6 2 6 5 2" xfId="3788"/>
    <cellStyle name="Normal 6 2 6 5 2 2" xfId="30742"/>
    <cellStyle name="Normal 6 2 6 5 3" xfId="6481"/>
    <cellStyle name="Normal 6 2 6 5 3 2" xfId="33435"/>
    <cellStyle name="Normal 6 2 6 5 4" xfId="9174"/>
    <cellStyle name="Normal 6 2 6 5 4 2" xfId="36128"/>
    <cellStyle name="Normal 6 2 6 5 5" xfId="11867"/>
    <cellStyle name="Normal 6 2 6 5 5 2" xfId="38821"/>
    <cellStyle name="Normal 6 2 6 5 6" xfId="14560"/>
    <cellStyle name="Normal 6 2 6 5 6 2" xfId="41514"/>
    <cellStyle name="Normal 6 2 6 5 7" xfId="17253"/>
    <cellStyle name="Normal 6 2 6 5 7 2" xfId="44208"/>
    <cellStyle name="Normal 6 2 6 5 8" xfId="19947"/>
    <cellStyle name="Normal 6 2 6 5 8 2" xfId="46902"/>
    <cellStyle name="Normal 6 2 6 5 9" xfId="22641"/>
    <cellStyle name="Normal 6 2 6 5 9 2" xfId="49596"/>
    <cellStyle name="Normal 6 2 6 6" xfId="2897"/>
    <cellStyle name="Normal 6 2 6 6 2" xfId="29851"/>
    <cellStyle name="Normal 6 2 6 7" xfId="5590"/>
    <cellStyle name="Normal 6 2 6 7 2" xfId="32544"/>
    <cellStyle name="Normal 6 2 6 8" xfId="8283"/>
    <cellStyle name="Normal 6 2 6 8 2" xfId="35237"/>
    <cellStyle name="Normal 6 2 6 9" xfId="10976"/>
    <cellStyle name="Normal 6 2 6 9 2" xfId="37930"/>
    <cellStyle name="Normal 6 2 7" xfId="428"/>
    <cellStyle name="Normal 6 2 8" xfId="350"/>
    <cellStyle name="Normal 6 2 8 10" xfId="19197"/>
    <cellStyle name="Normal 6 2 8 10 2" xfId="46152"/>
    <cellStyle name="Normal 6 2 8 11" xfId="21891"/>
    <cellStyle name="Normal 6 2 8 11 2" xfId="48846"/>
    <cellStyle name="Normal 6 2 8 12" xfId="27319"/>
    <cellStyle name="Normal 6 2 8 13" xfId="24605"/>
    <cellStyle name="Normal 6 2 8 2" xfId="1255"/>
    <cellStyle name="Normal 6 2 8 2 10" xfId="28210"/>
    <cellStyle name="Normal 6 2 8 2 11" xfId="26387"/>
    <cellStyle name="Normal 6 2 8 2 2" xfId="4820"/>
    <cellStyle name="Normal 6 2 8 2 2 2" xfId="31774"/>
    <cellStyle name="Normal 6 2 8 2 3" xfId="7513"/>
    <cellStyle name="Normal 6 2 8 2 3 2" xfId="34467"/>
    <cellStyle name="Normal 6 2 8 2 4" xfId="10206"/>
    <cellStyle name="Normal 6 2 8 2 4 2" xfId="37160"/>
    <cellStyle name="Normal 6 2 8 2 5" xfId="12899"/>
    <cellStyle name="Normal 6 2 8 2 5 2" xfId="39853"/>
    <cellStyle name="Normal 6 2 8 2 6" xfId="15592"/>
    <cellStyle name="Normal 6 2 8 2 6 2" xfId="42546"/>
    <cellStyle name="Normal 6 2 8 2 7" xfId="18285"/>
    <cellStyle name="Normal 6 2 8 2 7 2" xfId="45240"/>
    <cellStyle name="Normal 6 2 8 2 8" xfId="20979"/>
    <cellStyle name="Normal 6 2 8 2 8 2" xfId="47934"/>
    <cellStyle name="Normal 6 2 8 2 9" xfId="23673"/>
    <cellStyle name="Normal 6 2 8 2 9 2" xfId="50628"/>
    <cellStyle name="Normal 6 2 8 3" xfId="2146"/>
    <cellStyle name="Normal 6 2 8 3 10" xfId="29101"/>
    <cellStyle name="Normal 6 2 8 3 11" xfId="25496"/>
    <cellStyle name="Normal 6 2 8 3 2" xfId="3929"/>
    <cellStyle name="Normal 6 2 8 3 2 2" xfId="30883"/>
    <cellStyle name="Normal 6 2 8 3 3" xfId="6622"/>
    <cellStyle name="Normal 6 2 8 3 3 2" xfId="33576"/>
    <cellStyle name="Normal 6 2 8 3 4" xfId="9315"/>
    <cellStyle name="Normal 6 2 8 3 4 2" xfId="36269"/>
    <cellStyle name="Normal 6 2 8 3 5" xfId="12008"/>
    <cellStyle name="Normal 6 2 8 3 5 2" xfId="38962"/>
    <cellStyle name="Normal 6 2 8 3 6" xfId="14701"/>
    <cellStyle name="Normal 6 2 8 3 6 2" xfId="41655"/>
    <cellStyle name="Normal 6 2 8 3 7" xfId="17394"/>
    <cellStyle name="Normal 6 2 8 3 7 2" xfId="44349"/>
    <cellStyle name="Normal 6 2 8 3 8" xfId="20088"/>
    <cellStyle name="Normal 6 2 8 3 8 2" xfId="47043"/>
    <cellStyle name="Normal 6 2 8 3 9" xfId="22782"/>
    <cellStyle name="Normal 6 2 8 3 9 2" xfId="49737"/>
    <cellStyle name="Normal 6 2 8 4" xfId="3038"/>
    <cellStyle name="Normal 6 2 8 4 2" xfId="29992"/>
    <cellStyle name="Normal 6 2 8 5" xfId="5731"/>
    <cellStyle name="Normal 6 2 8 5 2" xfId="32685"/>
    <cellStyle name="Normal 6 2 8 6" xfId="8424"/>
    <cellStyle name="Normal 6 2 8 6 2" xfId="35378"/>
    <cellStyle name="Normal 6 2 8 7" xfId="11117"/>
    <cellStyle name="Normal 6 2 8 7 2" xfId="38071"/>
    <cellStyle name="Normal 6 2 8 8" xfId="13810"/>
    <cellStyle name="Normal 6 2 8 8 2" xfId="40764"/>
    <cellStyle name="Normal 6 2 8 9" xfId="16503"/>
    <cellStyle name="Normal 6 2 8 9 2" xfId="43458"/>
    <cellStyle name="Normal 6 2 9" xfId="517"/>
    <cellStyle name="Normal 6 2 9 10" xfId="19347"/>
    <cellStyle name="Normal 6 2 9 10 2" xfId="46302"/>
    <cellStyle name="Normal 6 2 9 11" xfId="22041"/>
    <cellStyle name="Normal 6 2 9 11 2" xfId="48996"/>
    <cellStyle name="Normal 6 2 9 12" xfId="27469"/>
    <cellStyle name="Normal 6 2 9 13" xfId="24755"/>
    <cellStyle name="Normal 6 2 9 2" xfId="1405"/>
    <cellStyle name="Normal 6 2 9 2 10" xfId="28360"/>
    <cellStyle name="Normal 6 2 9 2 11" xfId="26537"/>
    <cellStyle name="Normal 6 2 9 2 2" xfId="4970"/>
    <cellStyle name="Normal 6 2 9 2 2 2" xfId="31924"/>
    <cellStyle name="Normal 6 2 9 2 3" xfId="7663"/>
    <cellStyle name="Normal 6 2 9 2 3 2" xfId="34617"/>
    <cellStyle name="Normal 6 2 9 2 4" xfId="10356"/>
    <cellStyle name="Normal 6 2 9 2 4 2" xfId="37310"/>
    <cellStyle name="Normal 6 2 9 2 5" xfId="13049"/>
    <cellStyle name="Normal 6 2 9 2 5 2" xfId="40003"/>
    <cellStyle name="Normal 6 2 9 2 6" xfId="15742"/>
    <cellStyle name="Normal 6 2 9 2 6 2" xfId="42696"/>
    <cellStyle name="Normal 6 2 9 2 7" xfId="18435"/>
    <cellStyle name="Normal 6 2 9 2 7 2" xfId="45390"/>
    <cellStyle name="Normal 6 2 9 2 8" xfId="21129"/>
    <cellStyle name="Normal 6 2 9 2 8 2" xfId="48084"/>
    <cellStyle name="Normal 6 2 9 2 9" xfId="23823"/>
    <cellStyle name="Normal 6 2 9 2 9 2" xfId="50778"/>
    <cellStyle name="Normal 6 2 9 3" xfId="2296"/>
    <cellStyle name="Normal 6 2 9 3 10" xfId="29251"/>
    <cellStyle name="Normal 6 2 9 3 11" xfId="25646"/>
    <cellStyle name="Normal 6 2 9 3 2" xfId="4079"/>
    <cellStyle name="Normal 6 2 9 3 2 2" xfId="31033"/>
    <cellStyle name="Normal 6 2 9 3 3" xfId="6772"/>
    <cellStyle name="Normal 6 2 9 3 3 2" xfId="33726"/>
    <cellStyle name="Normal 6 2 9 3 4" xfId="9465"/>
    <cellStyle name="Normal 6 2 9 3 4 2" xfId="36419"/>
    <cellStyle name="Normal 6 2 9 3 5" xfId="12158"/>
    <cellStyle name="Normal 6 2 9 3 5 2" xfId="39112"/>
    <cellStyle name="Normal 6 2 9 3 6" xfId="14851"/>
    <cellStyle name="Normal 6 2 9 3 6 2" xfId="41805"/>
    <cellStyle name="Normal 6 2 9 3 7" xfId="17544"/>
    <cellStyle name="Normal 6 2 9 3 7 2" xfId="44499"/>
    <cellStyle name="Normal 6 2 9 3 8" xfId="20238"/>
    <cellStyle name="Normal 6 2 9 3 8 2" xfId="47193"/>
    <cellStyle name="Normal 6 2 9 3 9" xfId="22932"/>
    <cellStyle name="Normal 6 2 9 3 9 2" xfId="49887"/>
    <cellStyle name="Normal 6 2 9 4" xfId="3188"/>
    <cellStyle name="Normal 6 2 9 4 2" xfId="30142"/>
    <cellStyle name="Normal 6 2 9 5" xfId="5881"/>
    <cellStyle name="Normal 6 2 9 5 2" xfId="32835"/>
    <cellStyle name="Normal 6 2 9 6" xfId="8574"/>
    <cellStyle name="Normal 6 2 9 6 2" xfId="35528"/>
    <cellStyle name="Normal 6 2 9 7" xfId="11267"/>
    <cellStyle name="Normal 6 2 9 7 2" xfId="38221"/>
    <cellStyle name="Normal 6 2 9 8" xfId="13960"/>
    <cellStyle name="Normal 6 2 9 8 2" xfId="40914"/>
    <cellStyle name="Normal 6 2 9 9" xfId="16653"/>
    <cellStyle name="Normal 6 2 9 9 2" xfId="43608"/>
    <cellStyle name="Normal 6 20" xfId="993"/>
    <cellStyle name="Normal 6 20 10" xfId="27948"/>
    <cellStyle name="Normal 6 20 11" xfId="26125"/>
    <cellStyle name="Normal 6 20 2" xfId="4558"/>
    <cellStyle name="Normal 6 20 2 2" xfId="31512"/>
    <cellStyle name="Normal 6 20 3" xfId="7251"/>
    <cellStyle name="Normal 6 20 3 2" xfId="34205"/>
    <cellStyle name="Normal 6 20 4" xfId="9944"/>
    <cellStyle name="Normal 6 20 4 2" xfId="36898"/>
    <cellStyle name="Normal 6 20 5" xfId="12637"/>
    <cellStyle name="Normal 6 20 5 2" xfId="39591"/>
    <cellStyle name="Normal 6 20 6" xfId="15330"/>
    <cellStyle name="Normal 6 20 6 2" xfId="42284"/>
    <cellStyle name="Normal 6 20 7" xfId="18023"/>
    <cellStyle name="Normal 6 20 7 2" xfId="44978"/>
    <cellStyle name="Normal 6 20 8" xfId="20717"/>
    <cellStyle name="Normal 6 20 8 2" xfId="47672"/>
    <cellStyle name="Normal 6 20 9" xfId="23411"/>
    <cellStyle name="Normal 6 20 9 2" xfId="50366"/>
    <cellStyle name="Normal 6 21" xfId="1884"/>
    <cellStyle name="Normal 6 21 10" xfId="28839"/>
    <cellStyle name="Normal 6 21 11" xfId="25234"/>
    <cellStyle name="Normal 6 21 2" xfId="3667"/>
    <cellStyle name="Normal 6 21 2 2" xfId="30621"/>
    <cellStyle name="Normal 6 21 3" xfId="6360"/>
    <cellStyle name="Normal 6 21 3 2" xfId="33314"/>
    <cellStyle name="Normal 6 21 4" xfId="9053"/>
    <cellStyle name="Normal 6 21 4 2" xfId="36007"/>
    <cellStyle name="Normal 6 21 5" xfId="11746"/>
    <cellStyle name="Normal 6 21 5 2" xfId="38700"/>
    <cellStyle name="Normal 6 21 6" xfId="14439"/>
    <cellStyle name="Normal 6 21 6 2" xfId="41393"/>
    <cellStyle name="Normal 6 21 7" xfId="17132"/>
    <cellStyle name="Normal 6 21 7 2" xfId="44087"/>
    <cellStyle name="Normal 6 21 8" xfId="19826"/>
    <cellStyle name="Normal 6 21 8 2" xfId="46781"/>
    <cellStyle name="Normal 6 21 9" xfId="22520"/>
    <cellStyle name="Normal 6 21 9 2" xfId="49475"/>
    <cellStyle name="Normal 6 22" xfId="2776"/>
    <cellStyle name="Normal 6 22 2" xfId="29730"/>
    <cellStyle name="Normal 6 23" xfId="5469"/>
    <cellStyle name="Normal 6 23 2" xfId="32423"/>
    <cellStyle name="Normal 6 24" xfId="8162"/>
    <cellStyle name="Normal 6 24 2" xfId="35116"/>
    <cellStyle name="Normal 6 25" xfId="10855"/>
    <cellStyle name="Normal 6 25 2" xfId="37809"/>
    <cellStyle name="Normal 6 26" xfId="13548"/>
    <cellStyle name="Normal 6 26 2" xfId="40502"/>
    <cellStyle name="Normal 6 27" xfId="16241"/>
    <cellStyle name="Normal 6 27 2" xfId="43196"/>
    <cellStyle name="Normal 6 28" xfId="18935"/>
    <cellStyle name="Normal 6 28 2" xfId="45890"/>
    <cellStyle name="Normal 6 29" xfId="21629"/>
    <cellStyle name="Normal 6 29 2" xfId="48584"/>
    <cellStyle name="Normal 6 3" xfId="97"/>
    <cellStyle name="Normal 6 3 10" xfId="873"/>
    <cellStyle name="Normal 6 3 10 10" xfId="19705"/>
    <cellStyle name="Normal 6 3 10 10 2" xfId="46660"/>
    <cellStyle name="Normal 6 3 10 11" xfId="22399"/>
    <cellStyle name="Normal 6 3 10 11 2" xfId="49354"/>
    <cellStyle name="Normal 6 3 10 12" xfId="27827"/>
    <cellStyle name="Normal 6 3 10 13" xfId="25113"/>
    <cellStyle name="Normal 6 3 10 2" xfId="1763"/>
    <cellStyle name="Normal 6 3 10 2 10" xfId="28718"/>
    <cellStyle name="Normal 6 3 10 2 11" xfId="26895"/>
    <cellStyle name="Normal 6 3 10 2 2" xfId="5328"/>
    <cellStyle name="Normal 6 3 10 2 2 2" xfId="32282"/>
    <cellStyle name="Normal 6 3 10 2 3" xfId="8021"/>
    <cellStyle name="Normal 6 3 10 2 3 2" xfId="34975"/>
    <cellStyle name="Normal 6 3 10 2 4" xfId="10714"/>
    <cellStyle name="Normal 6 3 10 2 4 2" xfId="37668"/>
    <cellStyle name="Normal 6 3 10 2 5" xfId="13407"/>
    <cellStyle name="Normal 6 3 10 2 5 2" xfId="40361"/>
    <cellStyle name="Normal 6 3 10 2 6" xfId="16100"/>
    <cellStyle name="Normal 6 3 10 2 6 2" xfId="43054"/>
    <cellStyle name="Normal 6 3 10 2 7" xfId="18793"/>
    <cellStyle name="Normal 6 3 10 2 7 2" xfId="45748"/>
    <cellStyle name="Normal 6 3 10 2 8" xfId="21487"/>
    <cellStyle name="Normal 6 3 10 2 8 2" xfId="48442"/>
    <cellStyle name="Normal 6 3 10 2 9" xfId="24181"/>
    <cellStyle name="Normal 6 3 10 2 9 2" xfId="51136"/>
    <cellStyle name="Normal 6 3 10 3" xfId="2655"/>
    <cellStyle name="Normal 6 3 10 3 10" xfId="29609"/>
    <cellStyle name="Normal 6 3 10 3 11" xfId="26004"/>
    <cellStyle name="Normal 6 3 10 3 2" xfId="4437"/>
    <cellStyle name="Normal 6 3 10 3 2 2" xfId="31391"/>
    <cellStyle name="Normal 6 3 10 3 3" xfId="7130"/>
    <cellStyle name="Normal 6 3 10 3 3 2" xfId="34084"/>
    <cellStyle name="Normal 6 3 10 3 4" xfId="9823"/>
    <cellStyle name="Normal 6 3 10 3 4 2" xfId="36777"/>
    <cellStyle name="Normal 6 3 10 3 5" xfId="12516"/>
    <cellStyle name="Normal 6 3 10 3 5 2" xfId="39470"/>
    <cellStyle name="Normal 6 3 10 3 6" xfId="15209"/>
    <cellStyle name="Normal 6 3 10 3 6 2" xfId="42163"/>
    <cellStyle name="Normal 6 3 10 3 7" xfId="17902"/>
    <cellStyle name="Normal 6 3 10 3 7 2" xfId="44857"/>
    <cellStyle name="Normal 6 3 10 3 8" xfId="20596"/>
    <cellStyle name="Normal 6 3 10 3 8 2" xfId="47551"/>
    <cellStyle name="Normal 6 3 10 3 9" xfId="23290"/>
    <cellStyle name="Normal 6 3 10 3 9 2" xfId="50245"/>
    <cellStyle name="Normal 6 3 10 4" xfId="3546"/>
    <cellStyle name="Normal 6 3 10 4 2" xfId="30500"/>
    <cellStyle name="Normal 6 3 10 5" xfId="6239"/>
    <cellStyle name="Normal 6 3 10 5 2" xfId="33193"/>
    <cellStyle name="Normal 6 3 10 6" xfId="8932"/>
    <cellStyle name="Normal 6 3 10 6 2" xfId="35886"/>
    <cellStyle name="Normal 6 3 10 7" xfId="11625"/>
    <cellStyle name="Normal 6 3 10 7 2" xfId="38579"/>
    <cellStyle name="Normal 6 3 10 8" xfId="14318"/>
    <cellStyle name="Normal 6 3 10 8 2" xfId="41272"/>
    <cellStyle name="Normal 6 3 10 9" xfId="17011"/>
    <cellStyle name="Normal 6 3 10 9 2" xfId="43966"/>
    <cellStyle name="Normal 6 3 11" xfId="925"/>
    <cellStyle name="Normal 6 3 11 10" xfId="19757"/>
    <cellStyle name="Normal 6 3 11 10 2" xfId="46712"/>
    <cellStyle name="Normal 6 3 11 11" xfId="22451"/>
    <cellStyle name="Normal 6 3 11 11 2" xfId="49406"/>
    <cellStyle name="Normal 6 3 11 12" xfId="27879"/>
    <cellStyle name="Normal 6 3 11 13" xfId="25165"/>
    <cellStyle name="Normal 6 3 11 2" xfId="1815"/>
    <cellStyle name="Normal 6 3 11 2 10" xfId="28770"/>
    <cellStyle name="Normal 6 3 11 2 11" xfId="26947"/>
    <cellStyle name="Normal 6 3 11 2 2" xfId="5380"/>
    <cellStyle name="Normal 6 3 11 2 2 2" xfId="32334"/>
    <cellStyle name="Normal 6 3 11 2 3" xfId="8073"/>
    <cellStyle name="Normal 6 3 11 2 3 2" xfId="35027"/>
    <cellStyle name="Normal 6 3 11 2 4" xfId="10766"/>
    <cellStyle name="Normal 6 3 11 2 4 2" xfId="37720"/>
    <cellStyle name="Normal 6 3 11 2 5" xfId="13459"/>
    <cellStyle name="Normal 6 3 11 2 5 2" xfId="40413"/>
    <cellStyle name="Normal 6 3 11 2 6" xfId="16152"/>
    <cellStyle name="Normal 6 3 11 2 6 2" xfId="43106"/>
    <cellStyle name="Normal 6 3 11 2 7" xfId="18845"/>
    <cellStyle name="Normal 6 3 11 2 7 2" xfId="45800"/>
    <cellStyle name="Normal 6 3 11 2 8" xfId="21539"/>
    <cellStyle name="Normal 6 3 11 2 8 2" xfId="48494"/>
    <cellStyle name="Normal 6 3 11 2 9" xfId="24233"/>
    <cellStyle name="Normal 6 3 11 2 9 2" xfId="51188"/>
    <cellStyle name="Normal 6 3 11 3" xfId="2707"/>
    <cellStyle name="Normal 6 3 11 3 10" xfId="29661"/>
    <cellStyle name="Normal 6 3 11 3 11" xfId="26056"/>
    <cellStyle name="Normal 6 3 11 3 2" xfId="4489"/>
    <cellStyle name="Normal 6 3 11 3 2 2" xfId="31443"/>
    <cellStyle name="Normal 6 3 11 3 3" xfId="7182"/>
    <cellStyle name="Normal 6 3 11 3 3 2" xfId="34136"/>
    <cellStyle name="Normal 6 3 11 3 4" xfId="9875"/>
    <cellStyle name="Normal 6 3 11 3 4 2" xfId="36829"/>
    <cellStyle name="Normal 6 3 11 3 5" xfId="12568"/>
    <cellStyle name="Normal 6 3 11 3 5 2" xfId="39522"/>
    <cellStyle name="Normal 6 3 11 3 6" xfId="15261"/>
    <cellStyle name="Normal 6 3 11 3 6 2" xfId="42215"/>
    <cellStyle name="Normal 6 3 11 3 7" xfId="17954"/>
    <cellStyle name="Normal 6 3 11 3 7 2" xfId="44909"/>
    <cellStyle name="Normal 6 3 11 3 8" xfId="20648"/>
    <cellStyle name="Normal 6 3 11 3 8 2" xfId="47603"/>
    <cellStyle name="Normal 6 3 11 3 9" xfId="23342"/>
    <cellStyle name="Normal 6 3 11 3 9 2" xfId="50297"/>
    <cellStyle name="Normal 6 3 11 4" xfId="3598"/>
    <cellStyle name="Normal 6 3 11 4 2" xfId="30552"/>
    <cellStyle name="Normal 6 3 11 5" xfId="6291"/>
    <cellStyle name="Normal 6 3 11 5 2" xfId="33245"/>
    <cellStyle name="Normal 6 3 11 6" xfId="8984"/>
    <cellStyle name="Normal 6 3 11 6 2" xfId="35938"/>
    <cellStyle name="Normal 6 3 11 7" xfId="11677"/>
    <cellStyle name="Normal 6 3 11 7 2" xfId="38631"/>
    <cellStyle name="Normal 6 3 11 8" xfId="14370"/>
    <cellStyle name="Normal 6 3 11 8 2" xfId="41324"/>
    <cellStyle name="Normal 6 3 11 9" xfId="17063"/>
    <cellStyle name="Normal 6 3 11 9 2" xfId="44018"/>
    <cellStyle name="Normal 6 3 12" xfId="973"/>
    <cellStyle name="Normal 6 3 12 10" xfId="19806"/>
    <cellStyle name="Normal 6 3 12 10 2" xfId="46761"/>
    <cellStyle name="Normal 6 3 12 11" xfId="22500"/>
    <cellStyle name="Normal 6 3 12 11 2" xfId="49455"/>
    <cellStyle name="Normal 6 3 12 12" xfId="27928"/>
    <cellStyle name="Normal 6 3 12 13" xfId="25214"/>
    <cellStyle name="Normal 6 3 12 2" xfId="1864"/>
    <cellStyle name="Normal 6 3 12 2 10" xfId="28819"/>
    <cellStyle name="Normal 6 3 12 2 11" xfId="26996"/>
    <cellStyle name="Normal 6 3 12 2 2" xfId="5429"/>
    <cellStyle name="Normal 6 3 12 2 2 2" xfId="32383"/>
    <cellStyle name="Normal 6 3 12 2 3" xfId="8122"/>
    <cellStyle name="Normal 6 3 12 2 3 2" xfId="35076"/>
    <cellStyle name="Normal 6 3 12 2 4" xfId="10815"/>
    <cellStyle name="Normal 6 3 12 2 4 2" xfId="37769"/>
    <cellStyle name="Normal 6 3 12 2 5" xfId="13508"/>
    <cellStyle name="Normal 6 3 12 2 5 2" xfId="40462"/>
    <cellStyle name="Normal 6 3 12 2 6" xfId="16201"/>
    <cellStyle name="Normal 6 3 12 2 6 2" xfId="43155"/>
    <cellStyle name="Normal 6 3 12 2 7" xfId="18894"/>
    <cellStyle name="Normal 6 3 12 2 7 2" xfId="45849"/>
    <cellStyle name="Normal 6 3 12 2 8" xfId="21588"/>
    <cellStyle name="Normal 6 3 12 2 8 2" xfId="48543"/>
    <cellStyle name="Normal 6 3 12 2 9" xfId="24282"/>
    <cellStyle name="Normal 6 3 12 2 9 2" xfId="51237"/>
    <cellStyle name="Normal 6 3 12 3" xfId="2756"/>
    <cellStyle name="Normal 6 3 12 3 10" xfId="29710"/>
    <cellStyle name="Normal 6 3 12 3 11" xfId="26105"/>
    <cellStyle name="Normal 6 3 12 3 2" xfId="4538"/>
    <cellStyle name="Normal 6 3 12 3 2 2" xfId="31492"/>
    <cellStyle name="Normal 6 3 12 3 3" xfId="7231"/>
    <cellStyle name="Normal 6 3 12 3 3 2" xfId="34185"/>
    <cellStyle name="Normal 6 3 12 3 4" xfId="9924"/>
    <cellStyle name="Normal 6 3 12 3 4 2" xfId="36878"/>
    <cellStyle name="Normal 6 3 12 3 5" xfId="12617"/>
    <cellStyle name="Normal 6 3 12 3 5 2" xfId="39571"/>
    <cellStyle name="Normal 6 3 12 3 6" xfId="15310"/>
    <cellStyle name="Normal 6 3 12 3 6 2" xfId="42264"/>
    <cellStyle name="Normal 6 3 12 3 7" xfId="18003"/>
    <cellStyle name="Normal 6 3 12 3 7 2" xfId="44958"/>
    <cellStyle name="Normal 6 3 12 3 8" xfId="20697"/>
    <cellStyle name="Normal 6 3 12 3 8 2" xfId="47652"/>
    <cellStyle name="Normal 6 3 12 3 9" xfId="23391"/>
    <cellStyle name="Normal 6 3 12 3 9 2" xfId="50346"/>
    <cellStyle name="Normal 6 3 12 4" xfId="3647"/>
    <cellStyle name="Normal 6 3 12 4 2" xfId="30601"/>
    <cellStyle name="Normal 6 3 12 5" xfId="6340"/>
    <cellStyle name="Normal 6 3 12 5 2" xfId="33294"/>
    <cellStyle name="Normal 6 3 12 6" xfId="9033"/>
    <cellStyle name="Normal 6 3 12 6 2" xfId="35987"/>
    <cellStyle name="Normal 6 3 12 7" xfId="11726"/>
    <cellStyle name="Normal 6 3 12 7 2" xfId="38680"/>
    <cellStyle name="Normal 6 3 12 8" xfId="14419"/>
    <cellStyle name="Normal 6 3 12 8 2" xfId="41373"/>
    <cellStyle name="Normal 6 3 12 9" xfId="17112"/>
    <cellStyle name="Normal 6 3 12 9 2" xfId="44067"/>
    <cellStyle name="Normal 6 3 13" xfId="1019"/>
    <cellStyle name="Normal 6 3 13 10" xfId="27974"/>
    <cellStyle name="Normal 6 3 13 11" xfId="26151"/>
    <cellStyle name="Normal 6 3 13 2" xfId="4584"/>
    <cellStyle name="Normal 6 3 13 2 2" xfId="31538"/>
    <cellStyle name="Normal 6 3 13 3" xfId="7277"/>
    <cellStyle name="Normal 6 3 13 3 2" xfId="34231"/>
    <cellStyle name="Normal 6 3 13 4" xfId="9970"/>
    <cellStyle name="Normal 6 3 13 4 2" xfId="36924"/>
    <cellStyle name="Normal 6 3 13 5" xfId="12663"/>
    <cellStyle name="Normal 6 3 13 5 2" xfId="39617"/>
    <cellStyle name="Normal 6 3 13 6" xfId="15356"/>
    <cellStyle name="Normal 6 3 13 6 2" xfId="42310"/>
    <cellStyle name="Normal 6 3 13 7" xfId="18049"/>
    <cellStyle name="Normal 6 3 13 7 2" xfId="45004"/>
    <cellStyle name="Normal 6 3 13 8" xfId="20743"/>
    <cellStyle name="Normal 6 3 13 8 2" xfId="47698"/>
    <cellStyle name="Normal 6 3 13 9" xfId="23437"/>
    <cellStyle name="Normal 6 3 13 9 2" xfId="50392"/>
    <cellStyle name="Normal 6 3 14" xfId="1910"/>
    <cellStyle name="Normal 6 3 14 10" xfId="28865"/>
    <cellStyle name="Normal 6 3 14 11" xfId="25260"/>
    <cellStyle name="Normal 6 3 14 2" xfId="3693"/>
    <cellStyle name="Normal 6 3 14 2 2" xfId="30647"/>
    <cellStyle name="Normal 6 3 14 3" xfId="6386"/>
    <cellStyle name="Normal 6 3 14 3 2" xfId="33340"/>
    <cellStyle name="Normal 6 3 14 4" xfId="9079"/>
    <cellStyle name="Normal 6 3 14 4 2" xfId="36033"/>
    <cellStyle name="Normal 6 3 14 5" xfId="11772"/>
    <cellStyle name="Normal 6 3 14 5 2" xfId="38726"/>
    <cellStyle name="Normal 6 3 14 6" xfId="14465"/>
    <cellStyle name="Normal 6 3 14 6 2" xfId="41419"/>
    <cellStyle name="Normal 6 3 14 7" xfId="17158"/>
    <cellStyle name="Normal 6 3 14 7 2" xfId="44113"/>
    <cellStyle name="Normal 6 3 14 8" xfId="19852"/>
    <cellStyle name="Normal 6 3 14 8 2" xfId="46807"/>
    <cellStyle name="Normal 6 3 14 9" xfId="22546"/>
    <cellStyle name="Normal 6 3 14 9 2" xfId="49501"/>
    <cellStyle name="Normal 6 3 15" xfId="2802"/>
    <cellStyle name="Normal 6 3 15 2" xfId="29756"/>
    <cellStyle name="Normal 6 3 16" xfId="5495"/>
    <cellStyle name="Normal 6 3 16 2" xfId="32449"/>
    <cellStyle name="Normal 6 3 17" xfId="8188"/>
    <cellStyle name="Normal 6 3 17 2" xfId="35142"/>
    <cellStyle name="Normal 6 3 18" xfId="10881"/>
    <cellStyle name="Normal 6 3 18 2" xfId="37835"/>
    <cellStyle name="Normal 6 3 19" xfId="13574"/>
    <cellStyle name="Normal 6 3 19 2" xfId="40528"/>
    <cellStyle name="Normal 6 3 2" xfId="130"/>
    <cellStyle name="Normal 6 3 2 10" xfId="8221"/>
    <cellStyle name="Normal 6 3 2 10 2" xfId="35175"/>
    <cellStyle name="Normal 6 3 2 11" xfId="10914"/>
    <cellStyle name="Normal 6 3 2 11 2" xfId="37868"/>
    <cellStyle name="Normal 6 3 2 12" xfId="13607"/>
    <cellStyle name="Normal 6 3 2 12 2" xfId="40561"/>
    <cellStyle name="Normal 6 3 2 13" xfId="16300"/>
    <cellStyle name="Normal 6 3 2 13 2" xfId="43255"/>
    <cellStyle name="Normal 6 3 2 14" xfId="18994"/>
    <cellStyle name="Normal 6 3 2 14 2" xfId="45949"/>
    <cellStyle name="Normal 6 3 2 15" xfId="21688"/>
    <cellStyle name="Normal 6 3 2 15 2" xfId="48643"/>
    <cellStyle name="Normal 6 3 2 16" xfId="27116"/>
    <cellStyle name="Normal 6 3 2 17" xfId="24402"/>
    <cellStyle name="Normal 6 3 2 2" xfId="360"/>
    <cellStyle name="Normal 6 3 2 2 10" xfId="16513"/>
    <cellStyle name="Normal 6 3 2 2 10 2" xfId="43468"/>
    <cellStyle name="Normal 6 3 2 2 11" xfId="19207"/>
    <cellStyle name="Normal 6 3 2 2 11 2" xfId="46162"/>
    <cellStyle name="Normal 6 3 2 2 12" xfId="21901"/>
    <cellStyle name="Normal 6 3 2 2 12 2" xfId="48856"/>
    <cellStyle name="Normal 6 3 2 2 13" xfId="27329"/>
    <cellStyle name="Normal 6 3 2 2 14" xfId="24615"/>
    <cellStyle name="Normal 6 3 2 2 2" xfId="645"/>
    <cellStyle name="Normal 6 3 2 2 2 10" xfId="19476"/>
    <cellStyle name="Normal 6 3 2 2 2 10 2" xfId="46431"/>
    <cellStyle name="Normal 6 3 2 2 2 11" xfId="22170"/>
    <cellStyle name="Normal 6 3 2 2 2 11 2" xfId="49125"/>
    <cellStyle name="Normal 6 3 2 2 2 12" xfId="27598"/>
    <cellStyle name="Normal 6 3 2 2 2 13" xfId="24884"/>
    <cellStyle name="Normal 6 3 2 2 2 2" xfId="1534"/>
    <cellStyle name="Normal 6 3 2 2 2 2 10" xfId="28489"/>
    <cellStyle name="Normal 6 3 2 2 2 2 11" xfId="26666"/>
    <cellStyle name="Normal 6 3 2 2 2 2 2" xfId="5099"/>
    <cellStyle name="Normal 6 3 2 2 2 2 2 2" xfId="32053"/>
    <cellStyle name="Normal 6 3 2 2 2 2 3" xfId="7792"/>
    <cellStyle name="Normal 6 3 2 2 2 2 3 2" xfId="34746"/>
    <cellStyle name="Normal 6 3 2 2 2 2 4" xfId="10485"/>
    <cellStyle name="Normal 6 3 2 2 2 2 4 2" xfId="37439"/>
    <cellStyle name="Normal 6 3 2 2 2 2 5" xfId="13178"/>
    <cellStyle name="Normal 6 3 2 2 2 2 5 2" xfId="40132"/>
    <cellStyle name="Normal 6 3 2 2 2 2 6" xfId="15871"/>
    <cellStyle name="Normal 6 3 2 2 2 2 6 2" xfId="42825"/>
    <cellStyle name="Normal 6 3 2 2 2 2 7" xfId="18564"/>
    <cellStyle name="Normal 6 3 2 2 2 2 7 2" xfId="45519"/>
    <cellStyle name="Normal 6 3 2 2 2 2 8" xfId="21258"/>
    <cellStyle name="Normal 6 3 2 2 2 2 8 2" xfId="48213"/>
    <cellStyle name="Normal 6 3 2 2 2 2 9" xfId="23952"/>
    <cellStyle name="Normal 6 3 2 2 2 2 9 2" xfId="50907"/>
    <cellStyle name="Normal 6 3 2 2 2 3" xfId="2425"/>
    <cellStyle name="Normal 6 3 2 2 2 3 10" xfId="29380"/>
    <cellStyle name="Normal 6 3 2 2 2 3 11" xfId="25775"/>
    <cellStyle name="Normal 6 3 2 2 2 3 2" xfId="4208"/>
    <cellStyle name="Normal 6 3 2 2 2 3 2 2" xfId="31162"/>
    <cellStyle name="Normal 6 3 2 2 2 3 3" xfId="6901"/>
    <cellStyle name="Normal 6 3 2 2 2 3 3 2" xfId="33855"/>
    <cellStyle name="Normal 6 3 2 2 2 3 4" xfId="9594"/>
    <cellStyle name="Normal 6 3 2 2 2 3 4 2" xfId="36548"/>
    <cellStyle name="Normal 6 3 2 2 2 3 5" xfId="12287"/>
    <cellStyle name="Normal 6 3 2 2 2 3 5 2" xfId="39241"/>
    <cellStyle name="Normal 6 3 2 2 2 3 6" xfId="14980"/>
    <cellStyle name="Normal 6 3 2 2 2 3 6 2" xfId="41934"/>
    <cellStyle name="Normal 6 3 2 2 2 3 7" xfId="17673"/>
    <cellStyle name="Normal 6 3 2 2 2 3 7 2" xfId="44628"/>
    <cellStyle name="Normal 6 3 2 2 2 3 8" xfId="20367"/>
    <cellStyle name="Normal 6 3 2 2 2 3 8 2" xfId="47322"/>
    <cellStyle name="Normal 6 3 2 2 2 3 9" xfId="23061"/>
    <cellStyle name="Normal 6 3 2 2 2 3 9 2" xfId="50016"/>
    <cellStyle name="Normal 6 3 2 2 2 4" xfId="3317"/>
    <cellStyle name="Normal 6 3 2 2 2 4 2" xfId="30271"/>
    <cellStyle name="Normal 6 3 2 2 2 5" xfId="6010"/>
    <cellStyle name="Normal 6 3 2 2 2 5 2" xfId="32964"/>
    <cellStyle name="Normal 6 3 2 2 2 6" xfId="8703"/>
    <cellStyle name="Normal 6 3 2 2 2 6 2" xfId="35657"/>
    <cellStyle name="Normal 6 3 2 2 2 7" xfId="11396"/>
    <cellStyle name="Normal 6 3 2 2 2 7 2" xfId="38350"/>
    <cellStyle name="Normal 6 3 2 2 2 8" xfId="14089"/>
    <cellStyle name="Normal 6 3 2 2 2 8 2" xfId="41043"/>
    <cellStyle name="Normal 6 3 2 2 2 9" xfId="16782"/>
    <cellStyle name="Normal 6 3 2 2 2 9 2" xfId="43737"/>
    <cellStyle name="Normal 6 3 2 2 3" xfId="1265"/>
    <cellStyle name="Normal 6 3 2 2 3 10" xfId="28220"/>
    <cellStyle name="Normal 6 3 2 2 3 11" xfId="26397"/>
    <cellStyle name="Normal 6 3 2 2 3 2" xfId="4830"/>
    <cellStyle name="Normal 6 3 2 2 3 2 2" xfId="31784"/>
    <cellStyle name="Normal 6 3 2 2 3 3" xfId="7523"/>
    <cellStyle name="Normal 6 3 2 2 3 3 2" xfId="34477"/>
    <cellStyle name="Normal 6 3 2 2 3 4" xfId="10216"/>
    <cellStyle name="Normal 6 3 2 2 3 4 2" xfId="37170"/>
    <cellStyle name="Normal 6 3 2 2 3 5" xfId="12909"/>
    <cellStyle name="Normal 6 3 2 2 3 5 2" xfId="39863"/>
    <cellStyle name="Normal 6 3 2 2 3 6" xfId="15602"/>
    <cellStyle name="Normal 6 3 2 2 3 6 2" xfId="42556"/>
    <cellStyle name="Normal 6 3 2 2 3 7" xfId="18295"/>
    <cellStyle name="Normal 6 3 2 2 3 7 2" xfId="45250"/>
    <cellStyle name="Normal 6 3 2 2 3 8" xfId="20989"/>
    <cellStyle name="Normal 6 3 2 2 3 8 2" xfId="47944"/>
    <cellStyle name="Normal 6 3 2 2 3 9" xfId="23683"/>
    <cellStyle name="Normal 6 3 2 2 3 9 2" xfId="50638"/>
    <cellStyle name="Normal 6 3 2 2 4" xfId="2156"/>
    <cellStyle name="Normal 6 3 2 2 4 10" xfId="29111"/>
    <cellStyle name="Normal 6 3 2 2 4 11" xfId="25506"/>
    <cellStyle name="Normal 6 3 2 2 4 2" xfId="3939"/>
    <cellStyle name="Normal 6 3 2 2 4 2 2" xfId="30893"/>
    <cellStyle name="Normal 6 3 2 2 4 3" xfId="6632"/>
    <cellStyle name="Normal 6 3 2 2 4 3 2" xfId="33586"/>
    <cellStyle name="Normal 6 3 2 2 4 4" xfId="9325"/>
    <cellStyle name="Normal 6 3 2 2 4 4 2" xfId="36279"/>
    <cellStyle name="Normal 6 3 2 2 4 5" xfId="12018"/>
    <cellStyle name="Normal 6 3 2 2 4 5 2" xfId="38972"/>
    <cellStyle name="Normal 6 3 2 2 4 6" xfId="14711"/>
    <cellStyle name="Normal 6 3 2 2 4 6 2" xfId="41665"/>
    <cellStyle name="Normal 6 3 2 2 4 7" xfId="17404"/>
    <cellStyle name="Normal 6 3 2 2 4 7 2" xfId="44359"/>
    <cellStyle name="Normal 6 3 2 2 4 8" xfId="20098"/>
    <cellStyle name="Normal 6 3 2 2 4 8 2" xfId="47053"/>
    <cellStyle name="Normal 6 3 2 2 4 9" xfId="22792"/>
    <cellStyle name="Normal 6 3 2 2 4 9 2" xfId="49747"/>
    <cellStyle name="Normal 6 3 2 2 5" xfId="3048"/>
    <cellStyle name="Normal 6 3 2 2 5 2" xfId="30002"/>
    <cellStyle name="Normal 6 3 2 2 6" xfId="5741"/>
    <cellStyle name="Normal 6 3 2 2 6 2" xfId="32695"/>
    <cellStyle name="Normal 6 3 2 2 7" xfId="8434"/>
    <cellStyle name="Normal 6 3 2 2 7 2" xfId="35388"/>
    <cellStyle name="Normal 6 3 2 2 8" xfId="11127"/>
    <cellStyle name="Normal 6 3 2 2 8 2" xfId="38081"/>
    <cellStyle name="Normal 6 3 2 2 9" xfId="13820"/>
    <cellStyle name="Normal 6 3 2 2 9 2" xfId="40774"/>
    <cellStyle name="Normal 6 3 2 3" xfId="361"/>
    <cellStyle name="Normal 6 3 2 3 10" xfId="16514"/>
    <cellStyle name="Normal 6 3 2 3 10 2" xfId="43469"/>
    <cellStyle name="Normal 6 3 2 3 11" xfId="19208"/>
    <cellStyle name="Normal 6 3 2 3 11 2" xfId="46163"/>
    <cellStyle name="Normal 6 3 2 3 12" xfId="21902"/>
    <cellStyle name="Normal 6 3 2 3 12 2" xfId="48857"/>
    <cellStyle name="Normal 6 3 2 3 13" xfId="27330"/>
    <cellStyle name="Normal 6 3 2 3 14" xfId="24616"/>
    <cellStyle name="Normal 6 3 2 3 2" xfId="646"/>
    <cellStyle name="Normal 6 3 2 3 2 10" xfId="19477"/>
    <cellStyle name="Normal 6 3 2 3 2 10 2" xfId="46432"/>
    <cellStyle name="Normal 6 3 2 3 2 11" xfId="22171"/>
    <cellStyle name="Normal 6 3 2 3 2 11 2" xfId="49126"/>
    <cellStyle name="Normal 6 3 2 3 2 12" xfId="27599"/>
    <cellStyle name="Normal 6 3 2 3 2 13" xfId="24885"/>
    <cellStyle name="Normal 6 3 2 3 2 2" xfId="1535"/>
    <cellStyle name="Normal 6 3 2 3 2 2 10" xfId="28490"/>
    <cellStyle name="Normal 6 3 2 3 2 2 11" xfId="26667"/>
    <cellStyle name="Normal 6 3 2 3 2 2 2" xfId="5100"/>
    <cellStyle name="Normal 6 3 2 3 2 2 2 2" xfId="32054"/>
    <cellStyle name="Normal 6 3 2 3 2 2 3" xfId="7793"/>
    <cellStyle name="Normal 6 3 2 3 2 2 3 2" xfId="34747"/>
    <cellStyle name="Normal 6 3 2 3 2 2 4" xfId="10486"/>
    <cellStyle name="Normal 6 3 2 3 2 2 4 2" xfId="37440"/>
    <cellStyle name="Normal 6 3 2 3 2 2 5" xfId="13179"/>
    <cellStyle name="Normal 6 3 2 3 2 2 5 2" xfId="40133"/>
    <cellStyle name="Normal 6 3 2 3 2 2 6" xfId="15872"/>
    <cellStyle name="Normal 6 3 2 3 2 2 6 2" xfId="42826"/>
    <cellStyle name="Normal 6 3 2 3 2 2 7" xfId="18565"/>
    <cellStyle name="Normal 6 3 2 3 2 2 7 2" xfId="45520"/>
    <cellStyle name="Normal 6 3 2 3 2 2 8" xfId="21259"/>
    <cellStyle name="Normal 6 3 2 3 2 2 8 2" xfId="48214"/>
    <cellStyle name="Normal 6 3 2 3 2 2 9" xfId="23953"/>
    <cellStyle name="Normal 6 3 2 3 2 2 9 2" xfId="50908"/>
    <cellStyle name="Normal 6 3 2 3 2 3" xfId="2426"/>
    <cellStyle name="Normal 6 3 2 3 2 3 10" xfId="29381"/>
    <cellStyle name="Normal 6 3 2 3 2 3 11" xfId="25776"/>
    <cellStyle name="Normal 6 3 2 3 2 3 2" xfId="4209"/>
    <cellStyle name="Normal 6 3 2 3 2 3 2 2" xfId="31163"/>
    <cellStyle name="Normal 6 3 2 3 2 3 3" xfId="6902"/>
    <cellStyle name="Normal 6 3 2 3 2 3 3 2" xfId="33856"/>
    <cellStyle name="Normal 6 3 2 3 2 3 4" xfId="9595"/>
    <cellStyle name="Normal 6 3 2 3 2 3 4 2" xfId="36549"/>
    <cellStyle name="Normal 6 3 2 3 2 3 5" xfId="12288"/>
    <cellStyle name="Normal 6 3 2 3 2 3 5 2" xfId="39242"/>
    <cellStyle name="Normal 6 3 2 3 2 3 6" xfId="14981"/>
    <cellStyle name="Normal 6 3 2 3 2 3 6 2" xfId="41935"/>
    <cellStyle name="Normal 6 3 2 3 2 3 7" xfId="17674"/>
    <cellStyle name="Normal 6 3 2 3 2 3 7 2" xfId="44629"/>
    <cellStyle name="Normal 6 3 2 3 2 3 8" xfId="20368"/>
    <cellStyle name="Normal 6 3 2 3 2 3 8 2" xfId="47323"/>
    <cellStyle name="Normal 6 3 2 3 2 3 9" xfId="23062"/>
    <cellStyle name="Normal 6 3 2 3 2 3 9 2" xfId="50017"/>
    <cellStyle name="Normal 6 3 2 3 2 4" xfId="3318"/>
    <cellStyle name="Normal 6 3 2 3 2 4 2" xfId="30272"/>
    <cellStyle name="Normal 6 3 2 3 2 5" xfId="6011"/>
    <cellStyle name="Normal 6 3 2 3 2 5 2" xfId="32965"/>
    <cellStyle name="Normal 6 3 2 3 2 6" xfId="8704"/>
    <cellStyle name="Normal 6 3 2 3 2 6 2" xfId="35658"/>
    <cellStyle name="Normal 6 3 2 3 2 7" xfId="11397"/>
    <cellStyle name="Normal 6 3 2 3 2 7 2" xfId="38351"/>
    <cellStyle name="Normal 6 3 2 3 2 8" xfId="14090"/>
    <cellStyle name="Normal 6 3 2 3 2 8 2" xfId="41044"/>
    <cellStyle name="Normal 6 3 2 3 2 9" xfId="16783"/>
    <cellStyle name="Normal 6 3 2 3 2 9 2" xfId="43738"/>
    <cellStyle name="Normal 6 3 2 3 3" xfId="1266"/>
    <cellStyle name="Normal 6 3 2 3 3 10" xfId="28221"/>
    <cellStyle name="Normal 6 3 2 3 3 11" xfId="26398"/>
    <cellStyle name="Normal 6 3 2 3 3 2" xfId="4831"/>
    <cellStyle name="Normal 6 3 2 3 3 2 2" xfId="31785"/>
    <cellStyle name="Normal 6 3 2 3 3 3" xfId="7524"/>
    <cellStyle name="Normal 6 3 2 3 3 3 2" xfId="34478"/>
    <cellStyle name="Normal 6 3 2 3 3 4" xfId="10217"/>
    <cellStyle name="Normal 6 3 2 3 3 4 2" xfId="37171"/>
    <cellStyle name="Normal 6 3 2 3 3 5" xfId="12910"/>
    <cellStyle name="Normal 6 3 2 3 3 5 2" xfId="39864"/>
    <cellStyle name="Normal 6 3 2 3 3 6" xfId="15603"/>
    <cellStyle name="Normal 6 3 2 3 3 6 2" xfId="42557"/>
    <cellStyle name="Normal 6 3 2 3 3 7" xfId="18296"/>
    <cellStyle name="Normal 6 3 2 3 3 7 2" xfId="45251"/>
    <cellStyle name="Normal 6 3 2 3 3 8" xfId="20990"/>
    <cellStyle name="Normal 6 3 2 3 3 8 2" xfId="47945"/>
    <cellStyle name="Normal 6 3 2 3 3 9" xfId="23684"/>
    <cellStyle name="Normal 6 3 2 3 3 9 2" xfId="50639"/>
    <cellStyle name="Normal 6 3 2 3 4" xfId="2157"/>
    <cellStyle name="Normal 6 3 2 3 4 10" xfId="29112"/>
    <cellStyle name="Normal 6 3 2 3 4 11" xfId="25507"/>
    <cellStyle name="Normal 6 3 2 3 4 2" xfId="3940"/>
    <cellStyle name="Normal 6 3 2 3 4 2 2" xfId="30894"/>
    <cellStyle name="Normal 6 3 2 3 4 3" xfId="6633"/>
    <cellStyle name="Normal 6 3 2 3 4 3 2" xfId="33587"/>
    <cellStyle name="Normal 6 3 2 3 4 4" xfId="9326"/>
    <cellStyle name="Normal 6 3 2 3 4 4 2" xfId="36280"/>
    <cellStyle name="Normal 6 3 2 3 4 5" xfId="12019"/>
    <cellStyle name="Normal 6 3 2 3 4 5 2" xfId="38973"/>
    <cellStyle name="Normal 6 3 2 3 4 6" xfId="14712"/>
    <cellStyle name="Normal 6 3 2 3 4 6 2" xfId="41666"/>
    <cellStyle name="Normal 6 3 2 3 4 7" xfId="17405"/>
    <cellStyle name="Normal 6 3 2 3 4 7 2" xfId="44360"/>
    <cellStyle name="Normal 6 3 2 3 4 8" xfId="20099"/>
    <cellStyle name="Normal 6 3 2 3 4 8 2" xfId="47054"/>
    <cellStyle name="Normal 6 3 2 3 4 9" xfId="22793"/>
    <cellStyle name="Normal 6 3 2 3 4 9 2" xfId="49748"/>
    <cellStyle name="Normal 6 3 2 3 5" xfId="3049"/>
    <cellStyle name="Normal 6 3 2 3 5 2" xfId="30003"/>
    <cellStyle name="Normal 6 3 2 3 6" xfId="5742"/>
    <cellStyle name="Normal 6 3 2 3 6 2" xfId="32696"/>
    <cellStyle name="Normal 6 3 2 3 7" xfId="8435"/>
    <cellStyle name="Normal 6 3 2 3 7 2" xfId="35389"/>
    <cellStyle name="Normal 6 3 2 3 8" xfId="11128"/>
    <cellStyle name="Normal 6 3 2 3 8 2" xfId="38082"/>
    <cellStyle name="Normal 6 3 2 3 9" xfId="13821"/>
    <cellStyle name="Normal 6 3 2 3 9 2" xfId="40775"/>
    <cellStyle name="Normal 6 3 2 4" xfId="359"/>
    <cellStyle name="Normal 6 3 2 4 10" xfId="19206"/>
    <cellStyle name="Normal 6 3 2 4 10 2" xfId="46161"/>
    <cellStyle name="Normal 6 3 2 4 11" xfId="21900"/>
    <cellStyle name="Normal 6 3 2 4 11 2" xfId="48855"/>
    <cellStyle name="Normal 6 3 2 4 12" xfId="27328"/>
    <cellStyle name="Normal 6 3 2 4 13" xfId="24614"/>
    <cellStyle name="Normal 6 3 2 4 2" xfId="1264"/>
    <cellStyle name="Normal 6 3 2 4 2 10" xfId="28219"/>
    <cellStyle name="Normal 6 3 2 4 2 11" xfId="26396"/>
    <cellStyle name="Normal 6 3 2 4 2 2" xfId="4829"/>
    <cellStyle name="Normal 6 3 2 4 2 2 2" xfId="31783"/>
    <cellStyle name="Normal 6 3 2 4 2 3" xfId="7522"/>
    <cellStyle name="Normal 6 3 2 4 2 3 2" xfId="34476"/>
    <cellStyle name="Normal 6 3 2 4 2 4" xfId="10215"/>
    <cellStyle name="Normal 6 3 2 4 2 4 2" xfId="37169"/>
    <cellStyle name="Normal 6 3 2 4 2 5" xfId="12908"/>
    <cellStyle name="Normal 6 3 2 4 2 5 2" xfId="39862"/>
    <cellStyle name="Normal 6 3 2 4 2 6" xfId="15601"/>
    <cellStyle name="Normal 6 3 2 4 2 6 2" xfId="42555"/>
    <cellStyle name="Normal 6 3 2 4 2 7" xfId="18294"/>
    <cellStyle name="Normal 6 3 2 4 2 7 2" xfId="45249"/>
    <cellStyle name="Normal 6 3 2 4 2 8" xfId="20988"/>
    <cellStyle name="Normal 6 3 2 4 2 8 2" xfId="47943"/>
    <cellStyle name="Normal 6 3 2 4 2 9" xfId="23682"/>
    <cellStyle name="Normal 6 3 2 4 2 9 2" xfId="50637"/>
    <cellStyle name="Normal 6 3 2 4 3" xfId="2155"/>
    <cellStyle name="Normal 6 3 2 4 3 10" xfId="29110"/>
    <cellStyle name="Normal 6 3 2 4 3 11" xfId="25505"/>
    <cellStyle name="Normal 6 3 2 4 3 2" xfId="3938"/>
    <cellStyle name="Normal 6 3 2 4 3 2 2" xfId="30892"/>
    <cellStyle name="Normal 6 3 2 4 3 3" xfId="6631"/>
    <cellStyle name="Normal 6 3 2 4 3 3 2" xfId="33585"/>
    <cellStyle name="Normal 6 3 2 4 3 4" xfId="9324"/>
    <cellStyle name="Normal 6 3 2 4 3 4 2" xfId="36278"/>
    <cellStyle name="Normal 6 3 2 4 3 5" xfId="12017"/>
    <cellStyle name="Normal 6 3 2 4 3 5 2" xfId="38971"/>
    <cellStyle name="Normal 6 3 2 4 3 6" xfId="14710"/>
    <cellStyle name="Normal 6 3 2 4 3 6 2" xfId="41664"/>
    <cellStyle name="Normal 6 3 2 4 3 7" xfId="17403"/>
    <cellStyle name="Normal 6 3 2 4 3 7 2" xfId="44358"/>
    <cellStyle name="Normal 6 3 2 4 3 8" xfId="20097"/>
    <cellStyle name="Normal 6 3 2 4 3 8 2" xfId="47052"/>
    <cellStyle name="Normal 6 3 2 4 3 9" xfId="22791"/>
    <cellStyle name="Normal 6 3 2 4 3 9 2" xfId="49746"/>
    <cellStyle name="Normal 6 3 2 4 4" xfId="3047"/>
    <cellStyle name="Normal 6 3 2 4 4 2" xfId="30001"/>
    <cellStyle name="Normal 6 3 2 4 5" xfId="5740"/>
    <cellStyle name="Normal 6 3 2 4 5 2" xfId="32694"/>
    <cellStyle name="Normal 6 3 2 4 6" xfId="8433"/>
    <cellStyle name="Normal 6 3 2 4 6 2" xfId="35387"/>
    <cellStyle name="Normal 6 3 2 4 7" xfId="11126"/>
    <cellStyle name="Normal 6 3 2 4 7 2" xfId="38080"/>
    <cellStyle name="Normal 6 3 2 4 8" xfId="13819"/>
    <cellStyle name="Normal 6 3 2 4 8 2" xfId="40773"/>
    <cellStyle name="Normal 6 3 2 4 9" xfId="16512"/>
    <cellStyle name="Normal 6 3 2 4 9 2" xfId="43467"/>
    <cellStyle name="Normal 6 3 2 5" xfId="644"/>
    <cellStyle name="Normal 6 3 2 5 10" xfId="19475"/>
    <cellStyle name="Normal 6 3 2 5 10 2" xfId="46430"/>
    <cellStyle name="Normal 6 3 2 5 11" xfId="22169"/>
    <cellStyle name="Normal 6 3 2 5 11 2" xfId="49124"/>
    <cellStyle name="Normal 6 3 2 5 12" xfId="27597"/>
    <cellStyle name="Normal 6 3 2 5 13" xfId="24883"/>
    <cellStyle name="Normal 6 3 2 5 2" xfId="1533"/>
    <cellStyle name="Normal 6 3 2 5 2 10" xfId="28488"/>
    <cellStyle name="Normal 6 3 2 5 2 11" xfId="26665"/>
    <cellStyle name="Normal 6 3 2 5 2 2" xfId="5098"/>
    <cellStyle name="Normal 6 3 2 5 2 2 2" xfId="32052"/>
    <cellStyle name="Normal 6 3 2 5 2 3" xfId="7791"/>
    <cellStyle name="Normal 6 3 2 5 2 3 2" xfId="34745"/>
    <cellStyle name="Normal 6 3 2 5 2 4" xfId="10484"/>
    <cellStyle name="Normal 6 3 2 5 2 4 2" xfId="37438"/>
    <cellStyle name="Normal 6 3 2 5 2 5" xfId="13177"/>
    <cellStyle name="Normal 6 3 2 5 2 5 2" xfId="40131"/>
    <cellStyle name="Normal 6 3 2 5 2 6" xfId="15870"/>
    <cellStyle name="Normal 6 3 2 5 2 6 2" xfId="42824"/>
    <cellStyle name="Normal 6 3 2 5 2 7" xfId="18563"/>
    <cellStyle name="Normal 6 3 2 5 2 7 2" xfId="45518"/>
    <cellStyle name="Normal 6 3 2 5 2 8" xfId="21257"/>
    <cellStyle name="Normal 6 3 2 5 2 8 2" xfId="48212"/>
    <cellStyle name="Normal 6 3 2 5 2 9" xfId="23951"/>
    <cellStyle name="Normal 6 3 2 5 2 9 2" xfId="50906"/>
    <cellStyle name="Normal 6 3 2 5 3" xfId="2424"/>
    <cellStyle name="Normal 6 3 2 5 3 10" xfId="29379"/>
    <cellStyle name="Normal 6 3 2 5 3 11" xfId="25774"/>
    <cellStyle name="Normal 6 3 2 5 3 2" xfId="4207"/>
    <cellStyle name="Normal 6 3 2 5 3 2 2" xfId="31161"/>
    <cellStyle name="Normal 6 3 2 5 3 3" xfId="6900"/>
    <cellStyle name="Normal 6 3 2 5 3 3 2" xfId="33854"/>
    <cellStyle name="Normal 6 3 2 5 3 4" xfId="9593"/>
    <cellStyle name="Normal 6 3 2 5 3 4 2" xfId="36547"/>
    <cellStyle name="Normal 6 3 2 5 3 5" xfId="12286"/>
    <cellStyle name="Normal 6 3 2 5 3 5 2" xfId="39240"/>
    <cellStyle name="Normal 6 3 2 5 3 6" xfId="14979"/>
    <cellStyle name="Normal 6 3 2 5 3 6 2" xfId="41933"/>
    <cellStyle name="Normal 6 3 2 5 3 7" xfId="17672"/>
    <cellStyle name="Normal 6 3 2 5 3 7 2" xfId="44627"/>
    <cellStyle name="Normal 6 3 2 5 3 8" xfId="20366"/>
    <cellStyle name="Normal 6 3 2 5 3 8 2" xfId="47321"/>
    <cellStyle name="Normal 6 3 2 5 3 9" xfId="23060"/>
    <cellStyle name="Normal 6 3 2 5 3 9 2" xfId="50015"/>
    <cellStyle name="Normal 6 3 2 5 4" xfId="3316"/>
    <cellStyle name="Normal 6 3 2 5 4 2" xfId="30270"/>
    <cellStyle name="Normal 6 3 2 5 5" xfId="6009"/>
    <cellStyle name="Normal 6 3 2 5 5 2" xfId="32963"/>
    <cellStyle name="Normal 6 3 2 5 6" xfId="8702"/>
    <cellStyle name="Normal 6 3 2 5 6 2" xfId="35656"/>
    <cellStyle name="Normal 6 3 2 5 7" xfId="11395"/>
    <cellStyle name="Normal 6 3 2 5 7 2" xfId="38349"/>
    <cellStyle name="Normal 6 3 2 5 8" xfId="14088"/>
    <cellStyle name="Normal 6 3 2 5 8 2" xfId="41042"/>
    <cellStyle name="Normal 6 3 2 5 9" xfId="16781"/>
    <cellStyle name="Normal 6 3 2 5 9 2" xfId="43736"/>
    <cellStyle name="Normal 6 3 2 6" xfId="1052"/>
    <cellStyle name="Normal 6 3 2 6 10" xfId="28007"/>
    <cellStyle name="Normal 6 3 2 6 11" xfId="26184"/>
    <cellStyle name="Normal 6 3 2 6 2" xfId="4617"/>
    <cellStyle name="Normal 6 3 2 6 2 2" xfId="31571"/>
    <cellStyle name="Normal 6 3 2 6 3" xfId="7310"/>
    <cellStyle name="Normal 6 3 2 6 3 2" xfId="34264"/>
    <cellStyle name="Normal 6 3 2 6 4" xfId="10003"/>
    <cellStyle name="Normal 6 3 2 6 4 2" xfId="36957"/>
    <cellStyle name="Normal 6 3 2 6 5" xfId="12696"/>
    <cellStyle name="Normal 6 3 2 6 5 2" xfId="39650"/>
    <cellStyle name="Normal 6 3 2 6 6" xfId="15389"/>
    <cellStyle name="Normal 6 3 2 6 6 2" xfId="42343"/>
    <cellStyle name="Normal 6 3 2 6 7" xfId="18082"/>
    <cellStyle name="Normal 6 3 2 6 7 2" xfId="45037"/>
    <cellStyle name="Normal 6 3 2 6 8" xfId="20776"/>
    <cellStyle name="Normal 6 3 2 6 8 2" xfId="47731"/>
    <cellStyle name="Normal 6 3 2 6 9" xfId="23470"/>
    <cellStyle name="Normal 6 3 2 6 9 2" xfId="50425"/>
    <cellStyle name="Normal 6 3 2 7" xfId="1943"/>
    <cellStyle name="Normal 6 3 2 7 10" xfId="28898"/>
    <cellStyle name="Normal 6 3 2 7 11" xfId="25293"/>
    <cellStyle name="Normal 6 3 2 7 2" xfId="3726"/>
    <cellStyle name="Normal 6 3 2 7 2 2" xfId="30680"/>
    <cellStyle name="Normal 6 3 2 7 3" xfId="6419"/>
    <cellStyle name="Normal 6 3 2 7 3 2" xfId="33373"/>
    <cellStyle name="Normal 6 3 2 7 4" xfId="9112"/>
    <cellStyle name="Normal 6 3 2 7 4 2" xfId="36066"/>
    <cellStyle name="Normal 6 3 2 7 5" xfId="11805"/>
    <cellStyle name="Normal 6 3 2 7 5 2" xfId="38759"/>
    <cellStyle name="Normal 6 3 2 7 6" xfId="14498"/>
    <cellStyle name="Normal 6 3 2 7 6 2" xfId="41452"/>
    <cellStyle name="Normal 6 3 2 7 7" xfId="17191"/>
    <cellStyle name="Normal 6 3 2 7 7 2" xfId="44146"/>
    <cellStyle name="Normal 6 3 2 7 8" xfId="19885"/>
    <cellStyle name="Normal 6 3 2 7 8 2" xfId="46840"/>
    <cellStyle name="Normal 6 3 2 7 9" xfId="22579"/>
    <cellStyle name="Normal 6 3 2 7 9 2" xfId="49534"/>
    <cellStyle name="Normal 6 3 2 8" xfId="2835"/>
    <cellStyle name="Normal 6 3 2 8 2" xfId="29789"/>
    <cellStyle name="Normal 6 3 2 9" xfId="5528"/>
    <cellStyle name="Normal 6 3 2 9 2" xfId="32482"/>
    <cellStyle name="Normal 6 3 20" xfId="16267"/>
    <cellStyle name="Normal 6 3 20 2" xfId="43222"/>
    <cellStyle name="Normal 6 3 21" xfId="18961"/>
    <cellStyle name="Normal 6 3 21 2" xfId="45916"/>
    <cellStyle name="Normal 6 3 22" xfId="21655"/>
    <cellStyle name="Normal 6 3 22 2" xfId="48610"/>
    <cellStyle name="Normal 6 3 23" xfId="27083"/>
    <cellStyle name="Normal 6 3 24" xfId="24369"/>
    <cellStyle name="Normal 6 3 25" xfId="51353"/>
    <cellStyle name="Normal 6 3 3" xfId="163"/>
    <cellStyle name="Normal 6 3 3 10" xfId="10947"/>
    <cellStyle name="Normal 6 3 3 10 2" xfId="37901"/>
    <cellStyle name="Normal 6 3 3 11" xfId="13640"/>
    <cellStyle name="Normal 6 3 3 11 2" xfId="40594"/>
    <cellStyle name="Normal 6 3 3 12" xfId="16333"/>
    <cellStyle name="Normal 6 3 3 12 2" xfId="43288"/>
    <cellStyle name="Normal 6 3 3 13" xfId="19027"/>
    <cellStyle name="Normal 6 3 3 13 2" xfId="45982"/>
    <cellStyle name="Normal 6 3 3 14" xfId="21721"/>
    <cellStyle name="Normal 6 3 3 14 2" xfId="48676"/>
    <cellStyle name="Normal 6 3 3 15" xfId="27149"/>
    <cellStyle name="Normal 6 3 3 16" xfId="24435"/>
    <cellStyle name="Normal 6 3 3 2" xfId="363"/>
    <cellStyle name="Normal 6 3 3 2 10" xfId="16516"/>
    <cellStyle name="Normal 6 3 3 2 10 2" xfId="43471"/>
    <cellStyle name="Normal 6 3 3 2 11" xfId="19210"/>
    <cellStyle name="Normal 6 3 3 2 11 2" xfId="46165"/>
    <cellStyle name="Normal 6 3 3 2 12" xfId="21904"/>
    <cellStyle name="Normal 6 3 3 2 12 2" xfId="48859"/>
    <cellStyle name="Normal 6 3 3 2 13" xfId="27332"/>
    <cellStyle name="Normal 6 3 3 2 14" xfId="24618"/>
    <cellStyle name="Normal 6 3 3 2 2" xfId="648"/>
    <cellStyle name="Normal 6 3 3 2 2 10" xfId="19479"/>
    <cellStyle name="Normal 6 3 3 2 2 10 2" xfId="46434"/>
    <cellStyle name="Normal 6 3 3 2 2 11" xfId="22173"/>
    <cellStyle name="Normal 6 3 3 2 2 11 2" xfId="49128"/>
    <cellStyle name="Normal 6 3 3 2 2 12" xfId="27601"/>
    <cellStyle name="Normal 6 3 3 2 2 13" xfId="24887"/>
    <cellStyle name="Normal 6 3 3 2 2 2" xfId="1537"/>
    <cellStyle name="Normal 6 3 3 2 2 2 10" xfId="28492"/>
    <cellStyle name="Normal 6 3 3 2 2 2 11" xfId="26669"/>
    <cellStyle name="Normal 6 3 3 2 2 2 2" xfId="5102"/>
    <cellStyle name="Normal 6 3 3 2 2 2 2 2" xfId="32056"/>
    <cellStyle name="Normal 6 3 3 2 2 2 3" xfId="7795"/>
    <cellStyle name="Normal 6 3 3 2 2 2 3 2" xfId="34749"/>
    <cellStyle name="Normal 6 3 3 2 2 2 4" xfId="10488"/>
    <cellStyle name="Normal 6 3 3 2 2 2 4 2" xfId="37442"/>
    <cellStyle name="Normal 6 3 3 2 2 2 5" xfId="13181"/>
    <cellStyle name="Normal 6 3 3 2 2 2 5 2" xfId="40135"/>
    <cellStyle name="Normal 6 3 3 2 2 2 6" xfId="15874"/>
    <cellStyle name="Normal 6 3 3 2 2 2 6 2" xfId="42828"/>
    <cellStyle name="Normal 6 3 3 2 2 2 7" xfId="18567"/>
    <cellStyle name="Normal 6 3 3 2 2 2 7 2" xfId="45522"/>
    <cellStyle name="Normal 6 3 3 2 2 2 8" xfId="21261"/>
    <cellStyle name="Normal 6 3 3 2 2 2 8 2" xfId="48216"/>
    <cellStyle name="Normal 6 3 3 2 2 2 9" xfId="23955"/>
    <cellStyle name="Normal 6 3 3 2 2 2 9 2" xfId="50910"/>
    <cellStyle name="Normal 6 3 3 2 2 3" xfId="2428"/>
    <cellStyle name="Normal 6 3 3 2 2 3 10" xfId="29383"/>
    <cellStyle name="Normal 6 3 3 2 2 3 11" xfId="25778"/>
    <cellStyle name="Normal 6 3 3 2 2 3 2" xfId="4211"/>
    <cellStyle name="Normal 6 3 3 2 2 3 2 2" xfId="31165"/>
    <cellStyle name="Normal 6 3 3 2 2 3 3" xfId="6904"/>
    <cellStyle name="Normal 6 3 3 2 2 3 3 2" xfId="33858"/>
    <cellStyle name="Normal 6 3 3 2 2 3 4" xfId="9597"/>
    <cellStyle name="Normal 6 3 3 2 2 3 4 2" xfId="36551"/>
    <cellStyle name="Normal 6 3 3 2 2 3 5" xfId="12290"/>
    <cellStyle name="Normal 6 3 3 2 2 3 5 2" xfId="39244"/>
    <cellStyle name="Normal 6 3 3 2 2 3 6" xfId="14983"/>
    <cellStyle name="Normal 6 3 3 2 2 3 6 2" xfId="41937"/>
    <cellStyle name="Normal 6 3 3 2 2 3 7" xfId="17676"/>
    <cellStyle name="Normal 6 3 3 2 2 3 7 2" xfId="44631"/>
    <cellStyle name="Normal 6 3 3 2 2 3 8" xfId="20370"/>
    <cellStyle name="Normal 6 3 3 2 2 3 8 2" xfId="47325"/>
    <cellStyle name="Normal 6 3 3 2 2 3 9" xfId="23064"/>
    <cellStyle name="Normal 6 3 3 2 2 3 9 2" xfId="50019"/>
    <cellStyle name="Normal 6 3 3 2 2 4" xfId="3320"/>
    <cellStyle name="Normal 6 3 3 2 2 4 2" xfId="30274"/>
    <cellStyle name="Normal 6 3 3 2 2 5" xfId="6013"/>
    <cellStyle name="Normal 6 3 3 2 2 5 2" xfId="32967"/>
    <cellStyle name="Normal 6 3 3 2 2 6" xfId="8706"/>
    <cellStyle name="Normal 6 3 3 2 2 6 2" xfId="35660"/>
    <cellStyle name="Normal 6 3 3 2 2 7" xfId="11399"/>
    <cellStyle name="Normal 6 3 3 2 2 7 2" xfId="38353"/>
    <cellStyle name="Normal 6 3 3 2 2 8" xfId="14092"/>
    <cellStyle name="Normal 6 3 3 2 2 8 2" xfId="41046"/>
    <cellStyle name="Normal 6 3 3 2 2 9" xfId="16785"/>
    <cellStyle name="Normal 6 3 3 2 2 9 2" xfId="43740"/>
    <cellStyle name="Normal 6 3 3 2 3" xfId="1268"/>
    <cellStyle name="Normal 6 3 3 2 3 10" xfId="28223"/>
    <cellStyle name="Normal 6 3 3 2 3 11" xfId="26400"/>
    <cellStyle name="Normal 6 3 3 2 3 2" xfId="4833"/>
    <cellStyle name="Normal 6 3 3 2 3 2 2" xfId="31787"/>
    <cellStyle name="Normal 6 3 3 2 3 3" xfId="7526"/>
    <cellStyle name="Normal 6 3 3 2 3 3 2" xfId="34480"/>
    <cellStyle name="Normal 6 3 3 2 3 4" xfId="10219"/>
    <cellStyle name="Normal 6 3 3 2 3 4 2" xfId="37173"/>
    <cellStyle name="Normal 6 3 3 2 3 5" xfId="12912"/>
    <cellStyle name="Normal 6 3 3 2 3 5 2" xfId="39866"/>
    <cellStyle name="Normal 6 3 3 2 3 6" xfId="15605"/>
    <cellStyle name="Normal 6 3 3 2 3 6 2" xfId="42559"/>
    <cellStyle name="Normal 6 3 3 2 3 7" xfId="18298"/>
    <cellStyle name="Normal 6 3 3 2 3 7 2" xfId="45253"/>
    <cellStyle name="Normal 6 3 3 2 3 8" xfId="20992"/>
    <cellStyle name="Normal 6 3 3 2 3 8 2" xfId="47947"/>
    <cellStyle name="Normal 6 3 3 2 3 9" xfId="23686"/>
    <cellStyle name="Normal 6 3 3 2 3 9 2" xfId="50641"/>
    <cellStyle name="Normal 6 3 3 2 4" xfId="2159"/>
    <cellStyle name="Normal 6 3 3 2 4 10" xfId="29114"/>
    <cellStyle name="Normal 6 3 3 2 4 11" xfId="25509"/>
    <cellStyle name="Normal 6 3 3 2 4 2" xfId="3942"/>
    <cellStyle name="Normal 6 3 3 2 4 2 2" xfId="30896"/>
    <cellStyle name="Normal 6 3 3 2 4 3" xfId="6635"/>
    <cellStyle name="Normal 6 3 3 2 4 3 2" xfId="33589"/>
    <cellStyle name="Normal 6 3 3 2 4 4" xfId="9328"/>
    <cellStyle name="Normal 6 3 3 2 4 4 2" xfId="36282"/>
    <cellStyle name="Normal 6 3 3 2 4 5" xfId="12021"/>
    <cellStyle name="Normal 6 3 3 2 4 5 2" xfId="38975"/>
    <cellStyle name="Normal 6 3 3 2 4 6" xfId="14714"/>
    <cellStyle name="Normal 6 3 3 2 4 6 2" xfId="41668"/>
    <cellStyle name="Normal 6 3 3 2 4 7" xfId="17407"/>
    <cellStyle name="Normal 6 3 3 2 4 7 2" xfId="44362"/>
    <cellStyle name="Normal 6 3 3 2 4 8" xfId="20101"/>
    <cellStyle name="Normal 6 3 3 2 4 8 2" xfId="47056"/>
    <cellStyle name="Normal 6 3 3 2 4 9" xfId="22795"/>
    <cellStyle name="Normal 6 3 3 2 4 9 2" xfId="49750"/>
    <cellStyle name="Normal 6 3 3 2 5" xfId="3051"/>
    <cellStyle name="Normal 6 3 3 2 5 2" xfId="30005"/>
    <cellStyle name="Normal 6 3 3 2 6" xfId="5744"/>
    <cellStyle name="Normal 6 3 3 2 6 2" xfId="32698"/>
    <cellStyle name="Normal 6 3 3 2 7" xfId="8437"/>
    <cellStyle name="Normal 6 3 3 2 7 2" xfId="35391"/>
    <cellStyle name="Normal 6 3 3 2 8" xfId="11130"/>
    <cellStyle name="Normal 6 3 3 2 8 2" xfId="38084"/>
    <cellStyle name="Normal 6 3 3 2 9" xfId="13823"/>
    <cellStyle name="Normal 6 3 3 2 9 2" xfId="40777"/>
    <cellStyle name="Normal 6 3 3 3" xfId="362"/>
    <cellStyle name="Normal 6 3 3 3 10" xfId="19209"/>
    <cellStyle name="Normal 6 3 3 3 10 2" xfId="46164"/>
    <cellStyle name="Normal 6 3 3 3 11" xfId="21903"/>
    <cellStyle name="Normal 6 3 3 3 11 2" xfId="48858"/>
    <cellStyle name="Normal 6 3 3 3 12" xfId="27331"/>
    <cellStyle name="Normal 6 3 3 3 13" xfId="24617"/>
    <cellStyle name="Normal 6 3 3 3 2" xfId="1267"/>
    <cellStyle name="Normal 6 3 3 3 2 10" xfId="28222"/>
    <cellStyle name="Normal 6 3 3 3 2 11" xfId="26399"/>
    <cellStyle name="Normal 6 3 3 3 2 2" xfId="4832"/>
    <cellStyle name="Normal 6 3 3 3 2 2 2" xfId="31786"/>
    <cellStyle name="Normal 6 3 3 3 2 3" xfId="7525"/>
    <cellStyle name="Normal 6 3 3 3 2 3 2" xfId="34479"/>
    <cellStyle name="Normal 6 3 3 3 2 4" xfId="10218"/>
    <cellStyle name="Normal 6 3 3 3 2 4 2" xfId="37172"/>
    <cellStyle name="Normal 6 3 3 3 2 5" xfId="12911"/>
    <cellStyle name="Normal 6 3 3 3 2 5 2" xfId="39865"/>
    <cellStyle name="Normal 6 3 3 3 2 6" xfId="15604"/>
    <cellStyle name="Normal 6 3 3 3 2 6 2" xfId="42558"/>
    <cellStyle name="Normal 6 3 3 3 2 7" xfId="18297"/>
    <cellStyle name="Normal 6 3 3 3 2 7 2" xfId="45252"/>
    <cellStyle name="Normal 6 3 3 3 2 8" xfId="20991"/>
    <cellStyle name="Normal 6 3 3 3 2 8 2" xfId="47946"/>
    <cellStyle name="Normal 6 3 3 3 2 9" xfId="23685"/>
    <cellStyle name="Normal 6 3 3 3 2 9 2" xfId="50640"/>
    <cellStyle name="Normal 6 3 3 3 3" xfId="2158"/>
    <cellStyle name="Normal 6 3 3 3 3 10" xfId="29113"/>
    <cellStyle name="Normal 6 3 3 3 3 11" xfId="25508"/>
    <cellStyle name="Normal 6 3 3 3 3 2" xfId="3941"/>
    <cellStyle name="Normal 6 3 3 3 3 2 2" xfId="30895"/>
    <cellStyle name="Normal 6 3 3 3 3 3" xfId="6634"/>
    <cellStyle name="Normal 6 3 3 3 3 3 2" xfId="33588"/>
    <cellStyle name="Normal 6 3 3 3 3 4" xfId="9327"/>
    <cellStyle name="Normal 6 3 3 3 3 4 2" xfId="36281"/>
    <cellStyle name="Normal 6 3 3 3 3 5" xfId="12020"/>
    <cellStyle name="Normal 6 3 3 3 3 5 2" xfId="38974"/>
    <cellStyle name="Normal 6 3 3 3 3 6" xfId="14713"/>
    <cellStyle name="Normal 6 3 3 3 3 6 2" xfId="41667"/>
    <cellStyle name="Normal 6 3 3 3 3 7" xfId="17406"/>
    <cellStyle name="Normal 6 3 3 3 3 7 2" xfId="44361"/>
    <cellStyle name="Normal 6 3 3 3 3 8" xfId="20100"/>
    <cellStyle name="Normal 6 3 3 3 3 8 2" xfId="47055"/>
    <cellStyle name="Normal 6 3 3 3 3 9" xfId="22794"/>
    <cellStyle name="Normal 6 3 3 3 3 9 2" xfId="49749"/>
    <cellStyle name="Normal 6 3 3 3 4" xfId="3050"/>
    <cellStyle name="Normal 6 3 3 3 4 2" xfId="30004"/>
    <cellStyle name="Normal 6 3 3 3 5" xfId="5743"/>
    <cellStyle name="Normal 6 3 3 3 5 2" xfId="32697"/>
    <cellStyle name="Normal 6 3 3 3 6" xfId="8436"/>
    <cellStyle name="Normal 6 3 3 3 6 2" xfId="35390"/>
    <cellStyle name="Normal 6 3 3 3 7" xfId="11129"/>
    <cellStyle name="Normal 6 3 3 3 7 2" xfId="38083"/>
    <cellStyle name="Normal 6 3 3 3 8" xfId="13822"/>
    <cellStyle name="Normal 6 3 3 3 8 2" xfId="40776"/>
    <cellStyle name="Normal 6 3 3 3 9" xfId="16515"/>
    <cellStyle name="Normal 6 3 3 3 9 2" xfId="43470"/>
    <cellStyle name="Normal 6 3 3 4" xfId="647"/>
    <cellStyle name="Normal 6 3 3 4 10" xfId="19478"/>
    <cellStyle name="Normal 6 3 3 4 10 2" xfId="46433"/>
    <cellStyle name="Normal 6 3 3 4 11" xfId="22172"/>
    <cellStyle name="Normal 6 3 3 4 11 2" xfId="49127"/>
    <cellStyle name="Normal 6 3 3 4 12" xfId="27600"/>
    <cellStyle name="Normal 6 3 3 4 13" xfId="24886"/>
    <cellStyle name="Normal 6 3 3 4 2" xfId="1536"/>
    <cellStyle name="Normal 6 3 3 4 2 10" xfId="28491"/>
    <cellStyle name="Normal 6 3 3 4 2 11" xfId="26668"/>
    <cellStyle name="Normal 6 3 3 4 2 2" xfId="5101"/>
    <cellStyle name="Normal 6 3 3 4 2 2 2" xfId="32055"/>
    <cellStyle name="Normal 6 3 3 4 2 3" xfId="7794"/>
    <cellStyle name="Normal 6 3 3 4 2 3 2" xfId="34748"/>
    <cellStyle name="Normal 6 3 3 4 2 4" xfId="10487"/>
    <cellStyle name="Normal 6 3 3 4 2 4 2" xfId="37441"/>
    <cellStyle name="Normal 6 3 3 4 2 5" xfId="13180"/>
    <cellStyle name="Normal 6 3 3 4 2 5 2" xfId="40134"/>
    <cellStyle name="Normal 6 3 3 4 2 6" xfId="15873"/>
    <cellStyle name="Normal 6 3 3 4 2 6 2" xfId="42827"/>
    <cellStyle name="Normal 6 3 3 4 2 7" xfId="18566"/>
    <cellStyle name="Normal 6 3 3 4 2 7 2" xfId="45521"/>
    <cellStyle name="Normal 6 3 3 4 2 8" xfId="21260"/>
    <cellStyle name="Normal 6 3 3 4 2 8 2" xfId="48215"/>
    <cellStyle name="Normal 6 3 3 4 2 9" xfId="23954"/>
    <cellStyle name="Normal 6 3 3 4 2 9 2" xfId="50909"/>
    <cellStyle name="Normal 6 3 3 4 3" xfId="2427"/>
    <cellStyle name="Normal 6 3 3 4 3 10" xfId="29382"/>
    <cellStyle name="Normal 6 3 3 4 3 11" xfId="25777"/>
    <cellStyle name="Normal 6 3 3 4 3 2" xfId="4210"/>
    <cellStyle name="Normal 6 3 3 4 3 2 2" xfId="31164"/>
    <cellStyle name="Normal 6 3 3 4 3 3" xfId="6903"/>
    <cellStyle name="Normal 6 3 3 4 3 3 2" xfId="33857"/>
    <cellStyle name="Normal 6 3 3 4 3 4" xfId="9596"/>
    <cellStyle name="Normal 6 3 3 4 3 4 2" xfId="36550"/>
    <cellStyle name="Normal 6 3 3 4 3 5" xfId="12289"/>
    <cellStyle name="Normal 6 3 3 4 3 5 2" xfId="39243"/>
    <cellStyle name="Normal 6 3 3 4 3 6" xfId="14982"/>
    <cellStyle name="Normal 6 3 3 4 3 6 2" xfId="41936"/>
    <cellStyle name="Normal 6 3 3 4 3 7" xfId="17675"/>
    <cellStyle name="Normal 6 3 3 4 3 7 2" xfId="44630"/>
    <cellStyle name="Normal 6 3 3 4 3 8" xfId="20369"/>
    <cellStyle name="Normal 6 3 3 4 3 8 2" xfId="47324"/>
    <cellStyle name="Normal 6 3 3 4 3 9" xfId="23063"/>
    <cellStyle name="Normal 6 3 3 4 3 9 2" xfId="50018"/>
    <cellStyle name="Normal 6 3 3 4 4" xfId="3319"/>
    <cellStyle name="Normal 6 3 3 4 4 2" xfId="30273"/>
    <cellStyle name="Normal 6 3 3 4 5" xfId="6012"/>
    <cellStyle name="Normal 6 3 3 4 5 2" xfId="32966"/>
    <cellStyle name="Normal 6 3 3 4 6" xfId="8705"/>
    <cellStyle name="Normal 6 3 3 4 6 2" xfId="35659"/>
    <cellStyle name="Normal 6 3 3 4 7" xfId="11398"/>
    <cellStyle name="Normal 6 3 3 4 7 2" xfId="38352"/>
    <cellStyle name="Normal 6 3 3 4 8" xfId="14091"/>
    <cellStyle name="Normal 6 3 3 4 8 2" xfId="41045"/>
    <cellStyle name="Normal 6 3 3 4 9" xfId="16784"/>
    <cellStyle name="Normal 6 3 3 4 9 2" xfId="43739"/>
    <cellStyle name="Normal 6 3 3 5" xfId="1085"/>
    <cellStyle name="Normal 6 3 3 5 10" xfId="28040"/>
    <cellStyle name="Normal 6 3 3 5 11" xfId="26217"/>
    <cellStyle name="Normal 6 3 3 5 2" xfId="4650"/>
    <cellStyle name="Normal 6 3 3 5 2 2" xfId="31604"/>
    <cellStyle name="Normal 6 3 3 5 3" xfId="7343"/>
    <cellStyle name="Normal 6 3 3 5 3 2" xfId="34297"/>
    <cellStyle name="Normal 6 3 3 5 4" xfId="10036"/>
    <cellStyle name="Normal 6 3 3 5 4 2" xfId="36990"/>
    <cellStyle name="Normal 6 3 3 5 5" xfId="12729"/>
    <cellStyle name="Normal 6 3 3 5 5 2" xfId="39683"/>
    <cellStyle name="Normal 6 3 3 5 6" xfId="15422"/>
    <cellStyle name="Normal 6 3 3 5 6 2" xfId="42376"/>
    <cellStyle name="Normal 6 3 3 5 7" xfId="18115"/>
    <cellStyle name="Normal 6 3 3 5 7 2" xfId="45070"/>
    <cellStyle name="Normal 6 3 3 5 8" xfId="20809"/>
    <cellStyle name="Normal 6 3 3 5 8 2" xfId="47764"/>
    <cellStyle name="Normal 6 3 3 5 9" xfId="23503"/>
    <cellStyle name="Normal 6 3 3 5 9 2" xfId="50458"/>
    <cellStyle name="Normal 6 3 3 6" xfId="1976"/>
    <cellStyle name="Normal 6 3 3 6 10" xfId="28931"/>
    <cellStyle name="Normal 6 3 3 6 11" xfId="25326"/>
    <cellStyle name="Normal 6 3 3 6 2" xfId="3759"/>
    <cellStyle name="Normal 6 3 3 6 2 2" xfId="30713"/>
    <cellStyle name="Normal 6 3 3 6 3" xfId="6452"/>
    <cellStyle name="Normal 6 3 3 6 3 2" xfId="33406"/>
    <cellStyle name="Normal 6 3 3 6 4" xfId="9145"/>
    <cellStyle name="Normal 6 3 3 6 4 2" xfId="36099"/>
    <cellStyle name="Normal 6 3 3 6 5" xfId="11838"/>
    <cellStyle name="Normal 6 3 3 6 5 2" xfId="38792"/>
    <cellStyle name="Normal 6 3 3 6 6" xfId="14531"/>
    <cellStyle name="Normal 6 3 3 6 6 2" xfId="41485"/>
    <cellStyle name="Normal 6 3 3 6 7" xfId="17224"/>
    <cellStyle name="Normal 6 3 3 6 7 2" xfId="44179"/>
    <cellStyle name="Normal 6 3 3 6 8" xfId="19918"/>
    <cellStyle name="Normal 6 3 3 6 8 2" xfId="46873"/>
    <cellStyle name="Normal 6 3 3 6 9" xfId="22612"/>
    <cellStyle name="Normal 6 3 3 6 9 2" xfId="49567"/>
    <cellStyle name="Normal 6 3 3 7" xfId="2868"/>
    <cellStyle name="Normal 6 3 3 7 2" xfId="29822"/>
    <cellStyle name="Normal 6 3 3 8" xfId="5561"/>
    <cellStyle name="Normal 6 3 3 8 2" xfId="32515"/>
    <cellStyle name="Normal 6 3 3 9" xfId="8254"/>
    <cellStyle name="Normal 6 3 3 9 2" xfId="35208"/>
    <cellStyle name="Normal 6 3 4" xfId="196"/>
    <cellStyle name="Normal 6 3 4 10" xfId="13673"/>
    <cellStyle name="Normal 6 3 4 10 2" xfId="40627"/>
    <cellStyle name="Normal 6 3 4 11" xfId="16366"/>
    <cellStyle name="Normal 6 3 4 11 2" xfId="43321"/>
    <cellStyle name="Normal 6 3 4 12" xfId="19060"/>
    <cellStyle name="Normal 6 3 4 12 2" xfId="46015"/>
    <cellStyle name="Normal 6 3 4 13" xfId="21754"/>
    <cellStyle name="Normal 6 3 4 13 2" xfId="48709"/>
    <cellStyle name="Normal 6 3 4 14" xfId="27182"/>
    <cellStyle name="Normal 6 3 4 15" xfId="24468"/>
    <cellStyle name="Normal 6 3 4 2" xfId="364"/>
    <cellStyle name="Normal 6 3 4 2 10" xfId="19211"/>
    <cellStyle name="Normal 6 3 4 2 10 2" xfId="46166"/>
    <cellStyle name="Normal 6 3 4 2 11" xfId="21905"/>
    <cellStyle name="Normal 6 3 4 2 11 2" xfId="48860"/>
    <cellStyle name="Normal 6 3 4 2 12" xfId="27333"/>
    <cellStyle name="Normal 6 3 4 2 13" xfId="24619"/>
    <cellStyle name="Normal 6 3 4 2 2" xfId="1269"/>
    <cellStyle name="Normal 6 3 4 2 2 10" xfId="28224"/>
    <cellStyle name="Normal 6 3 4 2 2 11" xfId="26401"/>
    <cellStyle name="Normal 6 3 4 2 2 2" xfId="4834"/>
    <cellStyle name="Normal 6 3 4 2 2 2 2" xfId="31788"/>
    <cellStyle name="Normal 6 3 4 2 2 3" xfId="7527"/>
    <cellStyle name="Normal 6 3 4 2 2 3 2" xfId="34481"/>
    <cellStyle name="Normal 6 3 4 2 2 4" xfId="10220"/>
    <cellStyle name="Normal 6 3 4 2 2 4 2" xfId="37174"/>
    <cellStyle name="Normal 6 3 4 2 2 5" xfId="12913"/>
    <cellStyle name="Normal 6 3 4 2 2 5 2" xfId="39867"/>
    <cellStyle name="Normal 6 3 4 2 2 6" xfId="15606"/>
    <cellStyle name="Normal 6 3 4 2 2 6 2" xfId="42560"/>
    <cellStyle name="Normal 6 3 4 2 2 7" xfId="18299"/>
    <cellStyle name="Normal 6 3 4 2 2 7 2" xfId="45254"/>
    <cellStyle name="Normal 6 3 4 2 2 8" xfId="20993"/>
    <cellStyle name="Normal 6 3 4 2 2 8 2" xfId="47948"/>
    <cellStyle name="Normal 6 3 4 2 2 9" xfId="23687"/>
    <cellStyle name="Normal 6 3 4 2 2 9 2" xfId="50642"/>
    <cellStyle name="Normal 6 3 4 2 3" xfId="2160"/>
    <cellStyle name="Normal 6 3 4 2 3 10" xfId="29115"/>
    <cellStyle name="Normal 6 3 4 2 3 11" xfId="25510"/>
    <cellStyle name="Normal 6 3 4 2 3 2" xfId="3943"/>
    <cellStyle name="Normal 6 3 4 2 3 2 2" xfId="30897"/>
    <cellStyle name="Normal 6 3 4 2 3 3" xfId="6636"/>
    <cellStyle name="Normal 6 3 4 2 3 3 2" xfId="33590"/>
    <cellStyle name="Normal 6 3 4 2 3 4" xfId="9329"/>
    <cellStyle name="Normal 6 3 4 2 3 4 2" xfId="36283"/>
    <cellStyle name="Normal 6 3 4 2 3 5" xfId="12022"/>
    <cellStyle name="Normal 6 3 4 2 3 5 2" xfId="38976"/>
    <cellStyle name="Normal 6 3 4 2 3 6" xfId="14715"/>
    <cellStyle name="Normal 6 3 4 2 3 6 2" xfId="41669"/>
    <cellStyle name="Normal 6 3 4 2 3 7" xfId="17408"/>
    <cellStyle name="Normal 6 3 4 2 3 7 2" xfId="44363"/>
    <cellStyle name="Normal 6 3 4 2 3 8" xfId="20102"/>
    <cellStyle name="Normal 6 3 4 2 3 8 2" xfId="47057"/>
    <cellStyle name="Normal 6 3 4 2 3 9" xfId="22796"/>
    <cellStyle name="Normal 6 3 4 2 3 9 2" xfId="49751"/>
    <cellStyle name="Normal 6 3 4 2 4" xfId="3052"/>
    <cellStyle name="Normal 6 3 4 2 4 2" xfId="30006"/>
    <cellStyle name="Normal 6 3 4 2 5" xfId="5745"/>
    <cellStyle name="Normal 6 3 4 2 5 2" xfId="32699"/>
    <cellStyle name="Normal 6 3 4 2 6" xfId="8438"/>
    <cellStyle name="Normal 6 3 4 2 6 2" xfId="35392"/>
    <cellStyle name="Normal 6 3 4 2 7" xfId="11131"/>
    <cellStyle name="Normal 6 3 4 2 7 2" xfId="38085"/>
    <cellStyle name="Normal 6 3 4 2 8" xfId="13824"/>
    <cellStyle name="Normal 6 3 4 2 8 2" xfId="40778"/>
    <cellStyle name="Normal 6 3 4 2 9" xfId="16517"/>
    <cellStyle name="Normal 6 3 4 2 9 2" xfId="43472"/>
    <cellStyle name="Normal 6 3 4 3" xfId="649"/>
    <cellStyle name="Normal 6 3 4 3 10" xfId="19480"/>
    <cellStyle name="Normal 6 3 4 3 10 2" xfId="46435"/>
    <cellStyle name="Normal 6 3 4 3 11" xfId="22174"/>
    <cellStyle name="Normal 6 3 4 3 11 2" xfId="49129"/>
    <cellStyle name="Normal 6 3 4 3 12" xfId="27602"/>
    <cellStyle name="Normal 6 3 4 3 13" xfId="24888"/>
    <cellStyle name="Normal 6 3 4 3 2" xfId="1538"/>
    <cellStyle name="Normal 6 3 4 3 2 10" xfId="28493"/>
    <cellStyle name="Normal 6 3 4 3 2 11" xfId="26670"/>
    <cellStyle name="Normal 6 3 4 3 2 2" xfId="5103"/>
    <cellStyle name="Normal 6 3 4 3 2 2 2" xfId="32057"/>
    <cellStyle name="Normal 6 3 4 3 2 3" xfId="7796"/>
    <cellStyle name="Normal 6 3 4 3 2 3 2" xfId="34750"/>
    <cellStyle name="Normal 6 3 4 3 2 4" xfId="10489"/>
    <cellStyle name="Normal 6 3 4 3 2 4 2" xfId="37443"/>
    <cellStyle name="Normal 6 3 4 3 2 5" xfId="13182"/>
    <cellStyle name="Normal 6 3 4 3 2 5 2" xfId="40136"/>
    <cellStyle name="Normal 6 3 4 3 2 6" xfId="15875"/>
    <cellStyle name="Normal 6 3 4 3 2 6 2" xfId="42829"/>
    <cellStyle name="Normal 6 3 4 3 2 7" xfId="18568"/>
    <cellStyle name="Normal 6 3 4 3 2 7 2" xfId="45523"/>
    <cellStyle name="Normal 6 3 4 3 2 8" xfId="21262"/>
    <cellStyle name="Normal 6 3 4 3 2 8 2" xfId="48217"/>
    <cellStyle name="Normal 6 3 4 3 2 9" xfId="23956"/>
    <cellStyle name="Normal 6 3 4 3 2 9 2" xfId="50911"/>
    <cellStyle name="Normal 6 3 4 3 3" xfId="2429"/>
    <cellStyle name="Normal 6 3 4 3 3 10" xfId="29384"/>
    <cellStyle name="Normal 6 3 4 3 3 11" xfId="25779"/>
    <cellStyle name="Normal 6 3 4 3 3 2" xfId="4212"/>
    <cellStyle name="Normal 6 3 4 3 3 2 2" xfId="31166"/>
    <cellStyle name="Normal 6 3 4 3 3 3" xfId="6905"/>
    <cellStyle name="Normal 6 3 4 3 3 3 2" xfId="33859"/>
    <cellStyle name="Normal 6 3 4 3 3 4" xfId="9598"/>
    <cellStyle name="Normal 6 3 4 3 3 4 2" xfId="36552"/>
    <cellStyle name="Normal 6 3 4 3 3 5" xfId="12291"/>
    <cellStyle name="Normal 6 3 4 3 3 5 2" xfId="39245"/>
    <cellStyle name="Normal 6 3 4 3 3 6" xfId="14984"/>
    <cellStyle name="Normal 6 3 4 3 3 6 2" xfId="41938"/>
    <cellStyle name="Normal 6 3 4 3 3 7" xfId="17677"/>
    <cellStyle name="Normal 6 3 4 3 3 7 2" xfId="44632"/>
    <cellStyle name="Normal 6 3 4 3 3 8" xfId="20371"/>
    <cellStyle name="Normal 6 3 4 3 3 8 2" xfId="47326"/>
    <cellStyle name="Normal 6 3 4 3 3 9" xfId="23065"/>
    <cellStyle name="Normal 6 3 4 3 3 9 2" xfId="50020"/>
    <cellStyle name="Normal 6 3 4 3 4" xfId="3321"/>
    <cellStyle name="Normal 6 3 4 3 4 2" xfId="30275"/>
    <cellStyle name="Normal 6 3 4 3 5" xfId="6014"/>
    <cellStyle name="Normal 6 3 4 3 5 2" xfId="32968"/>
    <cellStyle name="Normal 6 3 4 3 6" xfId="8707"/>
    <cellStyle name="Normal 6 3 4 3 6 2" xfId="35661"/>
    <cellStyle name="Normal 6 3 4 3 7" xfId="11400"/>
    <cellStyle name="Normal 6 3 4 3 7 2" xfId="38354"/>
    <cellStyle name="Normal 6 3 4 3 8" xfId="14093"/>
    <cellStyle name="Normal 6 3 4 3 8 2" xfId="41047"/>
    <cellStyle name="Normal 6 3 4 3 9" xfId="16786"/>
    <cellStyle name="Normal 6 3 4 3 9 2" xfId="43741"/>
    <cellStyle name="Normal 6 3 4 4" xfId="1118"/>
    <cellStyle name="Normal 6 3 4 4 10" xfId="28073"/>
    <cellStyle name="Normal 6 3 4 4 11" xfId="26250"/>
    <cellStyle name="Normal 6 3 4 4 2" xfId="4683"/>
    <cellStyle name="Normal 6 3 4 4 2 2" xfId="31637"/>
    <cellStyle name="Normal 6 3 4 4 3" xfId="7376"/>
    <cellStyle name="Normal 6 3 4 4 3 2" xfId="34330"/>
    <cellStyle name="Normal 6 3 4 4 4" xfId="10069"/>
    <cellStyle name="Normal 6 3 4 4 4 2" xfId="37023"/>
    <cellStyle name="Normal 6 3 4 4 5" xfId="12762"/>
    <cellStyle name="Normal 6 3 4 4 5 2" xfId="39716"/>
    <cellStyle name="Normal 6 3 4 4 6" xfId="15455"/>
    <cellStyle name="Normal 6 3 4 4 6 2" xfId="42409"/>
    <cellStyle name="Normal 6 3 4 4 7" xfId="18148"/>
    <cellStyle name="Normal 6 3 4 4 7 2" xfId="45103"/>
    <cellStyle name="Normal 6 3 4 4 8" xfId="20842"/>
    <cellStyle name="Normal 6 3 4 4 8 2" xfId="47797"/>
    <cellStyle name="Normal 6 3 4 4 9" xfId="23536"/>
    <cellStyle name="Normal 6 3 4 4 9 2" xfId="50491"/>
    <cellStyle name="Normal 6 3 4 5" xfId="2009"/>
    <cellStyle name="Normal 6 3 4 5 10" xfId="28964"/>
    <cellStyle name="Normal 6 3 4 5 11" xfId="25359"/>
    <cellStyle name="Normal 6 3 4 5 2" xfId="3792"/>
    <cellStyle name="Normal 6 3 4 5 2 2" xfId="30746"/>
    <cellStyle name="Normal 6 3 4 5 3" xfId="6485"/>
    <cellStyle name="Normal 6 3 4 5 3 2" xfId="33439"/>
    <cellStyle name="Normal 6 3 4 5 4" xfId="9178"/>
    <cellStyle name="Normal 6 3 4 5 4 2" xfId="36132"/>
    <cellStyle name="Normal 6 3 4 5 5" xfId="11871"/>
    <cellStyle name="Normal 6 3 4 5 5 2" xfId="38825"/>
    <cellStyle name="Normal 6 3 4 5 6" xfId="14564"/>
    <cellStyle name="Normal 6 3 4 5 6 2" xfId="41518"/>
    <cellStyle name="Normal 6 3 4 5 7" xfId="17257"/>
    <cellStyle name="Normal 6 3 4 5 7 2" xfId="44212"/>
    <cellStyle name="Normal 6 3 4 5 8" xfId="19951"/>
    <cellStyle name="Normal 6 3 4 5 8 2" xfId="46906"/>
    <cellStyle name="Normal 6 3 4 5 9" xfId="22645"/>
    <cellStyle name="Normal 6 3 4 5 9 2" xfId="49600"/>
    <cellStyle name="Normal 6 3 4 6" xfId="2901"/>
    <cellStyle name="Normal 6 3 4 6 2" xfId="29855"/>
    <cellStyle name="Normal 6 3 4 7" xfId="5594"/>
    <cellStyle name="Normal 6 3 4 7 2" xfId="32548"/>
    <cellStyle name="Normal 6 3 4 8" xfId="8287"/>
    <cellStyle name="Normal 6 3 4 8 2" xfId="35241"/>
    <cellStyle name="Normal 6 3 4 9" xfId="10980"/>
    <cellStyle name="Normal 6 3 4 9 2" xfId="37934"/>
    <cellStyle name="Normal 6 3 5" xfId="365"/>
    <cellStyle name="Normal 6 3 5 10" xfId="16518"/>
    <cellStyle name="Normal 6 3 5 10 2" xfId="43473"/>
    <cellStyle name="Normal 6 3 5 11" xfId="19212"/>
    <cellStyle name="Normal 6 3 5 11 2" xfId="46167"/>
    <cellStyle name="Normal 6 3 5 12" xfId="21906"/>
    <cellStyle name="Normal 6 3 5 12 2" xfId="48861"/>
    <cellStyle name="Normal 6 3 5 13" xfId="27334"/>
    <cellStyle name="Normal 6 3 5 14" xfId="24620"/>
    <cellStyle name="Normal 6 3 5 2" xfId="650"/>
    <cellStyle name="Normal 6 3 5 2 10" xfId="19481"/>
    <cellStyle name="Normal 6 3 5 2 10 2" xfId="46436"/>
    <cellStyle name="Normal 6 3 5 2 11" xfId="22175"/>
    <cellStyle name="Normal 6 3 5 2 11 2" xfId="49130"/>
    <cellStyle name="Normal 6 3 5 2 12" xfId="27603"/>
    <cellStyle name="Normal 6 3 5 2 13" xfId="24889"/>
    <cellStyle name="Normal 6 3 5 2 2" xfId="1539"/>
    <cellStyle name="Normal 6 3 5 2 2 10" xfId="28494"/>
    <cellStyle name="Normal 6 3 5 2 2 11" xfId="26671"/>
    <cellStyle name="Normal 6 3 5 2 2 2" xfId="5104"/>
    <cellStyle name="Normal 6 3 5 2 2 2 2" xfId="32058"/>
    <cellStyle name="Normal 6 3 5 2 2 3" xfId="7797"/>
    <cellStyle name="Normal 6 3 5 2 2 3 2" xfId="34751"/>
    <cellStyle name="Normal 6 3 5 2 2 4" xfId="10490"/>
    <cellStyle name="Normal 6 3 5 2 2 4 2" xfId="37444"/>
    <cellStyle name="Normal 6 3 5 2 2 5" xfId="13183"/>
    <cellStyle name="Normal 6 3 5 2 2 5 2" xfId="40137"/>
    <cellStyle name="Normal 6 3 5 2 2 6" xfId="15876"/>
    <cellStyle name="Normal 6 3 5 2 2 6 2" xfId="42830"/>
    <cellStyle name="Normal 6 3 5 2 2 7" xfId="18569"/>
    <cellStyle name="Normal 6 3 5 2 2 7 2" xfId="45524"/>
    <cellStyle name="Normal 6 3 5 2 2 8" xfId="21263"/>
    <cellStyle name="Normal 6 3 5 2 2 8 2" xfId="48218"/>
    <cellStyle name="Normal 6 3 5 2 2 9" xfId="23957"/>
    <cellStyle name="Normal 6 3 5 2 2 9 2" xfId="50912"/>
    <cellStyle name="Normal 6 3 5 2 3" xfId="2430"/>
    <cellStyle name="Normal 6 3 5 2 3 10" xfId="29385"/>
    <cellStyle name="Normal 6 3 5 2 3 11" xfId="25780"/>
    <cellStyle name="Normal 6 3 5 2 3 2" xfId="4213"/>
    <cellStyle name="Normal 6 3 5 2 3 2 2" xfId="31167"/>
    <cellStyle name="Normal 6 3 5 2 3 3" xfId="6906"/>
    <cellStyle name="Normal 6 3 5 2 3 3 2" xfId="33860"/>
    <cellStyle name="Normal 6 3 5 2 3 4" xfId="9599"/>
    <cellStyle name="Normal 6 3 5 2 3 4 2" xfId="36553"/>
    <cellStyle name="Normal 6 3 5 2 3 5" xfId="12292"/>
    <cellStyle name="Normal 6 3 5 2 3 5 2" xfId="39246"/>
    <cellStyle name="Normal 6 3 5 2 3 6" xfId="14985"/>
    <cellStyle name="Normal 6 3 5 2 3 6 2" xfId="41939"/>
    <cellStyle name="Normal 6 3 5 2 3 7" xfId="17678"/>
    <cellStyle name="Normal 6 3 5 2 3 7 2" xfId="44633"/>
    <cellStyle name="Normal 6 3 5 2 3 8" xfId="20372"/>
    <cellStyle name="Normal 6 3 5 2 3 8 2" xfId="47327"/>
    <cellStyle name="Normal 6 3 5 2 3 9" xfId="23066"/>
    <cellStyle name="Normal 6 3 5 2 3 9 2" xfId="50021"/>
    <cellStyle name="Normal 6 3 5 2 4" xfId="3322"/>
    <cellStyle name="Normal 6 3 5 2 4 2" xfId="30276"/>
    <cellStyle name="Normal 6 3 5 2 5" xfId="6015"/>
    <cellStyle name="Normal 6 3 5 2 5 2" xfId="32969"/>
    <cellStyle name="Normal 6 3 5 2 6" xfId="8708"/>
    <cellStyle name="Normal 6 3 5 2 6 2" xfId="35662"/>
    <cellStyle name="Normal 6 3 5 2 7" xfId="11401"/>
    <cellStyle name="Normal 6 3 5 2 7 2" xfId="38355"/>
    <cellStyle name="Normal 6 3 5 2 8" xfId="14094"/>
    <cellStyle name="Normal 6 3 5 2 8 2" xfId="41048"/>
    <cellStyle name="Normal 6 3 5 2 9" xfId="16787"/>
    <cellStyle name="Normal 6 3 5 2 9 2" xfId="43742"/>
    <cellStyle name="Normal 6 3 5 3" xfId="1270"/>
    <cellStyle name="Normal 6 3 5 3 10" xfId="28225"/>
    <cellStyle name="Normal 6 3 5 3 11" xfId="26402"/>
    <cellStyle name="Normal 6 3 5 3 2" xfId="4835"/>
    <cellStyle name="Normal 6 3 5 3 2 2" xfId="31789"/>
    <cellStyle name="Normal 6 3 5 3 3" xfId="7528"/>
    <cellStyle name="Normal 6 3 5 3 3 2" xfId="34482"/>
    <cellStyle name="Normal 6 3 5 3 4" xfId="10221"/>
    <cellStyle name="Normal 6 3 5 3 4 2" xfId="37175"/>
    <cellStyle name="Normal 6 3 5 3 5" xfId="12914"/>
    <cellStyle name="Normal 6 3 5 3 5 2" xfId="39868"/>
    <cellStyle name="Normal 6 3 5 3 6" xfId="15607"/>
    <cellStyle name="Normal 6 3 5 3 6 2" xfId="42561"/>
    <cellStyle name="Normal 6 3 5 3 7" xfId="18300"/>
    <cellStyle name="Normal 6 3 5 3 7 2" xfId="45255"/>
    <cellStyle name="Normal 6 3 5 3 8" xfId="20994"/>
    <cellStyle name="Normal 6 3 5 3 8 2" xfId="47949"/>
    <cellStyle name="Normal 6 3 5 3 9" xfId="23688"/>
    <cellStyle name="Normal 6 3 5 3 9 2" xfId="50643"/>
    <cellStyle name="Normal 6 3 5 4" xfId="2161"/>
    <cellStyle name="Normal 6 3 5 4 10" xfId="29116"/>
    <cellStyle name="Normal 6 3 5 4 11" xfId="25511"/>
    <cellStyle name="Normal 6 3 5 4 2" xfId="3944"/>
    <cellStyle name="Normal 6 3 5 4 2 2" xfId="30898"/>
    <cellStyle name="Normal 6 3 5 4 3" xfId="6637"/>
    <cellStyle name="Normal 6 3 5 4 3 2" xfId="33591"/>
    <cellStyle name="Normal 6 3 5 4 4" xfId="9330"/>
    <cellStyle name="Normal 6 3 5 4 4 2" xfId="36284"/>
    <cellStyle name="Normal 6 3 5 4 5" xfId="12023"/>
    <cellStyle name="Normal 6 3 5 4 5 2" xfId="38977"/>
    <cellStyle name="Normal 6 3 5 4 6" xfId="14716"/>
    <cellStyle name="Normal 6 3 5 4 6 2" xfId="41670"/>
    <cellStyle name="Normal 6 3 5 4 7" xfId="17409"/>
    <cellStyle name="Normal 6 3 5 4 7 2" xfId="44364"/>
    <cellStyle name="Normal 6 3 5 4 8" xfId="20103"/>
    <cellStyle name="Normal 6 3 5 4 8 2" xfId="47058"/>
    <cellStyle name="Normal 6 3 5 4 9" xfId="22797"/>
    <cellStyle name="Normal 6 3 5 4 9 2" xfId="49752"/>
    <cellStyle name="Normal 6 3 5 5" xfId="3053"/>
    <cellStyle name="Normal 6 3 5 5 2" xfId="30007"/>
    <cellStyle name="Normal 6 3 5 6" xfId="5746"/>
    <cellStyle name="Normal 6 3 5 6 2" xfId="32700"/>
    <cellStyle name="Normal 6 3 5 7" xfId="8439"/>
    <cellStyle name="Normal 6 3 5 7 2" xfId="35393"/>
    <cellStyle name="Normal 6 3 5 8" xfId="11132"/>
    <cellStyle name="Normal 6 3 5 8 2" xfId="38086"/>
    <cellStyle name="Normal 6 3 5 9" xfId="13825"/>
    <cellStyle name="Normal 6 3 5 9 2" xfId="40779"/>
    <cellStyle name="Normal 6 3 6" xfId="358"/>
    <cellStyle name="Normal 6 3 6 10" xfId="19205"/>
    <cellStyle name="Normal 6 3 6 10 2" xfId="46160"/>
    <cellStyle name="Normal 6 3 6 11" xfId="21899"/>
    <cellStyle name="Normal 6 3 6 11 2" xfId="48854"/>
    <cellStyle name="Normal 6 3 6 12" xfId="27327"/>
    <cellStyle name="Normal 6 3 6 13" xfId="24613"/>
    <cellStyle name="Normal 6 3 6 2" xfId="1263"/>
    <cellStyle name="Normal 6 3 6 2 10" xfId="28218"/>
    <cellStyle name="Normal 6 3 6 2 11" xfId="26395"/>
    <cellStyle name="Normal 6 3 6 2 2" xfId="4828"/>
    <cellStyle name="Normal 6 3 6 2 2 2" xfId="31782"/>
    <cellStyle name="Normal 6 3 6 2 3" xfId="7521"/>
    <cellStyle name="Normal 6 3 6 2 3 2" xfId="34475"/>
    <cellStyle name="Normal 6 3 6 2 4" xfId="10214"/>
    <cellStyle name="Normal 6 3 6 2 4 2" xfId="37168"/>
    <cellStyle name="Normal 6 3 6 2 5" xfId="12907"/>
    <cellStyle name="Normal 6 3 6 2 5 2" xfId="39861"/>
    <cellStyle name="Normal 6 3 6 2 6" xfId="15600"/>
    <cellStyle name="Normal 6 3 6 2 6 2" xfId="42554"/>
    <cellStyle name="Normal 6 3 6 2 7" xfId="18293"/>
    <cellStyle name="Normal 6 3 6 2 7 2" xfId="45248"/>
    <cellStyle name="Normal 6 3 6 2 8" xfId="20987"/>
    <cellStyle name="Normal 6 3 6 2 8 2" xfId="47942"/>
    <cellStyle name="Normal 6 3 6 2 9" xfId="23681"/>
    <cellStyle name="Normal 6 3 6 2 9 2" xfId="50636"/>
    <cellStyle name="Normal 6 3 6 3" xfId="2154"/>
    <cellStyle name="Normal 6 3 6 3 10" xfId="29109"/>
    <cellStyle name="Normal 6 3 6 3 11" xfId="25504"/>
    <cellStyle name="Normal 6 3 6 3 2" xfId="3937"/>
    <cellStyle name="Normal 6 3 6 3 2 2" xfId="30891"/>
    <cellStyle name="Normal 6 3 6 3 3" xfId="6630"/>
    <cellStyle name="Normal 6 3 6 3 3 2" xfId="33584"/>
    <cellStyle name="Normal 6 3 6 3 4" xfId="9323"/>
    <cellStyle name="Normal 6 3 6 3 4 2" xfId="36277"/>
    <cellStyle name="Normal 6 3 6 3 5" xfId="12016"/>
    <cellStyle name="Normal 6 3 6 3 5 2" xfId="38970"/>
    <cellStyle name="Normal 6 3 6 3 6" xfId="14709"/>
    <cellStyle name="Normal 6 3 6 3 6 2" xfId="41663"/>
    <cellStyle name="Normal 6 3 6 3 7" xfId="17402"/>
    <cellStyle name="Normal 6 3 6 3 7 2" xfId="44357"/>
    <cellStyle name="Normal 6 3 6 3 8" xfId="20096"/>
    <cellStyle name="Normal 6 3 6 3 8 2" xfId="47051"/>
    <cellStyle name="Normal 6 3 6 3 9" xfId="22790"/>
    <cellStyle name="Normal 6 3 6 3 9 2" xfId="49745"/>
    <cellStyle name="Normal 6 3 6 4" xfId="3046"/>
    <cellStyle name="Normal 6 3 6 4 2" xfId="30000"/>
    <cellStyle name="Normal 6 3 6 5" xfId="5739"/>
    <cellStyle name="Normal 6 3 6 5 2" xfId="32693"/>
    <cellStyle name="Normal 6 3 6 6" xfId="8432"/>
    <cellStyle name="Normal 6 3 6 6 2" xfId="35386"/>
    <cellStyle name="Normal 6 3 6 7" xfId="11125"/>
    <cellStyle name="Normal 6 3 6 7 2" xfId="38079"/>
    <cellStyle name="Normal 6 3 6 8" xfId="13818"/>
    <cellStyle name="Normal 6 3 6 8 2" xfId="40772"/>
    <cellStyle name="Normal 6 3 6 9" xfId="16511"/>
    <cellStyle name="Normal 6 3 6 9 2" xfId="43466"/>
    <cellStyle name="Normal 6 3 7" xfId="521"/>
    <cellStyle name="Normal 6 3 7 10" xfId="19351"/>
    <cellStyle name="Normal 6 3 7 10 2" xfId="46306"/>
    <cellStyle name="Normal 6 3 7 11" xfId="22045"/>
    <cellStyle name="Normal 6 3 7 11 2" xfId="49000"/>
    <cellStyle name="Normal 6 3 7 12" xfId="27473"/>
    <cellStyle name="Normal 6 3 7 13" xfId="24759"/>
    <cellStyle name="Normal 6 3 7 2" xfId="1409"/>
    <cellStyle name="Normal 6 3 7 2 10" xfId="28364"/>
    <cellStyle name="Normal 6 3 7 2 11" xfId="26541"/>
    <cellStyle name="Normal 6 3 7 2 2" xfId="4974"/>
    <cellStyle name="Normal 6 3 7 2 2 2" xfId="31928"/>
    <cellStyle name="Normal 6 3 7 2 3" xfId="7667"/>
    <cellStyle name="Normal 6 3 7 2 3 2" xfId="34621"/>
    <cellStyle name="Normal 6 3 7 2 4" xfId="10360"/>
    <cellStyle name="Normal 6 3 7 2 4 2" xfId="37314"/>
    <cellStyle name="Normal 6 3 7 2 5" xfId="13053"/>
    <cellStyle name="Normal 6 3 7 2 5 2" xfId="40007"/>
    <cellStyle name="Normal 6 3 7 2 6" xfId="15746"/>
    <cellStyle name="Normal 6 3 7 2 6 2" xfId="42700"/>
    <cellStyle name="Normal 6 3 7 2 7" xfId="18439"/>
    <cellStyle name="Normal 6 3 7 2 7 2" xfId="45394"/>
    <cellStyle name="Normal 6 3 7 2 8" xfId="21133"/>
    <cellStyle name="Normal 6 3 7 2 8 2" xfId="48088"/>
    <cellStyle name="Normal 6 3 7 2 9" xfId="23827"/>
    <cellStyle name="Normal 6 3 7 2 9 2" xfId="50782"/>
    <cellStyle name="Normal 6 3 7 3" xfId="2300"/>
    <cellStyle name="Normal 6 3 7 3 10" xfId="29255"/>
    <cellStyle name="Normal 6 3 7 3 11" xfId="25650"/>
    <cellStyle name="Normal 6 3 7 3 2" xfId="4083"/>
    <cellStyle name="Normal 6 3 7 3 2 2" xfId="31037"/>
    <cellStyle name="Normal 6 3 7 3 3" xfId="6776"/>
    <cellStyle name="Normal 6 3 7 3 3 2" xfId="33730"/>
    <cellStyle name="Normal 6 3 7 3 4" xfId="9469"/>
    <cellStyle name="Normal 6 3 7 3 4 2" xfId="36423"/>
    <cellStyle name="Normal 6 3 7 3 5" xfId="12162"/>
    <cellStyle name="Normal 6 3 7 3 5 2" xfId="39116"/>
    <cellStyle name="Normal 6 3 7 3 6" xfId="14855"/>
    <cellStyle name="Normal 6 3 7 3 6 2" xfId="41809"/>
    <cellStyle name="Normal 6 3 7 3 7" xfId="17548"/>
    <cellStyle name="Normal 6 3 7 3 7 2" xfId="44503"/>
    <cellStyle name="Normal 6 3 7 3 8" xfId="20242"/>
    <cellStyle name="Normal 6 3 7 3 8 2" xfId="47197"/>
    <cellStyle name="Normal 6 3 7 3 9" xfId="22936"/>
    <cellStyle name="Normal 6 3 7 3 9 2" xfId="49891"/>
    <cellStyle name="Normal 6 3 7 4" xfId="3192"/>
    <cellStyle name="Normal 6 3 7 4 2" xfId="30146"/>
    <cellStyle name="Normal 6 3 7 5" xfId="5885"/>
    <cellStyle name="Normal 6 3 7 5 2" xfId="32839"/>
    <cellStyle name="Normal 6 3 7 6" xfId="8578"/>
    <cellStyle name="Normal 6 3 7 6 2" xfId="35532"/>
    <cellStyle name="Normal 6 3 7 7" xfId="11271"/>
    <cellStyle name="Normal 6 3 7 7 2" xfId="38225"/>
    <cellStyle name="Normal 6 3 7 8" xfId="13964"/>
    <cellStyle name="Normal 6 3 7 8 2" xfId="40918"/>
    <cellStyle name="Normal 6 3 7 9" xfId="16657"/>
    <cellStyle name="Normal 6 3 7 9 2" xfId="43612"/>
    <cellStyle name="Normal 6 3 8" xfId="787"/>
    <cellStyle name="Normal 6 3 8 10" xfId="19618"/>
    <cellStyle name="Normal 6 3 8 10 2" xfId="46573"/>
    <cellStyle name="Normal 6 3 8 11" xfId="22312"/>
    <cellStyle name="Normal 6 3 8 11 2" xfId="49267"/>
    <cellStyle name="Normal 6 3 8 12" xfId="27740"/>
    <cellStyle name="Normal 6 3 8 13" xfId="25026"/>
    <cellStyle name="Normal 6 3 8 2" xfId="1676"/>
    <cellStyle name="Normal 6 3 8 2 10" xfId="28631"/>
    <cellStyle name="Normal 6 3 8 2 11" xfId="26808"/>
    <cellStyle name="Normal 6 3 8 2 2" xfId="5241"/>
    <cellStyle name="Normal 6 3 8 2 2 2" xfId="32195"/>
    <cellStyle name="Normal 6 3 8 2 3" xfId="7934"/>
    <cellStyle name="Normal 6 3 8 2 3 2" xfId="34888"/>
    <cellStyle name="Normal 6 3 8 2 4" xfId="10627"/>
    <cellStyle name="Normal 6 3 8 2 4 2" xfId="37581"/>
    <cellStyle name="Normal 6 3 8 2 5" xfId="13320"/>
    <cellStyle name="Normal 6 3 8 2 5 2" xfId="40274"/>
    <cellStyle name="Normal 6 3 8 2 6" xfId="16013"/>
    <cellStyle name="Normal 6 3 8 2 6 2" xfId="42967"/>
    <cellStyle name="Normal 6 3 8 2 7" xfId="18706"/>
    <cellStyle name="Normal 6 3 8 2 7 2" xfId="45661"/>
    <cellStyle name="Normal 6 3 8 2 8" xfId="21400"/>
    <cellStyle name="Normal 6 3 8 2 8 2" xfId="48355"/>
    <cellStyle name="Normal 6 3 8 2 9" xfId="24094"/>
    <cellStyle name="Normal 6 3 8 2 9 2" xfId="51049"/>
    <cellStyle name="Normal 6 3 8 3" xfId="2568"/>
    <cellStyle name="Normal 6 3 8 3 10" xfId="29522"/>
    <cellStyle name="Normal 6 3 8 3 11" xfId="25917"/>
    <cellStyle name="Normal 6 3 8 3 2" xfId="4350"/>
    <cellStyle name="Normal 6 3 8 3 2 2" xfId="31304"/>
    <cellStyle name="Normal 6 3 8 3 3" xfId="7043"/>
    <cellStyle name="Normal 6 3 8 3 3 2" xfId="33997"/>
    <cellStyle name="Normal 6 3 8 3 4" xfId="9736"/>
    <cellStyle name="Normal 6 3 8 3 4 2" xfId="36690"/>
    <cellStyle name="Normal 6 3 8 3 5" xfId="12429"/>
    <cellStyle name="Normal 6 3 8 3 5 2" xfId="39383"/>
    <cellStyle name="Normal 6 3 8 3 6" xfId="15122"/>
    <cellStyle name="Normal 6 3 8 3 6 2" xfId="42076"/>
    <cellStyle name="Normal 6 3 8 3 7" xfId="17815"/>
    <cellStyle name="Normal 6 3 8 3 7 2" xfId="44770"/>
    <cellStyle name="Normal 6 3 8 3 8" xfId="20509"/>
    <cellStyle name="Normal 6 3 8 3 8 2" xfId="47464"/>
    <cellStyle name="Normal 6 3 8 3 9" xfId="23203"/>
    <cellStyle name="Normal 6 3 8 3 9 2" xfId="50158"/>
    <cellStyle name="Normal 6 3 8 4" xfId="3459"/>
    <cellStyle name="Normal 6 3 8 4 2" xfId="30413"/>
    <cellStyle name="Normal 6 3 8 5" xfId="6152"/>
    <cellStyle name="Normal 6 3 8 5 2" xfId="33106"/>
    <cellStyle name="Normal 6 3 8 6" xfId="8845"/>
    <cellStyle name="Normal 6 3 8 6 2" xfId="35799"/>
    <cellStyle name="Normal 6 3 8 7" xfId="11538"/>
    <cellStyle name="Normal 6 3 8 7 2" xfId="38492"/>
    <cellStyle name="Normal 6 3 8 8" xfId="14231"/>
    <cellStyle name="Normal 6 3 8 8 2" xfId="41185"/>
    <cellStyle name="Normal 6 3 8 9" xfId="16924"/>
    <cellStyle name="Normal 6 3 8 9 2" xfId="43879"/>
    <cellStyle name="Normal 6 3 9" xfId="820"/>
    <cellStyle name="Normal 6 3 9 10" xfId="19651"/>
    <cellStyle name="Normal 6 3 9 10 2" xfId="46606"/>
    <cellStyle name="Normal 6 3 9 11" xfId="22345"/>
    <cellStyle name="Normal 6 3 9 11 2" xfId="49300"/>
    <cellStyle name="Normal 6 3 9 12" xfId="27773"/>
    <cellStyle name="Normal 6 3 9 13" xfId="25059"/>
    <cellStyle name="Normal 6 3 9 2" xfId="1709"/>
    <cellStyle name="Normal 6 3 9 2 10" xfId="28664"/>
    <cellStyle name="Normal 6 3 9 2 11" xfId="26841"/>
    <cellStyle name="Normal 6 3 9 2 2" xfId="5274"/>
    <cellStyle name="Normal 6 3 9 2 2 2" xfId="32228"/>
    <cellStyle name="Normal 6 3 9 2 3" xfId="7967"/>
    <cellStyle name="Normal 6 3 9 2 3 2" xfId="34921"/>
    <cellStyle name="Normal 6 3 9 2 4" xfId="10660"/>
    <cellStyle name="Normal 6 3 9 2 4 2" xfId="37614"/>
    <cellStyle name="Normal 6 3 9 2 5" xfId="13353"/>
    <cellStyle name="Normal 6 3 9 2 5 2" xfId="40307"/>
    <cellStyle name="Normal 6 3 9 2 6" xfId="16046"/>
    <cellStyle name="Normal 6 3 9 2 6 2" xfId="43000"/>
    <cellStyle name="Normal 6 3 9 2 7" xfId="18739"/>
    <cellStyle name="Normal 6 3 9 2 7 2" xfId="45694"/>
    <cellStyle name="Normal 6 3 9 2 8" xfId="21433"/>
    <cellStyle name="Normal 6 3 9 2 8 2" xfId="48388"/>
    <cellStyle name="Normal 6 3 9 2 9" xfId="24127"/>
    <cellStyle name="Normal 6 3 9 2 9 2" xfId="51082"/>
    <cellStyle name="Normal 6 3 9 3" xfId="2601"/>
    <cellStyle name="Normal 6 3 9 3 10" xfId="29555"/>
    <cellStyle name="Normal 6 3 9 3 11" xfId="25950"/>
    <cellStyle name="Normal 6 3 9 3 2" xfId="4383"/>
    <cellStyle name="Normal 6 3 9 3 2 2" xfId="31337"/>
    <cellStyle name="Normal 6 3 9 3 3" xfId="7076"/>
    <cellStyle name="Normal 6 3 9 3 3 2" xfId="34030"/>
    <cellStyle name="Normal 6 3 9 3 4" xfId="9769"/>
    <cellStyle name="Normal 6 3 9 3 4 2" xfId="36723"/>
    <cellStyle name="Normal 6 3 9 3 5" xfId="12462"/>
    <cellStyle name="Normal 6 3 9 3 5 2" xfId="39416"/>
    <cellStyle name="Normal 6 3 9 3 6" xfId="15155"/>
    <cellStyle name="Normal 6 3 9 3 6 2" xfId="42109"/>
    <cellStyle name="Normal 6 3 9 3 7" xfId="17848"/>
    <cellStyle name="Normal 6 3 9 3 7 2" xfId="44803"/>
    <cellStyle name="Normal 6 3 9 3 8" xfId="20542"/>
    <cellStyle name="Normal 6 3 9 3 8 2" xfId="47497"/>
    <cellStyle name="Normal 6 3 9 3 9" xfId="23236"/>
    <cellStyle name="Normal 6 3 9 3 9 2" xfId="50191"/>
    <cellStyle name="Normal 6 3 9 4" xfId="3492"/>
    <cellStyle name="Normal 6 3 9 4 2" xfId="30446"/>
    <cellStyle name="Normal 6 3 9 5" xfId="6185"/>
    <cellStyle name="Normal 6 3 9 5 2" xfId="33139"/>
    <cellStyle name="Normal 6 3 9 6" xfId="8878"/>
    <cellStyle name="Normal 6 3 9 6 2" xfId="35832"/>
    <cellStyle name="Normal 6 3 9 7" xfId="11571"/>
    <cellStyle name="Normal 6 3 9 7 2" xfId="38525"/>
    <cellStyle name="Normal 6 3 9 8" xfId="14264"/>
    <cellStyle name="Normal 6 3 9 8 2" xfId="41218"/>
    <cellStyle name="Normal 6 3 9 9" xfId="16957"/>
    <cellStyle name="Normal 6 3 9 9 2" xfId="43912"/>
    <cellStyle name="Normal 6 30" xfId="27057"/>
    <cellStyle name="Normal 6 31" xfId="24343"/>
    <cellStyle name="Normal 6 32" xfId="51306"/>
    <cellStyle name="Normal 6 33" xfId="51319"/>
    <cellStyle name="Normal 6 34" xfId="51332"/>
    <cellStyle name="Normal 6 35" xfId="51345"/>
    <cellStyle name="Normal 6 4" xfId="112"/>
    <cellStyle name="Normal 6 4 10" xfId="888"/>
    <cellStyle name="Normal 6 4 10 10" xfId="19720"/>
    <cellStyle name="Normal 6 4 10 10 2" xfId="46675"/>
    <cellStyle name="Normal 6 4 10 11" xfId="22414"/>
    <cellStyle name="Normal 6 4 10 11 2" xfId="49369"/>
    <cellStyle name="Normal 6 4 10 12" xfId="27842"/>
    <cellStyle name="Normal 6 4 10 13" xfId="25128"/>
    <cellStyle name="Normal 6 4 10 2" xfId="1778"/>
    <cellStyle name="Normal 6 4 10 2 10" xfId="28733"/>
    <cellStyle name="Normal 6 4 10 2 11" xfId="26910"/>
    <cellStyle name="Normal 6 4 10 2 2" xfId="5343"/>
    <cellStyle name="Normal 6 4 10 2 2 2" xfId="32297"/>
    <cellStyle name="Normal 6 4 10 2 3" xfId="8036"/>
    <cellStyle name="Normal 6 4 10 2 3 2" xfId="34990"/>
    <cellStyle name="Normal 6 4 10 2 4" xfId="10729"/>
    <cellStyle name="Normal 6 4 10 2 4 2" xfId="37683"/>
    <cellStyle name="Normal 6 4 10 2 5" xfId="13422"/>
    <cellStyle name="Normal 6 4 10 2 5 2" xfId="40376"/>
    <cellStyle name="Normal 6 4 10 2 6" xfId="16115"/>
    <cellStyle name="Normal 6 4 10 2 6 2" xfId="43069"/>
    <cellStyle name="Normal 6 4 10 2 7" xfId="18808"/>
    <cellStyle name="Normal 6 4 10 2 7 2" xfId="45763"/>
    <cellStyle name="Normal 6 4 10 2 8" xfId="21502"/>
    <cellStyle name="Normal 6 4 10 2 8 2" xfId="48457"/>
    <cellStyle name="Normal 6 4 10 2 9" xfId="24196"/>
    <cellStyle name="Normal 6 4 10 2 9 2" xfId="51151"/>
    <cellStyle name="Normal 6 4 10 3" xfId="2670"/>
    <cellStyle name="Normal 6 4 10 3 10" xfId="29624"/>
    <cellStyle name="Normal 6 4 10 3 11" xfId="26019"/>
    <cellStyle name="Normal 6 4 10 3 2" xfId="4452"/>
    <cellStyle name="Normal 6 4 10 3 2 2" xfId="31406"/>
    <cellStyle name="Normal 6 4 10 3 3" xfId="7145"/>
    <cellStyle name="Normal 6 4 10 3 3 2" xfId="34099"/>
    <cellStyle name="Normal 6 4 10 3 4" xfId="9838"/>
    <cellStyle name="Normal 6 4 10 3 4 2" xfId="36792"/>
    <cellStyle name="Normal 6 4 10 3 5" xfId="12531"/>
    <cellStyle name="Normal 6 4 10 3 5 2" xfId="39485"/>
    <cellStyle name="Normal 6 4 10 3 6" xfId="15224"/>
    <cellStyle name="Normal 6 4 10 3 6 2" xfId="42178"/>
    <cellStyle name="Normal 6 4 10 3 7" xfId="17917"/>
    <cellStyle name="Normal 6 4 10 3 7 2" xfId="44872"/>
    <cellStyle name="Normal 6 4 10 3 8" xfId="20611"/>
    <cellStyle name="Normal 6 4 10 3 8 2" xfId="47566"/>
    <cellStyle name="Normal 6 4 10 3 9" xfId="23305"/>
    <cellStyle name="Normal 6 4 10 3 9 2" xfId="50260"/>
    <cellStyle name="Normal 6 4 10 4" xfId="3561"/>
    <cellStyle name="Normal 6 4 10 4 2" xfId="30515"/>
    <cellStyle name="Normal 6 4 10 5" xfId="6254"/>
    <cellStyle name="Normal 6 4 10 5 2" xfId="33208"/>
    <cellStyle name="Normal 6 4 10 6" xfId="8947"/>
    <cellStyle name="Normal 6 4 10 6 2" xfId="35901"/>
    <cellStyle name="Normal 6 4 10 7" xfId="11640"/>
    <cellStyle name="Normal 6 4 10 7 2" xfId="38594"/>
    <cellStyle name="Normal 6 4 10 8" xfId="14333"/>
    <cellStyle name="Normal 6 4 10 8 2" xfId="41287"/>
    <cellStyle name="Normal 6 4 10 9" xfId="17026"/>
    <cellStyle name="Normal 6 4 10 9 2" xfId="43981"/>
    <cellStyle name="Normal 6 4 11" xfId="936"/>
    <cellStyle name="Normal 6 4 11 10" xfId="19768"/>
    <cellStyle name="Normal 6 4 11 10 2" xfId="46723"/>
    <cellStyle name="Normal 6 4 11 11" xfId="22462"/>
    <cellStyle name="Normal 6 4 11 11 2" xfId="49417"/>
    <cellStyle name="Normal 6 4 11 12" xfId="27890"/>
    <cellStyle name="Normal 6 4 11 13" xfId="25176"/>
    <cellStyle name="Normal 6 4 11 2" xfId="1826"/>
    <cellStyle name="Normal 6 4 11 2 10" xfId="28781"/>
    <cellStyle name="Normal 6 4 11 2 11" xfId="26958"/>
    <cellStyle name="Normal 6 4 11 2 2" xfId="5391"/>
    <cellStyle name="Normal 6 4 11 2 2 2" xfId="32345"/>
    <cellStyle name="Normal 6 4 11 2 3" xfId="8084"/>
    <cellStyle name="Normal 6 4 11 2 3 2" xfId="35038"/>
    <cellStyle name="Normal 6 4 11 2 4" xfId="10777"/>
    <cellStyle name="Normal 6 4 11 2 4 2" xfId="37731"/>
    <cellStyle name="Normal 6 4 11 2 5" xfId="13470"/>
    <cellStyle name="Normal 6 4 11 2 5 2" xfId="40424"/>
    <cellStyle name="Normal 6 4 11 2 6" xfId="16163"/>
    <cellStyle name="Normal 6 4 11 2 6 2" xfId="43117"/>
    <cellStyle name="Normal 6 4 11 2 7" xfId="18856"/>
    <cellStyle name="Normal 6 4 11 2 7 2" xfId="45811"/>
    <cellStyle name="Normal 6 4 11 2 8" xfId="21550"/>
    <cellStyle name="Normal 6 4 11 2 8 2" xfId="48505"/>
    <cellStyle name="Normal 6 4 11 2 9" xfId="24244"/>
    <cellStyle name="Normal 6 4 11 2 9 2" xfId="51199"/>
    <cellStyle name="Normal 6 4 11 3" xfId="2718"/>
    <cellStyle name="Normal 6 4 11 3 10" xfId="29672"/>
    <cellStyle name="Normal 6 4 11 3 11" xfId="26067"/>
    <cellStyle name="Normal 6 4 11 3 2" xfId="4500"/>
    <cellStyle name="Normal 6 4 11 3 2 2" xfId="31454"/>
    <cellStyle name="Normal 6 4 11 3 3" xfId="7193"/>
    <cellStyle name="Normal 6 4 11 3 3 2" xfId="34147"/>
    <cellStyle name="Normal 6 4 11 3 4" xfId="9886"/>
    <cellStyle name="Normal 6 4 11 3 4 2" xfId="36840"/>
    <cellStyle name="Normal 6 4 11 3 5" xfId="12579"/>
    <cellStyle name="Normal 6 4 11 3 5 2" xfId="39533"/>
    <cellStyle name="Normal 6 4 11 3 6" xfId="15272"/>
    <cellStyle name="Normal 6 4 11 3 6 2" xfId="42226"/>
    <cellStyle name="Normal 6 4 11 3 7" xfId="17965"/>
    <cellStyle name="Normal 6 4 11 3 7 2" xfId="44920"/>
    <cellStyle name="Normal 6 4 11 3 8" xfId="20659"/>
    <cellStyle name="Normal 6 4 11 3 8 2" xfId="47614"/>
    <cellStyle name="Normal 6 4 11 3 9" xfId="23353"/>
    <cellStyle name="Normal 6 4 11 3 9 2" xfId="50308"/>
    <cellStyle name="Normal 6 4 11 4" xfId="3609"/>
    <cellStyle name="Normal 6 4 11 4 2" xfId="30563"/>
    <cellStyle name="Normal 6 4 11 5" xfId="6302"/>
    <cellStyle name="Normal 6 4 11 5 2" xfId="33256"/>
    <cellStyle name="Normal 6 4 11 6" xfId="8995"/>
    <cellStyle name="Normal 6 4 11 6 2" xfId="35949"/>
    <cellStyle name="Normal 6 4 11 7" xfId="11688"/>
    <cellStyle name="Normal 6 4 11 7 2" xfId="38642"/>
    <cellStyle name="Normal 6 4 11 8" xfId="14381"/>
    <cellStyle name="Normal 6 4 11 8 2" xfId="41335"/>
    <cellStyle name="Normal 6 4 11 9" xfId="17074"/>
    <cellStyle name="Normal 6 4 11 9 2" xfId="44029"/>
    <cellStyle name="Normal 6 4 12" xfId="988"/>
    <cellStyle name="Normal 6 4 12 10" xfId="19821"/>
    <cellStyle name="Normal 6 4 12 10 2" xfId="46776"/>
    <cellStyle name="Normal 6 4 12 11" xfId="22515"/>
    <cellStyle name="Normal 6 4 12 11 2" xfId="49470"/>
    <cellStyle name="Normal 6 4 12 12" xfId="27943"/>
    <cellStyle name="Normal 6 4 12 13" xfId="25229"/>
    <cellStyle name="Normal 6 4 12 2" xfId="1879"/>
    <cellStyle name="Normal 6 4 12 2 10" xfId="28834"/>
    <cellStyle name="Normal 6 4 12 2 11" xfId="27011"/>
    <cellStyle name="Normal 6 4 12 2 2" xfId="5444"/>
    <cellStyle name="Normal 6 4 12 2 2 2" xfId="32398"/>
    <cellStyle name="Normal 6 4 12 2 3" xfId="8137"/>
    <cellStyle name="Normal 6 4 12 2 3 2" xfId="35091"/>
    <cellStyle name="Normal 6 4 12 2 4" xfId="10830"/>
    <cellStyle name="Normal 6 4 12 2 4 2" xfId="37784"/>
    <cellStyle name="Normal 6 4 12 2 5" xfId="13523"/>
    <cellStyle name="Normal 6 4 12 2 5 2" xfId="40477"/>
    <cellStyle name="Normal 6 4 12 2 6" xfId="16216"/>
    <cellStyle name="Normal 6 4 12 2 6 2" xfId="43170"/>
    <cellStyle name="Normal 6 4 12 2 7" xfId="18909"/>
    <cellStyle name="Normal 6 4 12 2 7 2" xfId="45864"/>
    <cellStyle name="Normal 6 4 12 2 8" xfId="21603"/>
    <cellStyle name="Normal 6 4 12 2 8 2" xfId="48558"/>
    <cellStyle name="Normal 6 4 12 2 9" xfId="24297"/>
    <cellStyle name="Normal 6 4 12 2 9 2" xfId="51252"/>
    <cellStyle name="Normal 6 4 12 3" xfId="2771"/>
    <cellStyle name="Normal 6 4 12 3 10" xfId="29725"/>
    <cellStyle name="Normal 6 4 12 3 11" xfId="26120"/>
    <cellStyle name="Normal 6 4 12 3 2" xfId="4553"/>
    <cellStyle name="Normal 6 4 12 3 2 2" xfId="31507"/>
    <cellStyle name="Normal 6 4 12 3 3" xfId="7246"/>
    <cellStyle name="Normal 6 4 12 3 3 2" xfId="34200"/>
    <cellStyle name="Normal 6 4 12 3 4" xfId="9939"/>
    <cellStyle name="Normal 6 4 12 3 4 2" xfId="36893"/>
    <cellStyle name="Normal 6 4 12 3 5" xfId="12632"/>
    <cellStyle name="Normal 6 4 12 3 5 2" xfId="39586"/>
    <cellStyle name="Normal 6 4 12 3 6" xfId="15325"/>
    <cellStyle name="Normal 6 4 12 3 6 2" xfId="42279"/>
    <cellStyle name="Normal 6 4 12 3 7" xfId="18018"/>
    <cellStyle name="Normal 6 4 12 3 7 2" xfId="44973"/>
    <cellStyle name="Normal 6 4 12 3 8" xfId="20712"/>
    <cellStyle name="Normal 6 4 12 3 8 2" xfId="47667"/>
    <cellStyle name="Normal 6 4 12 3 9" xfId="23406"/>
    <cellStyle name="Normal 6 4 12 3 9 2" xfId="50361"/>
    <cellStyle name="Normal 6 4 12 4" xfId="3662"/>
    <cellStyle name="Normal 6 4 12 4 2" xfId="30616"/>
    <cellStyle name="Normal 6 4 12 5" xfId="6355"/>
    <cellStyle name="Normal 6 4 12 5 2" xfId="33309"/>
    <cellStyle name="Normal 6 4 12 6" xfId="9048"/>
    <cellStyle name="Normal 6 4 12 6 2" xfId="36002"/>
    <cellStyle name="Normal 6 4 12 7" xfId="11741"/>
    <cellStyle name="Normal 6 4 12 7 2" xfId="38695"/>
    <cellStyle name="Normal 6 4 12 8" xfId="14434"/>
    <cellStyle name="Normal 6 4 12 8 2" xfId="41388"/>
    <cellStyle name="Normal 6 4 12 9" xfId="17127"/>
    <cellStyle name="Normal 6 4 12 9 2" xfId="44082"/>
    <cellStyle name="Normal 6 4 13" xfId="1034"/>
    <cellStyle name="Normal 6 4 13 10" xfId="27989"/>
    <cellStyle name="Normal 6 4 13 11" xfId="26166"/>
    <cellStyle name="Normal 6 4 13 2" xfId="4599"/>
    <cellStyle name="Normal 6 4 13 2 2" xfId="31553"/>
    <cellStyle name="Normal 6 4 13 3" xfId="7292"/>
    <cellStyle name="Normal 6 4 13 3 2" xfId="34246"/>
    <cellStyle name="Normal 6 4 13 4" xfId="9985"/>
    <cellStyle name="Normal 6 4 13 4 2" xfId="36939"/>
    <cellStyle name="Normal 6 4 13 5" xfId="12678"/>
    <cellStyle name="Normal 6 4 13 5 2" xfId="39632"/>
    <cellStyle name="Normal 6 4 13 6" xfId="15371"/>
    <cellStyle name="Normal 6 4 13 6 2" xfId="42325"/>
    <cellStyle name="Normal 6 4 13 7" xfId="18064"/>
    <cellStyle name="Normal 6 4 13 7 2" xfId="45019"/>
    <cellStyle name="Normal 6 4 13 8" xfId="20758"/>
    <cellStyle name="Normal 6 4 13 8 2" xfId="47713"/>
    <cellStyle name="Normal 6 4 13 9" xfId="23452"/>
    <cellStyle name="Normal 6 4 13 9 2" xfId="50407"/>
    <cellStyle name="Normal 6 4 14" xfId="1925"/>
    <cellStyle name="Normal 6 4 14 10" xfId="28880"/>
    <cellStyle name="Normal 6 4 14 11" xfId="25275"/>
    <cellStyle name="Normal 6 4 14 2" xfId="3708"/>
    <cellStyle name="Normal 6 4 14 2 2" xfId="30662"/>
    <cellStyle name="Normal 6 4 14 3" xfId="6401"/>
    <cellStyle name="Normal 6 4 14 3 2" xfId="33355"/>
    <cellStyle name="Normal 6 4 14 4" xfId="9094"/>
    <cellStyle name="Normal 6 4 14 4 2" xfId="36048"/>
    <cellStyle name="Normal 6 4 14 5" xfId="11787"/>
    <cellStyle name="Normal 6 4 14 5 2" xfId="38741"/>
    <cellStyle name="Normal 6 4 14 6" xfId="14480"/>
    <cellStyle name="Normal 6 4 14 6 2" xfId="41434"/>
    <cellStyle name="Normal 6 4 14 7" xfId="17173"/>
    <cellStyle name="Normal 6 4 14 7 2" xfId="44128"/>
    <cellStyle name="Normal 6 4 14 8" xfId="19867"/>
    <cellStyle name="Normal 6 4 14 8 2" xfId="46822"/>
    <cellStyle name="Normal 6 4 14 9" xfId="22561"/>
    <cellStyle name="Normal 6 4 14 9 2" xfId="49516"/>
    <cellStyle name="Normal 6 4 15" xfId="2817"/>
    <cellStyle name="Normal 6 4 15 2" xfId="29771"/>
    <cellStyle name="Normal 6 4 16" xfId="5510"/>
    <cellStyle name="Normal 6 4 16 2" xfId="32464"/>
    <cellStyle name="Normal 6 4 17" xfId="8203"/>
    <cellStyle name="Normal 6 4 17 2" xfId="35157"/>
    <cellStyle name="Normal 6 4 18" xfId="10896"/>
    <cellStyle name="Normal 6 4 18 2" xfId="37850"/>
    <cellStyle name="Normal 6 4 19" xfId="13589"/>
    <cellStyle name="Normal 6 4 19 2" xfId="40543"/>
    <cellStyle name="Normal 6 4 2" xfId="145"/>
    <cellStyle name="Normal 6 4 2 10" xfId="10929"/>
    <cellStyle name="Normal 6 4 2 10 2" xfId="37883"/>
    <cellStyle name="Normal 6 4 2 11" xfId="13622"/>
    <cellStyle name="Normal 6 4 2 11 2" xfId="40576"/>
    <cellStyle name="Normal 6 4 2 12" xfId="16315"/>
    <cellStyle name="Normal 6 4 2 12 2" xfId="43270"/>
    <cellStyle name="Normal 6 4 2 13" xfId="19009"/>
    <cellStyle name="Normal 6 4 2 13 2" xfId="45964"/>
    <cellStyle name="Normal 6 4 2 14" xfId="21703"/>
    <cellStyle name="Normal 6 4 2 14 2" xfId="48658"/>
    <cellStyle name="Normal 6 4 2 15" xfId="27131"/>
    <cellStyle name="Normal 6 4 2 16" xfId="24417"/>
    <cellStyle name="Normal 6 4 2 2" xfId="368"/>
    <cellStyle name="Normal 6 4 2 2 10" xfId="16521"/>
    <cellStyle name="Normal 6 4 2 2 10 2" xfId="43476"/>
    <cellStyle name="Normal 6 4 2 2 11" xfId="19215"/>
    <cellStyle name="Normal 6 4 2 2 11 2" xfId="46170"/>
    <cellStyle name="Normal 6 4 2 2 12" xfId="21909"/>
    <cellStyle name="Normal 6 4 2 2 12 2" xfId="48864"/>
    <cellStyle name="Normal 6 4 2 2 13" xfId="27337"/>
    <cellStyle name="Normal 6 4 2 2 14" xfId="24623"/>
    <cellStyle name="Normal 6 4 2 2 2" xfId="652"/>
    <cellStyle name="Normal 6 4 2 2 2 10" xfId="19483"/>
    <cellStyle name="Normal 6 4 2 2 2 10 2" xfId="46438"/>
    <cellStyle name="Normal 6 4 2 2 2 11" xfId="22177"/>
    <cellStyle name="Normal 6 4 2 2 2 11 2" xfId="49132"/>
    <cellStyle name="Normal 6 4 2 2 2 12" xfId="27605"/>
    <cellStyle name="Normal 6 4 2 2 2 13" xfId="24891"/>
    <cellStyle name="Normal 6 4 2 2 2 2" xfId="1541"/>
    <cellStyle name="Normal 6 4 2 2 2 2 10" xfId="28496"/>
    <cellStyle name="Normal 6 4 2 2 2 2 11" xfId="26673"/>
    <cellStyle name="Normal 6 4 2 2 2 2 2" xfId="5106"/>
    <cellStyle name="Normal 6 4 2 2 2 2 2 2" xfId="32060"/>
    <cellStyle name="Normal 6 4 2 2 2 2 3" xfId="7799"/>
    <cellStyle name="Normal 6 4 2 2 2 2 3 2" xfId="34753"/>
    <cellStyle name="Normal 6 4 2 2 2 2 4" xfId="10492"/>
    <cellStyle name="Normal 6 4 2 2 2 2 4 2" xfId="37446"/>
    <cellStyle name="Normal 6 4 2 2 2 2 5" xfId="13185"/>
    <cellStyle name="Normal 6 4 2 2 2 2 5 2" xfId="40139"/>
    <cellStyle name="Normal 6 4 2 2 2 2 6" xfId="15878"/>
    <cellStyle name="Normal 6 4 2 2 2 2 6 2" xfId="42832"/>
    <cellStyle name="Normal 6 4 2 2 2 2 7" xfId="18571"/>
    <cellStyle name="Normal 6 4 2 2 2 2 7 2" xfId="45526"/>
    <cellStyle name="Normal 6 4 2 2 2 2 8" xfId="21265"/>
    <cellStyle name="Normal 6 4 2 2 2 2 8 2" xfId="48220"/>
    <cellStyle name="Normal 6 4 2 2 2 2 9" xfId="23959"/>
    <cellStyle name="Normal 6 4 2 2 2 2 9 2" xfId="50914"/>
    <cellStyle name="Normal 6 4 2 2 2 3" xfId="2432"/>
    <cellStyle name="Normal 6 4 2 2 2 3 10" xfId="29387"/>
    <cellStyle name="Normal 6 4 2 2 2 3 11" xfId="25782"/>
    <cellStyle name="Normal 6 4 2 2 2 3 2" xfId="4215"/>
    <cellStyle name="Normal 6 4 2 2 2 3 2 2" xfId="31169"/>
    <cellStyle name="Normal 6 4 2 2 2 3 3" xfId="6908"/>
    <cellStyle name="Normal 6 4 2 2 2 3 3 2" xfId="33862"/>
    <cellStyle name="Normal 6 4 2 2 2 3 4" xfId="9601"/>
    <cellStyle name="Normal 6 4 2 2 2 3 4 2" xfId="36555"/>
    <cellStyle name="Normal 6 4 2 2 2 3 5" xfId="12294"/>
    <cellStyle name="Normal 6 4 2 2 2 3 5 2" xfId="39248"/>
    <cellStyle name="Normal 6 4 2 2 2 3 6" xfId="14987"/>
    <cellStyle name="Normal 6 4 2 2 2 3 6 2" xfId="41941"/>
    <cellStyle name="Normal 6 4 2 2 2 3 7" xfId="17680"/>
    <cellStyle name="Normal 6 4 2 2 2 3 7 2" xfId="44635"/>
    <cellStyle name="Normal 6 4 2 2 2 3 8" xfId="20374"/>
    <cellStyle name="Normal 6 4 2 2 2 3 8 2" xfId="47329"/>
    <cellStyle name="Normal 6 4 2 2 2 3 9" xfId="23068"/>
    <cellStyle name="Normal 6 4 2 2 2 3 9 2" xfId="50023"/>
    <cellStyle name="Normal 6 4 2 2 2 4" xfId="3324"/>
    <cellStyle name="Normal 6 4 2 2 2 4 2" xfId="30278"/>
    <cellStyle name="Normal 6 4 2 2 2 5" xfId="6017"/>
    <cellStyle name="Normal 6 4 2 2 2 5 2" xfId="32971"/>
    <cellStyle name="Normal 6 4 2 2 2 6" xfId="8710"/>
    <cellStyle name="Normal 6 4 2 2 2 6 2" xfId="35664"/>
    <cellStyle name="Normal 6 4 2 2 2 7" xfId="11403"/>
    <cellStyle name="Normal 6 4 2 2 2 7 2" xfId="38357"/>
    <cellStyle name="Normal 6 4 2 2 2 8" xfId="14096"/>
    <cellStyle name="Normal 6 4 2 2 2 8 2" xfId="41050"/>
    <cellStyle name="Normal 6 4 2 2 2 9" xfId="16789"/>
    <cellStyle name="Normal 6 4 2 2 2 9 2" xfId="43744"/>
    <cellStyle name="Normal 6 4 2 2 3" xfId="1273"/>
    <cellStyle name="Normal 6 4 2 2 3 10" xfId="28228"/>
    <cellStyle name="Normal 6 4 2 2 3 11" xfId="26405"/>
    <cellStyle name="Normal 6 4 2 2 3 2" xfId="4838"/>
    <cellStyle name="Normal 6 4 2 2 3 2 2" xfId="31792"/>
    <cellStyle name="Normal 6 4 2 2 3 3" xfId="7531"/>
    <cellStyle name="Normal 6 4 2 2 3 3 2" xfId="34485"/>
    <cellStyle name="Normal 6 4 2 2 3 4" xfId="10224"/>
    <cellStyle name="Normal 6 4 2 2 3 4 2" xfId="37178"/>
    <cellStyle name="Normal 6 4 2 2 3 5" xfId="12917"/>
    <cellStyle name="Normal 6 4 2 2 3 5 2" xfId="39871"/>
    <cellStyle name="Normal 6 4 2 2 3 6" xfId="15610"/>
    <cellStyle name="Normal 6 4 2 2 3 6 2" xfId="42564"/>
    <cellStyle name="Normal 6 4 2 2 3 7" xfId="18303"/>
    <cellStyle name="Normal 6 4 2 2 3 7 2" xfId="45258"/>
    <cellStyle name="Normal 6 4 2 2 3 8" xfId="20997"/>
    <cellStyle name="Normal 6 4 2 2 3 8 2" xfId="47952"/>
    <cellStyle name="Normal 6 4 2 2 3 9" xfId="23691"/>
    <cellStyle name="Normal 6 4 2 2 3 9 2" xfId="50646"/>
    <cellStyle name="Normal 6 4 2 2 4" xfId="2164"/>
    <cellStyle name="Normal 6 4 2 2 4 10" xfId="29119"/>
    <cellStyle name="Normal 6 4 2 2 4 11" xfId="25514"/>
    <cellStyle name="Normal 6 4 2 2 4 2" xfId="3947"/>
    <cellStyle name="Normal 6 4 2 2 4 2 2" xfId="30901"/>
    <cellStyle name="Normal 6 4 2 2 4 3" xfId="6640"/>
    <cellStyle name="Normal 6 4 2 2 4 3 2" xfId="33594"/>
    <cellStyle name="Normal 6 4 2 2 4 4" xfId="9333"/>
    <cellStyle name="Normal 6 4 2 2 4 4 2" xfId="36287"/>
    <cellStyle name="Normal 6 4 2 2 4 5" xfId="12026"/>
    <cellStyle name="Normal 6 4 2 2 4 5 2" xfId="38980"/>
    <cellStyle name="Normal 6 4 2 2 4 6" xfId="14719"/>
    <cellStyle name="Normal 6 4 2 2 4 6 2" xfId="41673"/>
    <cellStyle name="Normal 6 4 2 2 4 7" xfId="17412"/>
    <cellStyle name="Normal 6 4 2 2 4 7 2" xfId="44367"/>
    <cellStyle name="Normal 6 4 2 2 4 8" xfId="20106"/>
    <cellStyle name="Normal 6 4 2 2 4 8 2" xfId="47061"/>
    <cellStyle name="Normal 6 4 2 2 4 9" xfId="22800"/>
    <cellStyle name="Normal 6 4 2 2 4 9 2" xfId="49755"/>
    <cellStyle name="Normal 6 4 2 2 5" xfId="3056"/>
    <cellStyle name="Normal 6 4 2 2 5 2" xfId="30010"/>
    <cellStyle name="Normal 6 4 2 2 6" xfId="5749"/>
    <cellStyle name="Normal 6 4 2 2 6 2" xfId="32703"/>
    <cellStyle name="Normal 6 4 2 2 7" xfId="8442"/>
    <cellStyle name="Normal 6 4 2 2 7 2" xfId="35396"/>
    <cellStyle name="Normal 6 4 2 2 8" xfId="11135"/>
    <cellStyle name="Normal 6 4 2 2 8 2" xfId="38089"/>
    <cellStyle name="Normal 6 4 2 2 9" xfId="13828"/>
    <cellStyle name="Normal 6 4 2 2 9 2" xfId="40782"/>
    <cellStyle name="Normal 6 4 2 3" xfId="367"/>
    <cellStyle name="Normal 6 4 2 3 10" xfId="19214"/>
    <cellStyle name="Normal 6 4 2 3 10 2" xfId="46169"/>
    <cellStyle name="Normal 6 4 2 3 11" xfId="21908"/>
    <cellStyle name="Normal 6 4 2 3 11 2" xfId="48863"/>
    <cellStyle name="Normal 6 4 2 3 12" xfId="27336"/>
    <cellStyle name="Normal 6 4 2 3 13" xfId="24622"/>
    <cellStyle name="Normal 6 4 2 3 2" xfId="1272"/>
    <cellStyle name="Normal 6 4 2 3 2 10" xfId="28227"/>
    <cellStyle name="Normal 6 4 2 3 2 11" xfId="26404"/>
    <cellStyle name="Normal 6 4 2 3 2 2" xfId="4837"/>
    <cellStyle name="Normal 6 4 2 3 2 2 2" xfId="31791"/>
    <cellStyle name="Normal 6 4 2 3 2 3" xfId="7530"/>
    <cellStyle name="Normal 6 4 2 3 2 3 2" xfId="34484"/>
    <cellStyle name="Normal 6 4 2 3 2 4" xfId="10223"/>
    <cellStyle name="Normal 6 4 2 3 2 4 2" xfId="37177"/>
    <cellStyle name="Normal 6 4 2 3 2 5" xfId="12916"/>
    <cellStyle name="Normal 6 4 2 3 2 5 2" xfId="39870"/>
    <cellStyle name="Normal 6 4 2 3 2 6" xfId="15609"/>
    <cellStyle name="Normal 6 4 2 3 2 6 2" xfId="42563"/>
    <cellStyle name="Normal 6 4 2 3 2 7" xfId="18302"/>
    <cellStyle name="Normal 6 4 2 3 2 7 2" xfId="45257"/>
    <cellStyle name="Normal 6 4 2 3 2 8" xfId="20996"/>
    <cellStyle name="Normal 6 4 2 3 2 8 2" xfId="47951"/>
    <cellStyle name="Normal 6 4 2 3 2 9" xfId="23690"/>
    <cellStyle name="Normal 6 4 2 3 2 9 2" xfId="50645"/>
    <cellStyle name="Normal 6 4 2 3 3" xfId="2163"/>
    <cellStyle name="Normal 6 4 2 3 3 10" xfId="29118"/>
    <cellStyle name="Normal 6 4 2 3 3 11" xfId="25513"/>
    <cellStyle name="Normal 6 4 2 3 3 2" xfId="3946"/>
    <cellStyle name="Normal 6 4 2 3 3 2 2" xfId="30900"/>
    <cellStyle name="Normal 6 4 2 3 3 3" xfId="6639"/>
    <cellStyle name="Normal 6 4 2 3 3 3 2" xfId="33593"/>
    <cellStyle name="Normal 6 4 2 3 3 4" xfId="9332"/>
    <cellStyle name="Normal 6 4 2 3 3 4 2" xfId="36286"/>
    <cellStyle name="Normal 6 4 2 3 3 5" xfId="12025"/>
    <cellStyle name="Normal 6 4 2 3 3 5 2" xfId="38979"/>
    <cellStyle name="Normal 6 4 2 3 3 6" xfId="14718"/>
    <cellStyle name="Normal 6 4 2 3 3 6 2" xfId="41672"/>
    <cellStyle name="Normal 6 4 2 3 3 7" xfId="17411"/>
    <cellStyle name="Normal 6 4 2 3 3 7 2" xfId="44366"/>
    <cellStyle name="Normal 6 4 2 3 3 8" xfId="20105"/>
    <cellStyle name="Normal 6 4 2 3 3 8 2" xfId="47060"/>
    <cellStyle name="Normal 6 4 2 3 3 9" xfId="22799"/>
    <cellStyle name="Normal 6 4 2 3 3 9 2" xfId="49754"/>
    <cellStyle name="Normal 6 4 2 3 4" xfId="3055"/>
    <cellStyle name="Normal 6 4 2 3 4 2" xfId="30009"/>
    <cellStyle name="Normal 6 4 2 3 5" xfId="5748"/>
    <cellStyle name="Normal 6 4 2 3 5 2" xfId="32702"/>
    <cellStyle name="Normal 6 4 2 3 6" xfId="8441"/>
    <cellStyle name="Normal 6 4 2 3 6 2" xfId="35395"/>
    <cellStyle name="Normal 6 4 2 3 7" xfId="11134"/>
    <cellStyle name="Normal 6 4 2 3 7 2" xfId="38088"/>
    <cellStyle name="Normal 6 4 2 3 8" xfId="13827"/>
    <cellStyle name="Normal 6 4 2 3 8 2" xfId="40781"/>
    <cellStyle name="Normal 6 4 2 3 9" xfId="16520"/>
    <cellStyle name="Normal 6 4 2 3 9 2" xfId="43475"/>
    <cellStyle name="Normal 6 4 2 4" xfId="651"/>
    <cellStyle name="Normal 6 4 2 4 10" xfId="19482"/>
    <cellStyle name="Normal 6 4 2 4 10 2" xfId="46437"/>
    <cellStyle name="Normal 6 4 2 4 11" xfId="22176"/>
    <cellStyle name="Normal 6 4 2 4 11 2" xfId="49131"/>
    <cellStyle name="Normal 6 4 2 4 12" xfId="27604"/>
    <cellStyle name="Normal 6 4 2 4 13" xfId="24890"/>
    <cellStyle name="Normal 6 4 2 4 2" xfId="1540"/>
    <cellStyle name="Normal 6 4 2 4 2 10" xfId="28495"/>
    <cellStyle name="Normal 6 4 2 4 2 11" xfId="26672"/>
    <cellStyle name="Normal 6 4 2 4 2 2" xfId="5105"/>
    <cellStyle name="Normal 6 4 2 4 2 2 2" xfId="32059"/>
    <cellStyle name="Normal 6 4 2 4 2 3" xfId="7798"/>
    <cellStyle name="Normal 6 4 2 4 2 3 2" xfId="34752"/>
    <cellStyle name="Normal 6 4 2 4 2 4" xfId="10491"/>
    <cellStyle name="Normal 6 4 2 4 2 4 2" xfId="37445"/>
    <cellStyle name="Normal 6 4 2 4 2 5" xfId="13184"/>
    <cellStyle name="Normal 6 4 2 4 2 5 2" xfId="40138"/>
    <cellStyle name="Normal 6 4 2 4 2 6" xfId="15877"/>
    <cellStyle name="Normal 6 4 2 4 2 6 2" xfId="42831"/>
    <cellStyle name="Normal 6 4 2 4 2 7" xfId="18570"/>
    <cellStyle name="Normal 6 4 2 4 2 7 2" xfId="45525"/>
    <cellStyle name="Normal 6 4 2 4 2 8" xfId="21264"/>
    <cellStyle name="Normal 6 4 2 4 2 8 2" xfId="48219"/>
    <cellStyle name="Normal 6 4 2 4 2 9" xfId="23958"/>
    <cellStyle name="Normal 6 4 2 4 2 9 2" xfId="50913"/>
    <cellStyle name="Normal 6 4 2 4 3" xfId="2431"/>
    <cellStyle name="Normal 6 4 2 4 3 10" xfId="29386"/>
    <cellStyle name="Normal 6 4 2 4 3 11" xfId="25781"/>
    <cellStyle name="Normal 6 4 2 4 3 2" xfId="4214"/>
    <cellStyle name="Normal 6 4 2 4 3 2 2" xfId="31168"/>
    <cellStyle name="Normal 6 4 2 4 3 3" xfId="6907"/>
    <cellStyle name="Normal 6 4 2 4 3 3 2" xfId="33861"/>
    <cellStyle name="Normal 6 4 2 4 3 4" xfId="9600"/>
    <cellStyle name="Normal 6 4 2 4 3 4 2" xfId="36554"/>
    <cellStyle name="Normal 6 4 2 4 3 5" xfId="12293"/>
    <cellStyle name="Normal 6 4 2 4 3 5 2" xfId="39247"/>
    <cellStyle name="Normal 6 4 2 4 3 6" xfId="14986"/>
    <cellStyle name="Normal 6 4 2 4 3 6 2" xfId="41940"/>
    <cellStyle name="Normal 6 4 2 4 3 7" xfId="17679"/>
    <cellStyle name="Normal 6 4 2 4 3 7 2" xfId="44634"/>
    <cellStyle name="Normal 6 4 2 4 3 8" xfId="20373"/>
    <cellStyle name="Normal 6 4 2 4 3 8 2" xfId="47328"/>
    <cellStyle name="Normal 6 4 2 4 3 9" xfId="23067"/>
    <cellStyle name="Normal 6 4 2 4 3 9 2" xfId="50022"/>
    <cellStyle name="Normal 6 4 2 4 4" xfId="3323"/>
    <cellStyle name="Normal 6 4 2 4 4 2" xfId="30277"/>
    <cellStyle name="Normal 6 4 2 4 5" xfId="6016"/>
    <cellStyle name="Normal 6 4 2 4 5 2" xfId="32970"/>
    <cellStyle name="Normal 6 4 2 4 6" xfId="8709"/>
    <cellStyle name="Normal 6 4 2 4 6 2" xfId="35663"/>
    <cellStyle name="Normal 6 4 2 4 7" xfId="11402"/>
    <cellStyle name="Normal 6 4 2 4 7 2" xfId="38356"/>
    <cellStyle name="Normal 6 4 2 4 8" xfId="14095"/>
    <cellStyle name="Normal 6 4 2 4 8 2" xfId="41049"/>
    <cellStyle name="Normal 6 4 2 4 9" xfId="16788"/>
    <cellStyle name="Normal 6 4 2 4 9 2" xfId="43743"/>
    <cellStyle name="Normal 6 4 2 5" xfId="1067"/>
    <cellStyle name="Normal 6 4 2 5 10" xfId="28022"/>
    <cellStyle name="Normal 6 4 2 5 11" xfId="26199"/>
    <cellStyle name="Normal 6 4 2 5 2" xfId="4632"/>
    <cellStyle name="Normal 6 4 2 5 2 2" xfId="31586"/>
    <cellStyle name="Normal 6 4 2 5 3" xfId="7325"/>
    <cellStyle name="Normal 6 4 2 5 3 2" xfId="34279"/>
    <cellStyle name="Normal 6 4 2 5 4" xfId="10018"/>
    <cellStyle name="Normal 6 4 2 5 4 2" xfId="36972"/>
    <cellStyle name="Normal 6 4 2 5 5" xfId="12711"/>
    <cellStyle name="Normal 6 4 2 5 5 2" xfId="39665"/>
    <cellStyle name="Normal 6 4 2 5 6" xfId="15404"/>
    <cellStyle name="Normal 6 4 2 5 6 2" xfId="42358"/>
    <cellStyle name="Normal 6 4 2 5 7" xfId="18097"/>
    <cellStyle name="Normal 6 4 2 5 7 2" xfId="45052"/>
    <cellStyle name="Normal 6 4 2 5 8" xfId="20791"/>
    <cellStyle name="Normal 6 4 2 5 8 2" xfId="47746"/>
    <cellStyle name="Normal 6 4 2 5 9" xfId="23485"/>
    <cellStyle name="Normal 6 4 2 5 9 2" xfId="50440"/>
    <cellStyle name="Normal 6 4 2 6" xfId="1958"/>
    <cellStyle name="Normal 6 4 2 6 10" xfId="28913"/>
    <cellStyle name="Normal 6 4 2 6 11" xfId="25308"/>
    <cellStyle name="Normal 6 4 2 6 2" xfId="3741"/>
    <cellStyle name="Normal 6 4 2 6 2 2" xfId="30695"/>
    <cellStyle name="Normal 6 4 2 6 3" xfId="6434"/>
    <cellStyle name="Normal 6 4 2 6 3 2" xfId="33388"/>
    <cellStyle name="Normal 6 4 2 6 4" xfId="9127"/>
    <cellStyle name="Normal 6 4 2 6 4 2" xfId="36081"/>
    <cellStyle name="Normal 6 4 2 6 5" xfId="11820"/>
    <cellStyle name="Normal 6 4 2 6 5 2" xfId="38774"/>
    <cellStyle name="Normal 6 4 2 6 6" xfId="14513"/>
    <cellStyle name="Normal 6 4 2 6 6 2" xfId="41467"/>
    <cellStyle name="Normal 6 4 2 6 7" xfId="17206"/>
    <cellStyle name="Normal 6 4 2 6 7 2" xfId="44161"/>
    <cellStyle name="Normal 6 4 2 6 8" xfId="19900"/>
    <cellStyle name="Normal 6 4 2 6 8 2" xfId="46855"/>
    <cellStyle name="Normal 6 4 2 6 9" xfId="22594"/>
    <cellStyle name="Normal 6 4 2 6 9 2" xfId="49549"/>
    <cellStyle name="Normal 6 4 2 7" xfId="2850"/>
    <cellStyle name="Normal 6 4 2 7 2" xfId="29804"/>
    <cellStyle name="Normal 6 4 2 8" xfId="5543"/>
    <cellStyle name="Normal 6 4 2 8 2" xfId="32497"/>
    <cellStyle name="Normal 6 4 2 9" xfId="8236"/>
    <cellStyle name="Normal 6 4 2 9 2" xfId="35190"/>
    <cellStyle name="Normal 6 4 20" xfId="16282"/>
    <cellStyle name="Normal 6 4 20 2" xfId="43237"/>
    <cellStyle name="Normal 6 4 21" xfId="18976"/>
    <cellStyle name="Normal 6 4 21 2" xfId="45931"/>
    <cellStyle name="Normal 6 4 22" xfId="21670"/>
    <cellStyle name="Normal 6 4 22 2" xfId="48625"/>
    <cellStyle name="Normal 6 4 23" xfId="27098"/>
    <cellStyle name="Normal 6 4 24" xfId="24384"/>
    <cellStyle name="Normal 6 4 3" xfId="178"/>
    <cellStyle name="Normal 6 4 3 10" xfId="10962"/>
    <cellStyle name="Normal 6 4 3 10 2" xfId="37916"/>
    <cellStyle name="Normal 6 4 3 11" xfId="13655"/>
    <cellStyle name="Normal 6 4 3 11 2" xfId="40609"/>
    <cellStyle name="Normal 6 4 3 12" xfId="16348"/>
    <cellStyle name="Normal 6 4 3 12 2" xfId="43303"/>
    <cellStyle name="Normal 6 4 3 13" xfId="19042"/>
    <cellStyle name="Normal 6 4 3 13 2" xfId="45997"/>
    <cellStyle name="Normal 6 4 3 14" xfId="21736"/>
    <cellStyle name="Normal 6 4 3 14 2" xfId="48691"/>
    <cellStyle name="Normal 6 4 3 15" xfId="27164"/>
    <cellStyle name="Normal 6 4 3 16" xfId="24450"/>
    <cellStyle name="Normal 6 4 3 2" xfId="370"/>
    <cellStyle name="Normal 6 4 3 2 10" xfId="16523"/>
    <cellStyle name="Normal 6 4 3 2 10 2" xfId="43478"/>
    <cellStyle name="Normal 6 4 3 2 11" xfId="19217"/>
    <cellStyle name="Normal 6 4 3 2 11 2" xfId="46172"/>
    <cellStyle name="Normal 6 4 3 2 12" xfId="21911"/>
    <cellStyle name="Normal 6 4 3 2 12 2" xfId="48866"/>
    <cellStyle name="Normal 6 4 3 2 13" xfId="27339"/>
    <cellStyle name="Normal 6 4 3 2 14" xfId="24625"/>
    <cellStyle name="Normal 6 4 3 2 2" xfId="654"/>
    <cellStyle name="Normal 6 4 3 2 2 10" xfId="19485"/>
    <cellStyle name="Normal 6 4 3 2 2 10 2" xfId="46440"/>
    <cellStyle name="Normal 6 4 3 2 2 11" xfId="22179"/>
    <cellStyle name="Normal 6 4 3 2 2 11 2" xfId="49134"/>
    <cellStyle name="Normal 6 4 3 2 2 12" xfId="27607"/>
    <cellStyle name="Normal 6 4 3 2 2 13" xfId="24893"/>
    <cellStyle name="Normal 6 4 3 2 2 2" xfId="1543"/>
    <cellStyle name="Normal 6 4 3 2 2 2 10" xfId="28498"/>
    <cellStyle name="Normal 6 4 3 2 2 2 11" xfId="26675"/>
    <cellStyle name="Normal 6 4 3 2 2 2 2" xfId="5108"/>
    <cellStyle name="Normal 6 4 3 2 2 2 2 2" xfId="32062"/>
    <cellStyle name="Normal 6 4 3 2 2 2 3" xfId="7801"/>
    <cellStyle name="Normal 6 4 3 2 2 2 3 2" xfId="34755"/>
    <cellStyle name="Normal 6 4 3 2 2 2 4" xfId="10494"/>
    <cellStyle name="Normal 6 4 3 2 2 2 4 2" xfId="37448"/>
    <cellStyle name="Normal 6 4 3 2 2 2 5" xfId="13187"/>
    <cellStyle name="Normal 6 4 3 2 2 2 5 2" xfId="40141"/>
    <cellStyle name="Normal 6 4 3 2 2 2 6" xfId="15880"/>
    <cellStyle name="Normal 6 4 3 2 2 2 6 2" xfId="42834"/>
    <cellStyle name="Normal 6 4 3 2 2 2 7" xfId="18573"/>
    <cellStyle name="Normal 6 4 3 2 2 2 7 2" xfId="45528"/>
    <cellStyle name="Normal 6 4 3 2 2 2 8" xfId="21267"/>
    <cellStyle name="Normal 6 4 3 2 2 2 8 2" xfId="48222"/>
    <cellStyle name="Normal 6 4 3 2 2 2 9" xfId="23961"/>
    <cellStyle name="Normal 6 4 3 2 2 2 9 2" xfId="50916"/>
    <cellStyle name="Normal 6 4 3 2 2 3" xfId="2434"/>
    <cellStyle name="Normal 6 4 3 2 2 3 10" xfId="29389"/>
    <cellStyle name="Normal 6 4 3 2 2 3 11" xfId="25784"/>
    <cellStyle name="Normal 6 4 3 2 2 3 2" xfId="4217"/>
    <cellStyle name="Normal 6 4 3 2 2 3 2 2" xfId="31171"/>
    <cellStyle name="Normal 6 4 3 2 2 3 3" xfId="6910"/>
    <cellStyle name="Normal 6 4 3 2 2 3 3 2" xfId="33864"/>
    <cellStyle name="Normal 6 4 3 2 2 3 4" xfId="9603"/>
    <cellStyle name="Normal 6 4 3 2 2 3 4 2" xfId="36557"/>
    <cellStyle name="Normal 6 4 3 2 2 3 5" xfId="12296"/>
    <cellStyle name="Normal 6 4 3 2 2 3 5 2" xfId="39250"/>
    <cellStyle name="Normal 6 4 3 2 2 3 6" xfId="14989"/>
    <cellStyle name="Normal 6 4 3 2 2 3 6 2" xfId="41943"/>
    <cellStyle name="Normal 6 4 3 2 2 3 7" xfId="17682"/>
    <cellStyle name="Normal 6 4 3 2 2 3 7 2" xfId="44637"/>
    <cellStyle name="Normal 6 4 3 2 2 3 8" xfId="20376"/>
    <cellStyle name="Normal 6 4 3 2 2 3 8 2" xfId="47331"/>
    <cellStyle name="Normal 6 4 3 2 2 3 9" xfId="23070"/>
    <cellStyle name="Normal 6 4 3 2 2 3 9 2" xfId="50025"/>
    <cellStyle name="Normal 6 4 3 2 2 4" xfId="3326"/>
    <cellStyle name="Normal 6 4 3 2 2 4 2" xfId="30280"/>
    <cellStyle name="Normal 6 4 3 2 2 5" xfId="6019"/>
    <cellStyle name="Normal 6 4 3 2 2 5 2" xfId="32973"/>
    <cellStyle name="Normal 6 4 3 2 2 6" xfId="8712"/>
    <cellStyle name="Normal 6 4 3 2 2 6 2" xfId="35666"/>
    <cellStyle name="Normal 6 4 3 2 2 7" xfId="11405"/>
    <cellStyle name="Normal 6 4 3 2 2 7 2" xfId="38359"/>
    <cellStyle name="Normal 6 4 3 2 2 8" xfId="14098"/>
    <cellStyle name="Normal 6 4 3 2 2 8 2" xfId="41052"/>
    <cellStyle name="Normal 6 4 3 2 2 9" xfId="16791"/>
    <cellStyle name="Normal 6 4 3 2 2 9 2" xfId="43746"/>
    <cellStyle name="Normal 6 4 3 2 3" xfId="1275"/>
    <cellStyle name="Normal 6 4 3 2 3 10" xfId="28230"/>
    <cellStyle name="Normal 6 4 3 2 3 11" xfId="26407"/>
    <cellStyle name="Normal 6 4 3 2 3 2" xfId="4840"/>
    <cellStyle name="Normal 6 4 3 2 3 2 2" xfId="31794"/>
    <cellStyle name="Normal 6 4 3 2 3 3" xfId="7533"/>
    <cellStyle name="Normal 6 4 3 2 3 3 2" xfId="34487"/>
    <cellStyle name="Normal 6 4 3 2 3 4" xfId="10226"/>
    <cellStyle name="Normal 6 4 3 2 3 4 2" xfId="37180"/>
    <cellStyle name="Normal 6 4 3 2 3 5" xfId="12919"/>
    <cellStyle name="Normal 6 4 3 2 3 5 2" xfId="39873"/>
    <cellStyle name="Normal 6 4 3 2 3 6" xfId="15612"/>
    <cellStyle name="Normal 6 4 3 2 3 6 2" xfId="42566"/>
    <cellStyle name="Normal 6 4 3 2 3 7" xfId="18305"/>
    <cellStyle name="Normal 6 4 3 2 3 7 2" xfId="45260"/>
    <cellStyle name="Normal 6 4 3 2 3 8" xfId="20999"/>
    <cellStyle name="Normal 6 4 3 2 3 8 2" xfId="47954"/>
    <cellStyle name="Normal 6 4 3 2 3 9" xfId="23693"/>
    <cellStyle name="Normal 6 4 3 2 3 9 2" xfId="50648"/>
    <cellStyle name="Normal 6 4 3 2 4" xfId="2166"/>
    <cellStyle name="Normal 6 4 3 2 4 10" xfId="29121"/>
    <cellStyle name="Normal 6 4 3 2 4 11" xfId="25516"/>
    <cellStyle name="Normal 6 4 3 2 4 2" xfId="3949"/>
    <cellStyle name="Normal 6 4 3 2 4 2 2" xfId="30903"/>
    <cellStyle name="Normal 6 4 3 2 4 3" xfId="6642"/>
    <cellStyle name="Normal 6 4 3 2 4 3 2" xfId="33596"/>
    <cellStyle name="Normal 6 4 3 2 4 4" xfId="9335"/>
    <cellStyle name="Normal 6 4 3 2 4 4 2" xfId="36289"/>
    <cellStyle name="Normal 6 4 3 2 4 5" xfId="12028"/>
    <cellStyle name="Normal 6 4 3 2 4 5 2" xfId="38982"/>
    <cellStyle name="Normal 6 4 3 2 4 6" xfId="14721"/>
    <cellStyle name="Normal 6 4 3 2 4 6 2" xfId="41675"/>
    <cellStyle name="Normal 6 4 3 2 4 7" xfId="17414"/>
    <cellStyle name="Normal 6 4 3 2 4 7 2" xfId="44369"/>
    <cellStyle name="Normal 6 4 3 2 4 8" xfId="20108"/>
    <cellStyle name="Normal 6 4 3 2 4 8 2" xfId="47063"/>
    <cellStyle name="Normal 6 4 3 2 4 9" xfId="22802"/>
    <cellStyle name="Normal 6 4 3 2 4 9 2" xfId="49757"/>
    <cellStyle name="Normal 6 4 3 2 5" xfId="3058"/>
    <cellStyle name="Normal 6 4 3 2 5 2" xfId="30012"/>
    <cellStyle name="Normal 6 4 3 2 6" xfId="5751"/>
    <cellStyle name="Normal 6 4 3 2 6 2" xfId="32705"/>
    <cellStyle name="Normal 6 4 3 2 7" xfId="8444"/>
    <cellStyle name="Normal 6 4 3 2 7 2" xfId="35398"/>
    <cellStyle name="Normal 6 4 3 2 8" xfId="11137"/>
    <cellStyle name="Normal 6 4 3 2 8 2" xfId="38091"/>
    <cellStyle name="Normal 6 4 3 2 9" xfId="13830"/>
    <cellStyle name="Normal 6 4 3 2 9 2" xfId="40784"/>
    <cellStyle name="Normal 6 4 3 3" xfId="369"/>
    <cellStyle name="Normal 6 4 3 3 10" xfId="19216"/>
    <cellStyle name="Normal 6 4 3 3 10 2" xfId="46171"/>
    <cellStyle name="Normal 6 4 3 3 11" xfId="21910"/>
    <cellStyle name="Normal 6 4 3 3 11 2" xfId="48865"/>
    <cellStyle name="Normal 6 4 3 3 12" xfId="27338"/>
    <cellStyle name="Normal 6 4 3 3 13" xfId="24624"/>
    <cellStyle name="Normal 6 4 3 3 2" xfId="1274"/>
    <cellStyle name="Normal 6 4 3 3 2 10" xfId="28229"/>
    <cellStyle name="Normal 6 4 3 3 2 11" xfId="26406"/>
    <cellStyle name="Normal 6 4 3 3 2 2" xfId="4839"/>
    <cellStyle name="Normal 6 4 3 3 2 2 2" xfId="31793"/>
    <cellStyle name="Normal 6 4 3 3 2 3" xfId="7532"/>
    <cellStyle name="Normal 6 4 3 3 2 3 2" xfId="34486"/>
    <cellStyle name="Normal 6 4 3 3 2 4" xfId="10225"/>
    <cellStyle name="Normal 6 4 3 3 2 4 2" xfId="37179"/>
    <cellStyle name="Normal 6 4 3 3 2 5" xfId="12918"/>
    <cellStyle name="Normal 6 4 3 3 2 5 2" xfId="39872"/>
    <cellStyle name="Normal 6 4 3 3 2 6" xfId="15611"/>
    <cellStyle name="Normal 6 4 3 3 2 6 2" xfId="42565"/>
    <cellStyle name="Normal 6 4 3 3 2 7" xfId="18304"/>
    <cellStyle name="Normal 6 4 3 3 2 7 2" xfId="45259"/>
    <cellStyle name="Normal 6 4 3 3 2 8" xfId="20998"/>
    <cellStyle name="Normal 6 4 3 3 2 8 2" xfId="47953"/>
    <cellStyle name="Normal 6 4 3 3 2 9" xfId="23692"/>
    <cellStyle name="Normal 6 4 3 3 2 9 2" xfId="50647"/>
    <cellStyle name="Normal 6 4 3 3 3" xfId="2165"/>
    <cellStyle name="Normal 6 4 3 3 3 10" xfId="29120"/>
    <cellStyle name="Normal 6 4 3 3 3 11" xfId="25515"/>
    <cellStyle name="Normal 6 4 3 3 3 2" xfId="3948"/>
    <cellStyle name="Normal 6 4 3 3 3 2 2" xfId="30902"/>
    <cellStyle name="Normal 6 4 3 3 3 3" xfId="6641"/>
    <cellStyle name="Normal 6 4 3 3 3 3 2" xfId="33595"/>
    <cellStyle name="Normal 6 4 3 3 3 4" xfId="9334"/>
    <cellStyle name="Normal 6 4 3 3 3 4 2" xfId="36288"/>
    <cellStyle name="Normal 6 4 3 3 3 5" xfId="12027"/>
    <cellStyle name="Normal 6 4 3 3 3 5 2" xfId="38981"/>
    <cellStyle name="Normal 6 4 3 3 3 6" xfId="14720"/>
    <cellStyle name="Normal 6 4 3 3 3 6 2" xfId="41674"/>
    <cellStyle name="Normal 6 4 3 3 3 7" xfId="17413"/>
    <cellStyle name="Normal 6 4 3 3 3 7 2" xfId="44368"/>
    <cellStyle name="Normal 6 4 3 3 3 8" xfId="20107"/>
    <cellStyle name="Normal 6 4 3 3 3 8 2" xfId="47062"/>
    <cellStyle name="Normal 6 4 3 3 3 9" xfId="22801"/>
    <cellStyle name="Normal 6 4 3 3 3 9 2" xfId="49756"/>
    <cellStyle name="Normal 6 4 3 3 4" xfId="3057"/>
    <cellStyle name="Normal 6 4 3 3 4 2" xfId="30011"/>
    <cellStyle name="Normal 6 4 3 3 5" xfId="5750"/>
    <cellStyle name="Normal 6 4 3 3 5 2" xfId="32704"/>
    <cellStyle name="Normal 6 4 3 3 6" xfId="8443"/>
    <cellStyle name="Normal 6 4 3 3 6 2" xfId="35397"/>
    <cellStyle name="Normal 6 4 3 3 7" xfId="11136"/>
    <cellStyle name="Normal 6 4 3 3 7 2" xfId="38090"/>
    <cellStyle name="Normal 6 4 3 3 8" xfId="13829"/>
    <cellStyle name="Normal 6 4 3 3 8 2" xfId="40783"/>
    <cellStyle name="Normal 6 4 3 3 9" xfId="16522"/>
    <cellStyle name="Normal 6 4 3 3 9 2" xfId="43477"/>
    <cellStyle name="Normal 6 4 3 4" xfId="653"/>
    <cellStyle name="Normal 6 4 3 4 10" xfId="19484"/>
    <cellStyle name="Normal 6 4 3 4 10 2" xfId="46439"/>
    <cellStyle name="Normal 6 4 3 4 11" xfId="22178"/>
    <cellStyle name="Normal 6 4 3 4 11 2" xfId="49133"/>
    <cellStyle name="Normal 6 4 3 4 12" xfId="27606"/>
    <cellStyle name="Normal 6 4 3 4 13" xfId="24892"/>
    <cellStyle name="Normal 6 4 3 4 2" xfId="1542"/>
    <cellStyle name="Normal 6 4 3 4 2 10" xfId="28497"/>
    <cellStyle name="Normal 6 4 3 4 2 11" xfId="26674"/>
    <cellStyle name="Normal 6 4 3 4 2 2" xfId="5107"/>
    <cellStyle name="Normal 6 4 3 4 2 2 2" xfId="32061"/>
    <cellStyle name="Normal 6 4 3 4 2 3" xfId="7800"/>
    <cellStyle name="Normal 6 4 3 4 2 3 2" xfId="34754"/>
    <cellStyle name="Normal 6 4 3 4 2 4" xfId="10493"/>
    <cellStyle name="Normal 6 4 3 4 2 4 2" xfId="37447"/>
    <cellStyle name="Normal 6 4 3 4 2 5" xfId="13186"/>
    <cellStyle name="Normal 6 4 3 4 2 5 2" xfId="40140"/>
    <cellStyle name="Normal 6 4 3 4 2 6" xfId="15879"/>
    <cellStyle name="Normal 6 4 3 4 2 6 2" xfId="42833"/>
    <cellStyle name="Normal 6 4 3 4 2 7" xfId="18572"/>
    <cellStyle name="Normal 6 4 3 4 2 7 2" xfId="45527"/>
    <cellStyle name="Normal 6 4 3 4 2 8" xfId="21266"/>
    <cellStyle name="Normal 6 4 3 4 2 8 2" xfId="48221"/>
    <cellStyle name="Normal 6 4 3 4 2 9" xfId="23960"/>
    <cellStyle name="Normal 6 4 3 4 2 9 2" xfId="50915"/>
    <cellStyle name="Normal 6 4 3 4 3" xfId="2433"/>
    <cellStyle name="Normal 6 4 3 4 3 10" xfId="29388"/>
    <cellStyle name="Normal 6 4 3 4 3 11" xfId="25783"/>
    <cellStyle name="Normal 6 4 3 4 3 2" xfId="4216"/>
    <cellStyle name="Normal 6 4 3 4 3 2 2" xfId="31170"/>
    <cellStyle name="Normal 6 4 3 4 3 3" xfId="6909"/>
    <cellStyle name="Normal 6 4 3 4 3 3 2" xfId="33863"/>
    <cellStyle name="Normal 6 4 3 4 3 4" xfId="9602"/>
    <cellStyle name="Normal 6 4 3 4 3 4 2" xfId="36556"/>
    <cellStyle name="Normal 6 4 3 4 3 5" xfId="12295"/>
    <cellStyle name="Normal 6 4 3 4 3 5 2" xfId="39249"/>
    <cellStyle name="Normal 6 4 3 4 3 6" xfId="14988"/>
    <cellStyle name="Normal 6 4 3 4 3 6 2" xfId="41942"/>
    <cellStyle name="Normal 6 4 3 4 3 7" xfId="17681"/>
    <cellStyle name="Normal 6 4 3 4 3 7 2" xfId="44636"/>
    <cellStyle name="Normal 6 4 3 4 3 8" xfId="20375"/>
    <cellStyle name="Normal 6 4 3 4 3 8 2" xfId="47330"/>
    <cellStyle name="Normal 6 4 3 4 3 9" xfId="23069"/>
    <cellStyle name="Normal 6 4 3 4 3 9 2" xfId="50024"/>
    <cellStyle name="Normal 6 4 3 4 4" xfId="3325"/>
    <cellStyle name="Normal 6 4 3 4 4 2" xfId="30279"/>
    <cellStyle name="Normal 6 4 3 4 5" xfId="6018"/>
    <cellStyle name="Normal 6 4 3 4 5 2" xfId="32972"/>
    <cellStyle name="Normal 6 4 3 4 6" xfId="8711"/>
    <cellStyle name="Normal 6 4 3 4 6 2" xfId="35665"/>
    <cellStyle name="Normal 6 4 3 4 7" xfId="11404"/>
    <cellStyle name="Normal 6 4 3 4 7 2" xfId="38358"/>
    <cellStyle name="Normal 6 4 3 4 8" xfId="14097"/>
    <cellStyle name="Normal 6 4 3 4 8 2" xfId="41051"/>
    <cellStyle name="Normal 6 4 3 4 9" xfId="16790"/>
    <cellStyle name="Normal 6 4 3 4 9 2" xfId="43745"/>
    <cellStyle name="Normal 6 4 3 5" xfId="1100"/>
    <cellStyle name="Normal 6 4 3 5 10" xfId="28055"/>
    <cellStyle name="Normal 6 4 3 5 11" xfId="26232"/>
    <cellStyle name="Normal 6 4 3 5 2" xfId="4665"/>
    <cellStyle name="Normal 6 4 3 5 2 2" xfId="31619"/>
    <cellStyle name="Normal 6 4 3 5 3" xfId="7358"/>
    <cellStyle name="Normal 6 4 3 5 3 2" xfId="34312"/>
    <cellStyle name="Normal 6 4 3 5 4" xfId="10051"/>
    <cellStyle name="Normal 6 4 3 5 4 2" xfId="37005"/>
    <cellStyle name="Normal 6 4 3 5 5" xfId="12744"/>
    <cellStyle name="Normal 6 4 3 5 5 2" xfId="39698"/>
    <cellStyle name="Normal 6 4 3 5 6" xfId="15437"/>
    <cellStyle name="Normal 6 4 3 5 6 2" xfId="42391"/>
    <cellStyle name="Normal 6 4 3 5 7" xfId="18130"/>
    <cellStyle name="Normal 6 4 3 5 7 2" xfId="45085"/>
    <cellStyle name="Normal 6 4 3 5 8" xfId="20824"/>
    <cellStyle name="Normal 6 4 3 5 8 2" xfId="47779"/>
    <cellStyle name="Normal 6 4 3 5 9" xfId="23518"/>
    <cellStyle name="Normal 6 4 3 5 9 2" xfId="50473"/>
    <cellStyle name="Normal 6 4 3 6" xfId="1991"/>
    <cellStyle name="Normal 6 4 3 6 10" xfId="28946"/>
    <cellStyle name="Normal 6 4 3 6 11" xfId="25341"/>
    <cellStyle name="Normal 6 4 3 6 2" xfId="3774"/>
    <cellStyle name="Normal 6 4 3 6 2 2" xfId="30728"/>
    <cellStyle name="Normal 6 4 3 6 3" xfId="6467"/>
    <cellStyle name="Normal 6 4 3 6 3 2" xfId="33421"/>
    <cellStyle name="Normal 6 4 3 6 4" xfId="9160"/>
    <cellStyle name="Normal 6 4 3 6 4 2" xfId="36114"/>
    <cellStyle name="Normal 6 4 3 6 5" xfId="11853"/>
    <cellStyle name="Normal 6 4 3 6 5 2" xfId="38807"/>
    <cellStyle name="Normal 6 4 3 6 6" xfId="14546"/>
    <cellStyle name="Normal 6 4 3 6 6 2" xfId="41500"/>
    <cellStyle name="Normal 6 4 3 6 7" xfId="17239"/>
    <cellStyle name="Normal 6 4 3 6 7 2" xfId="44194"/>
    <cellStyle name="Normal 6 4 3 6 8" xfId="19933"/>
    <cellStyle name="Normal 6 4 3 6 8 2" xfId="46888"/>
    <cellStyle name="Normal 6 4 3 6 9" xfId="22627"/>
    <cellStyle name="Normal 6 4 3 6 9 2" xfId="49582"/>
    <cellStyle name="Normal 6 4 3 7" xfId="2883"/>
    <cellStyle name="Normal 6 4 3 7 2" xfId="29837"/>
    <cellStyle name="Normal 6 4 3 8" xfId="5576"/>
    <cellStyle name="Normal 6 4 3 8 2" xfId="32530"/>
    <cellStyle name="Normal 6 4 3 9" xfId="8269"/>
    <cellStyle name="Normal 6 4 3 9 2" xfId="35223"/>
    <cellStyle name="Normal 6 4 4" xfId="211"/>
    <cellStyle name="Normal 6 4 4 10" xfId="13688"/>
    <cellStyle name="Normal 6 4 4 10 2" xfId="40642"/>
    <cellStyle name="Normal 6 4 4 11" xfId="16381"/>
    <cellStyle name="Normal 6 4 4 11 2" xfId="43336"/>
    <cellStyle name="Normal 6 4 4 12" xfId="19075"/>
    <cellStyle name="Normal 6 4 4 12 2" xfId="46030"/>
    <cellStyle name="Normal 6 4 4 13" xfId="21769"/>
    <cellStyle name="Normal 6 4 4 13 2" xfId="48724"/>
    <cellStyle name="Normal 6 4 4 14" xfId="27197"/>
    <cellStyle name="Normal 6 4 4 15" xfId="24483"/>
    <cellStyle name="Normal 6 4 4 2" xfId="371"/>
    <cellStyle name="Normal 6 4 4 2 10" xfId="19218"/>
    <cellStyle name="Normal 6 4 4 2 10 2" xfId="46173"/>
    <cellStyle name="Normal 6 4 4 2 11" xfId="21912"/>
    <cellStyle name="Normal 6 4 4 2 11 2" xfId="48867"/>
    <cellStyle name="Normal 6 4 4 2 12" xfId="27340"/>
    <cellStyle name="Normal 6 4 4 2 13" xfId="24626"/>
    <cellStyle name="Normal 6 4 4 2 2" xfId="1276"/>
    <cellStyle name="Normal 6 4 4 2 2 10" xfId="28231"/>
    <cellStyle name="Normal 6 4 4 2 2 11" xfId="26408"/>
    <cellStyle name="Normal 6 4 4 2 2 2" xfId="4841"/>
    <cellStyle name="Normal 6 4 4 2 2 2 2" xfId="31795"/>
    <cellStyle name="Normal 6 4 4 2 2 3" xfId="7534"/>
    <cellStyle name="Normal 6 4 4 2 2 3 2" xfId="34488"/>
    <cellStyle name="Normal 6 4 4 2 2 4" xfId="10227"/>
    <cellStyle name="Normal 6 4 4 2 2 4 2" xfId="37181"/>
    <cellStyle name="Normal 6 4 4 2 2 5" xfId="12920"/>
    <cellStyle name="Normal 6 4 4 2 2 5 2" xfId="39874"/>
    <cellStyle name="Normal 6 4 4 2 2 6" xfId="15613"/>
    <cellStyle name="Normal 6 4 4 2 2 6 2" xfId="42567"/>
    <cellStyle name="Normal 6 4 4 2 2 7" xfId="18306"/>
    <cellStyle name="Normal 6 4 4 2 2 7 2" xfId="45261"/>
    <cellStyle name="Normal 6 4 4 2 2 8" xfId="21000"/>
    <cellStyle name="Normal 6 4 4 2 2 8 2" xfId="47955"/>
    <cellStyle name="Normal 6 4 4 2 2 9" xfId="23694"/>
    <cellStyle name="Normal 6 4 4 2 2 9 2" xfId="50649"/>
    <cellStyle name="Normal 6 4 4 2 3" xfId="2167"/>
    <cellStyle name="Normal 6 4 4 2 3 10" xfId="29122"/>
    <cellStyle name="Normal 6 4 4 2 3 11" xfId="25517"/>
    <cellStyle name="Normal 6 4 4 2 3 2" xfId="3950"/>
    <cellStyle name="Normal 6 4 4 2 3 2 2" xfId="30904"/>
    <cellStyle name="Normal 6 4 4 2 3 3" xfId="6643"/>
    <cellStyle name="Normal 6 4 4 2 3 3 2" xfId="33597"/>
    <cellStyle name="Normal 6 4 4 2 3 4" xfId="9336"/>
    <cellStyle name="Normal 6 4 4 2 3 4 2" xfId="36290"/>
    <cellStyle name="Normal 6 4 4 2 3 5" xfId="12029"/>
    <cellStyle name="Normal 6 4 4 2 3 5 2" xfId="38983"/>
    <cellStyle name="Normal 6 4 4 2 3 6" xfId="14722"/>
    <cellStyle name="Normal 6 4 4 2 3 6 2" xfId="41676"/>
    <cellStyle name="Normal 6 4 4 2 3 7" xfId="17415"/>
    <cellStyle name="Normal 6 4 4 2 3 7 2" xfId="44370"/>
    <cellStyle name="Normal 6 4 4 2 3 8" xfId="20109"/>
    <cellStyle name="Normal 6 4 4 2 3 8 2" xfId="47064"/>
    <cellStyle name="Normal 6 4 4 2 3 9" xfId="22803"/>
    <cellStyle name="Normal 6 4 4 2 3 9 2" xfId="49758"/>
    <cellStyle name="Normal 6 4 4 2 4" xfId="3059"/>
    <cellStyle name="Normal 6 4 4 2 4 2" xfId="30013"/>
    <cellStyle name="Normal 6 4 4 2 5" xfId="5752"/>
    <cellStyle name="Normal 6 4 4 2 5 2" xfId="32706"/>
    <cellStyle name="Normal 6 4 4 2 6" xfId="8445"/>
    <cellStyle name="Normal 6 4 4 2 6 2" xfId="35399"/>
    <cellStyle name="Normal 6 4 4 2 7" xfId="11138"/>
    <cellStyle name="Normal 6 4 4 2 7 2" xfId="38092"/>
    <cellStyle name="Normal 6 4 4 2 8" xfId="13831"/>
    <cellStyle name="Normal 6 4 4 2 8 2" xfId="40785"/>
    <cellStyle name="Normal 6 4 4 2 9" xfId="16524"/>
    <cellStyle name="Normal 6 4 4 2 9 2" xfId="43479"/>
    <cellStyle name="Normal 6 4 4 3" xfId="655"/>
    <cellStyle name="Normal 6 4 4 3 10" xfId="19486"/>
    <cellStyle name="Normal 6 4 4 3 10 2" xfId="46441"/>
    <cellStyle name="Normal 6 4 4 3 11" xfId="22180"/>
    <cellStyle name="Normal 6 4 4 3 11 2" xfId="49135"/>
    <cellStyle name="Normal 6 4 4 3 12" xfId="27608"/>
    <cellStyle name="Normal 6 4 4 3 13" xfId="24894"/>
    <cellStyle name="Normal 6 4 4 3 2" xfId="1544"/>
    <cellStyle name="Normal 6 4 4 3 2 10" xfId="28499"/>
    <cellStyle name="Normal 6 4 4 3 2 11" xfId="26676"/>
    <cellStyle name="Normal 6 4 4 3 2 2" xfId="5109"/>
    <cellStyle name="Normal 6 4 4 3 2 2 2" xfId="32063"/>
    <cellStyle name="Normal 6 4 4 3 2 3" xfId="7802"/>
    <cellStyle name="Normal 6 4 4 3 2 3 2" xfId="34756"/>
    <cellStyle name="Normal 6 4 4 3 2 4" xfId="10495"/>
    <cellStyle name="Normal 6 4 4 3 2 4 2" xfId="37449"/>
    <cellStyle name="Normal 6 4 4 3 2 5" xfId="13188"/>
    <cellStyle name="Normal 6 4 4 3 2 5 2" xfId="40142"/>
    <cellStyle name="Normal 6 4 4 3 2 6" xfId="15881"/>
    <cellStyle name="Normal 6 4 4 3 2 6 2" xfId="42835"/>
    <cellStyle name="Normal 6 4 4 3 2 7" xfId="18574"/>
    <cellStyle name="Normal 6 4 4 3 2 7 2" xfId="45529"/>
    <cellStyle name="Normal 6 4 4 3 2 8" xfId="21268"/>
    <cellStyle name="Normal 6 4 4 3 2 8 2" xfId="48223"/>
    <cellStyle name="Normal 6 4 4 3 2 9" xfId="23962"/>
    <cellStyle name="Normal 6 4 4 3 2 9 2" xfId="50917"/>
    <cellStyle name="Normal 6 4 4 3 3" xfId="2435"/>
    <cellStyle name="Normal 6 4 4 3 3 10" xfId="29390"/>
    <cellStyle name="Normal 6 4 4 3 3 11" xfId="25785"/>
    <cellStyle name="Normal 6 4 4 3 3 2" xfId="4218"/>
    <cellStyle name="Normal 6 4 4 3 3 2 2" xfId="31172"/>
    <cellStyle name="Normal 6 4 4 3 3 3" xfId="6911"/>
    <cellStyle name="Normal 6 4 4 3 3 3 2" xfId="33865"/>
    <cellStyle name="Normal 6 4 4 3 3 4" xfId="9604"/>
    <cellStyle name="Normal 6 4 4 3 3 4 2" xfId="36558"/>
    <cellStyle name="Normal 6 4 4 3 3 5" xfId="12297"/>
    <cellStyle name="Normal 6 4 4 3 3 5 2" xfId="39251"/>
    <cellStyle name="Normal 6 4 4 3 3 6" xfId="14990"/>
    <cellStyle name="Normal 6 4 4 3 3 6 2" xfId="41944"/>
    <cellStyle name="Normal 6 4 4 3 3 7" xfId="17683"/>
    <cellStyle name="Normal 6 4 4 3 3 7 2" xfId="44638"/>
    <cellStyle name="Normal 6 4 4 3 3 8" xfId="20377"/>
    <cellStyle name="Normal 6 4 4 3 3 8 2" xfId="47332"/>
    <cellStyle name="Normal 6 4 4 3 3 9" xfId="23071"/>
    <cellStyle name="Normal 6 4 4 3 3 9 2" xfId="50026"/>
    <cellStyle name="Normal 6 4 4 3 4" xfId="3327"/>
    <cellStyle name="Normal 6 4 4 3 4 2" xfId="30281"/>
    <cellStyle name="Normal 6 4 4 3 5" xfId="6020"/>
    <cellStyle name="Normal 6 4 4 3 5 2" xfId="32974"/>
    <cellStyle name="Normal 6 4 4 3 6" xfId="8713"/>
    <cellStyle name="Normal 6 4 4 3 6 2" xfId="35667"/>
    <cellStyle name="Normal 6 4 4 3 7" xfId="11406"/>
    <cellStyle name="Normal 6 4 4 3 7 2" xfId="38360"/>
    <cellStyle name="Normal 6 4 4 3 8" xfId="14099"/>
    <cellStyle name="Normal 6 4 4 3 8 2" xfId="41053"/>
    <cellStyle name="Normal 6 4 4 3 9" xfId="16792"/>
    <cellStyle name="Normal 6 4 4 3 9 2" xfId="43747"/>
    <cellStyle name="Normal 6 4 4 4" xfId="1133"/>
    <cellStyle name="Normal 6 4 4 4 10" xfId="28088"/>
    <cellStyle name="Normal 6 4 4 4 11" xfId="26265"/>
    <cellStyle name="Normal 6 4 4 4 2" xfId="4698"/>
    <cellStyle name="Normal 6 4 4 4 2 2" xfId="31652"/>
    <cellStyle name="Normal 6 4 4 4 3" xfId="7391"/>
    <cellStyle name="Normal 6 4 4 4 3 2" xfId="34345"/>
    <cellStyle name="Normal 6 4 4 4 4" xfId="10084"/>
    <cellStyle name="Normal 6 4 4 4 4 2" xfId="37038"/>
    <cellStyle name="Normal 6 4 4 4 5" xfId="12777"/>
    <cellStyle name="Normal 6 4 4 4 5 2" xfId="39731"/>
    <cellStyle name="Normal 6 4 4 4 6" xfId="15470"/>
    <cellStyle name="Normal 6 4 4 4 6 2" xfId="42424"/>
    <cellStyle name="Normal 6 4 4 4 7" xfId="18163"/>
    <cellStyle name="Normal 6 4 4 4 7 2" xfId="45118"/>
    <cellStyle name="Normal 6 4 4 4 8" xfId="20857"/>
    <cellStyle name="Normal 6 4 4 4 8 2" xfId="47812"/>
    <cellStyle name="Normal 6 4 4 4 9" xfId="23551"/>
    <cellStyle name="Normal 6 4 4 4 9 2" xfId="50506"/>
    <cellStyle name="Normal 6 4 4 5" xfId="2024"/>
    <cellStyle name="Normal 6 4 4 5 10" xfId="28979"/>
    <cellStyle name="Normal 6 4 4 5 11" xfId="25374"/>
    <cellStyle name="Normal 6 4 4 5 2" xfId="3807"/>
    <cellStyle name="Normal 6 4 4 5 2 2" xfId="30761"/>
    <cellStyle name="Normal 6 4 4 5 3" xfId="6500"/>
    <cellStyle name="Normal 6 4 4 5 3 2" xfId="33454"/>
    <cellStyle name="Normal 6 4 4 5 4" xfId="9193"/>
    <cellStyle name="Normal 6 4 4 5 4 2" xfId="36147"/>
    <cellStyle name="Normal 6 4 4 5 5" xfId="11886"/>
    <cellStyle name="Normal 6 4 4 5 5 2" xfId="38840"/>
    <cellStyle name="Normal 6 4 4 5 6" xfId="14579"/>
    <cellStyle name="Normal 6 4 4 5 6 2" xfId="41533"/>
    <cellStyle name="Normal 6 4 4 5 7" xfId="17272"/>
    <cellStyle name="Normal 6 4 4 5 7 2" xfId="44227"/>
    <cellStyle name="Normal 6 4 4 5 8" xfId="19966"/>
    <cellStyle name="Normal 6 4 4 5 8 2" xfId="46921"/>
    <cellStyle name="Normal 6 4 4 5 9" xfId="22660"/>
    <cellStyle name="Normal 6 4 4 5 9 2" xfId="49615"/>
    <cellStyle name="Normal 6 4 4 6" xfId="2916"/>
    <cellStyle name="Normal 6 4 4 6 2" xfId="29870"/>
    <cellStyle name="Normal 6 4 4 7" xfId="5609"/>
    <cellStyle name="Normal 6 4 4 7 2" xfId="32563"/>
    <cellStyle name="Normal 6 4 4 8" xfId="8302"/>
    <cellStyle name="Normal 6 4 4 8 2" xfId="35256"/>
    <cellStyle name="Normal 6 4 4 9" xfId="10995"/>
    <cellStyle name="Normal 6 4 4 9 2" xfId="37949"/>
    <cellStyle name="Normal 6 4 5" xfId="372"/>
    <cellStyle name="Normal 6 4 5 10" xfId="16525"/>
    <cellStyle name="Normal 6 4 5 10 2" xfId="43480"/>
    <cellStyle name="Normal 6 4 5 11" xfId="19219"/>
    <cellStyle name="Normal 6 4 5 11 2" xfId="46174"/>
    <cellStyle name="Normal 6 4 5 12" xfId="21913"/>
    <cellStyle name="Normal 6 4 5 12 2" xfId="48868"/>
    <cellStyle name="Normal 6 4 5 13" xfId="27341"/>
    <cellStyle name="Normal 6 4 5 14" xfId="24627"/>
    <cellStyle name="Normal 6 4 5 2" xfId="656"/>
    <cellStyle name="Normal 6 4 5 2 10" xfId="19487"/>
    <cellStyle name="Normal 6 4 5 2 10 2" xfId="46442"/>
    <cellStyle name="Normal 6 4 5 2 11" xfId="22181"/>
    <cellStyle name="Normal 6 4 5 2 11 2" xfId="49136"/>
    <cellStyle name="Normal 6 4 5 2 12" xfId="27609"/>
    <cellStyle name="Normal 6 4 5 2 13" xfId="24895"/>
    <cellStyle name="Normal 6 4 5 2 2" xfId="1545"/>
    <cellStyle name="Normal 6 4 5 2 2 10" xfId="28500"/>
    <cellStyle name="Normal 6 4 5 2 2 11" xfId="26677"/>
    <cellStyle name="Normal 6 4 5 2 2 2" xfId="5110"/>
    <cellStyle name="Normal 6 4 5 2 2 2 2" xfId="32064"/>
    <cellStyle name="Normal 6 4 5 2 2 3" xfId="7803"/>
    <cellStyle name="Normal 6 4 5 2 2 3 2" xfId="34757"/>
    <cellStyle name="Normal 6 4 5 2 2 4" xfId="10496"/>
    <cellStyle name="Normal 6 4 5 2 2 4 2" xfId="37450"/>
    <cellStyle name="Normal 6 4 5 2 2 5" xfId="13189"/>
    <cellStyle name="Normal 6 4 5 2 2 5 2" xfId="40143"/>
    <cellStyle name="Normal 6 4 5 2 2 6" xfId="15882"/>
    <cellStyle name="Normal 6 4 5 2 2 6 2" xfId="42836"/>
    <cellStyle name="Normal 6 4 5 2 2 7" xfId="18575"/>
    <cellStyle name="Normal 6 4 5 2 2 7 2" xfId="45530"/>
    <cellStyle name="Normal 6 4 5 2 2 8" xfId="21269"/>
    <cellStyle name="Normal 6 4 5 2 2 8 2" xfId="48224"/>
    <cellStyle name="Normal 6 4 5 2 2 9" xfId="23963"/>
    <cellStyle name="Normal 6 4 5 2 2 9 2" xfId="50918"/>
    <cellStyle name="Normal 6 4 5 2 3" xfId="2436"/>
    <cellStyle name="Normal 6 4 5 2 3 10" xfId="29391"/>
    <cellStyle name="Normal 6 4 5 2 3 11" xfId="25786"/>
    <cellStyle name="Normal 6 4 5 2 3 2" xfId="4219"/>
    <cellStyle name="Normal 6 4 5 2 3 2 2" xfId="31173"/>
    <cellStyle name="Normal 6 4 5 2 3 3" xfId="6912"/>
    <cellStyle name="Normal 6 4 5 2 3 3 2" xfId="33866"/>
    <cellStyle name="Normal 6 4 5 2 3 4" xfId="9605"/>
    <cellStyle name="Normal 6 4 5 2 3 4 2" xfId="36559"/>
    <cellStyle name="Normal 6 4 5 2 3 5" xfId="12298"/>
    <cellStyle name="Normal 6 4 5 2 3 5 2" xfId="39252"/>
    <cellStyle name="Normal 6 4 5 2 3 6" xfId="14991"/>
    <cellStyle name="Normal 6 4 5 2 3 6 2" xfId="41945"/>
    <cellStyle name="Normal 6 4 5 2 3 7" xfId="17684"/>
    <cellStyle name="Normal 6 4 5 2 3 7 2" xfId="44639"/>
    <cellStyle name="Normal 6 4 5 2 3 8" xfId="20378"/>
    <cellStyle name="Normal 6 4 5 2 3 8 2" xfId="47333"/>
    <cellStyle name="Normal 6 4 5 2 3 9" xfId="23072"/>
    <cellStyle name="Normal 6 4 5 2 3 9 2" xfId="50027"/>
    <cellStyle name="Normal 6 4 5 2 4" xfId="3328"/>
    <cellStyle name="Normal 6 4 5 2 4 2" xfId="30282"/>
    <cellStyle name="Normal 6 4 5 2 5" xfId="6021"/>
    <cellStyle name="Normal 6 4 5 2 5 2" xfId="32975"/>
    <cellStyle name="Normal 6 4 5 2 6" xfId="8714"/>
    <cellStyle name="Normal 6 4 5 2 6 2" xfId="35668"/>
    <cellStyle name="Normal 6 4 5 2 7" xfId="11407"/>
    <cellStyle name="Normal 6 4 5 2 7 2" xfId="38361"/>
    <cellStyle name="Normal 6 4 5 2 8" xfId="14100"/>
    <cellStyle name="Normal 6 4 5 2 8 2" xfId="41054"/>
    <cellStyle name="Normal 6 4 5 2 9" xfId="16793"/>
    <cellStyle name="Normal 6 4 5 2 9 2" xfId="43748"/>
    <cellStyle name="Normal 6 4 5 3" xfId="1277"/>
    <cellStyle name="Normal 6 4 5 3 10" xfId="28232"/>
    <cellStyle name="Normal 6 4 5 3 11" xfId="26409"/>
    <cellStyle name="Normal 6 4 5 3 2" xfId="4842"/>
    <cellStyle name="Normal 6 4 5 3 2 2" xfId="31796"/>
    <cellStyle name="Normal 6 4 5 3 3" xfId="7535"/>
    <cellStyle name="Normal 6 4 5 3 3 2" xfId="34489"/>
    <cellStyle name="Normal 6 4 5 3 4" xfId="10228"/>
    <cellStyle name="Normal 6 4 5 3 4 2" xfId="37182"/>
    <cellStyle name="Normal 6 4 5 3 5" xfId="12921"/>
    <cellStyle name="Normal 6 4 5 3 5 2" xfId="39875"/>
    <cellStyle name="Normal 6 4 5 3 6" xfId="15614"/>
    <cellStyle name="Normal 6 4 5 3 6 2" xfId="42568"/>
    <cellStyle name="Normal 6 4 5 3 7" xfId="18307"/>
    <cellStyle name="Normal 6 4 5 3 7 2" xfId="45262"/>
    <cellStyle name="Normal 6 4 5 3 8" xfId="21001"/>
    <cellStyle name="Normal 6 4 5 3 8 2" xfId="47956"/>
    <cellStyle name="Normal 6 4 5 3 9" xfId="23695"/>
    <cellStyle name="Normal 6 4 5 3 9 2" xfId="50650"/>
    <cellStyle name="Normal 6 4 5 4" xfId="2168"/>
    <cellStyle name="Normal 6 4 5 4 10" xfId="29123"/>
    <cellStyle name="Normal 6 4 5 4 11" xfId="25518"/>
    <cellStyle name="Normal 6 4 5 4 2" xfId="3951"/>
    <cellStyle name="Normal 6 4 5 4 2 2" xfId="30905"/>
    <cellStyle name="Normal 6 4 5 4 3" xfId="6644"/>
    <cellStyle name="Normal 6 4 5 4 3 2" xfId="33598"/>
    <cellStyle name="Normal 6 4 5 4 4" xfId="9337"/>
    <cellStyle name="Normal 6 4 5 4 4 2" xfId="36291"/>
    <cellStyle name="Normal 6 4 5 4 5" xfId="12030"/>
    <cellStyle name="Normal 6 4 5 4 5 2" xfId="38984"/>
    <cellStyle name="Normal 6 4 5 4 6" xfId="14723"/>
    <cellStyle name="Normal 6 4 5 4 6 2" xfId="41677"/>
    <cellStyle name="Normal 6 4 5 4 7" xfId="17416"/>
    <cellStyle name="Normal 6 4 5 4 7 2" xfId="44371"/>
    <cellStyle name="Normal 6 4 5 4 8" xfId="20110"/>
    <cellStyle name="Normal 6 4 5 4 8 2" xfId="47065"/>
    <cellStyle name="Normal 6 4 5 4 9" xfId="22804"/>
    <cellStyle name="Normal 6 4 5 4 9 2" xfId="49759"/>
    <cellStyle name="Normal 6 4 5 5" xfId="3060"/>
    <cellStyle name="Normal 6 4 5 5 2" xfId="30014"/>
    <cellStyle name="Normal 6 4 5 6" xfId="5753"/>
    <cellStyle name="Normal 6 4 5 6 2" xfId="32707"/>
    <cellStyle name="Normal 6 4 5 7" xfId="8446"/>
    <cellStyle name="Normal 6 4 5 7 2" xfId="35400"/>
    <cellStyle name="Normal 6 4 5 8" xfId="11139"/>
    <cellStyle name="Normal 6 4 5 8 2" xfId="38093"/>
    <cellStyle name="Normal 6 4 5 9" xfId="13832"/>
    <cellStyle name="Normal 6 4 5 9 2" xfId="40786"/>
    <cellStyle name="Normal 6 4 6" xfId="366"/>
    <cellStyle name="Normal 6 4 6 10" xfId="19213"/>
    <cellStyle name="Normal 6 4 6 10 2" xfId="46168"/>
    <cellStyle name="Normal 6 4 6 11" xfId="21907"/>
    <cellStyle name="Normal 6 4 6 11 2" xfId="48862"/>
    <cellStyle name="Normal 6 4 6 12" xfId="27335"/>
    <cellStyle name="Normal 6 4 6 13" xfId="24621"/>
    <cellStyle name="Normal 6 4 6 2" xfId="1271"/>
    <cellStyle name="Normal 6 4 6 2 10" xfId="28226"/>
    <cellStyle name="Normal 6 4 6 2 11" xfId="26403"/>
    <cellStyle name="Normal 6 4 6 2 2" xfId="4836"/>
    <cellStyle name="Normal 6 4 6 2 2 2" xfId="31790"/>
    <cellStyle name="Normal 6 4 6 2 3" xfId="7529"/>
    <cellStyle name="Normal 6 4 6 2 3 2" xfId="34483"/>
    <cellStyle name="Normal 6 4 6 2 4" xfId="10222"/>
    <cellStyle name="Normal 6 4 6 2 4 2" xfId="37176"/>
    <cellStyle name="Normal 6 4 6 2 5" xfId="12915"/>
    <cellStyle name="Normal 6 4 6 2 5 2" xfId="39869"/>
    <cellStyle name="Normal 6 4 6 2 6" xfId="15608"/>
    <cellStyle name="Normal 6 4 6 2 6 2" xfId="42562"/>
    <cellStyle name="Normal 6 4 6 2 7" xfId="18301"/>
    <cellStyle name="Normal 6 4 6 2 7 2" xfId="45256"/>
    <cellStyle name="Normal 6 4 6 2 8" xfId="20995"/>
    <cellStyle name="Normal 6 4 6 2 8 2" xfId="47950"/>
    <cellStyle name="Normal 6 4 6 2 9" xfId="23689"/>
    <cellStyle name="Normal 6 4 6 2 9 2" xfId="50644"/>
    <cellStyle name="Normal 6 4 6 3" xfId="2162"/>
    <cellStyle name="Normal 6 4 6 3 10" xfId="29117"/>
    <cellStyle name="Normal 6 4 6 3 11" xfId="25512"/>
    <cellStyle name="Normal 6 4 6 3 2" xfId="3945"/>
    <cellStyle name="Normal 6 4 6 3 2 2" xfId="30899"/>
    <cellStyle name="Normal 6 4 6 3 3" xfId="6638"/>
    <cellStyle name="Normal 6 4 6 3 3 2" xfId="33592"/>
    <cellStyle name="Normal 6 4 6 3 4" xfId="9331"/>
    <cellStyle name="Normal 6 4 6 3 4 2" xfId="36285"/>
    <cellStyle name="Normal 6 4 6 3 5" xfId="12024"/>
    <cellStyle name="Normal 6 4 6 3 5 2" xfId="38978"/>
    <cellStyle name="Normal 6 4 6 3 6" xfId="14717"/>
    <cellStyle name="Normal 6 4 6 3 6 2" xfId="41671"/>
    <cellStyle name="Normal 6 4 6 3 7" xfId="17410"/>
    <cellStyle name="Normal 6 4 6 3 7 2" xfId="44365"/>
    <cellStyle name="Normal 6 4 6 3 8" xfId="20104"/>
    <cellStyle name="Normal 6 4 6 3 8 2" xfId="47059"/>
    <cellStyle name="Normal 6 4 6 3 9" xfId="22798"/>
    <cellStyle name="Normal 6 4 6 3 9 2" xfId="49753"/>
    <cellStyle name="Normal 6 4 6 4" xfId="3054"/>
    <cellStyle name="Normal 6 4 6 4 2" xfId="30008"/>
    <cellStyle name="Normal 6 4 6 5" xfId="5747"/>
    <cellStyle name="Normal 6 4 6 5 2" xfId="32701"/>
    <cellStyle name="Normal 6 4 6 6" xfId="8440"/>
    <cellStyle name="Normal 6 4 6 6 2" xfId="35394"/>
    <cellStyle name="Normal 6 4 6 7" xfId="11133"/>
    <cellStyle name="Normal 6 4 6 7 2" xfId="38087"/>
    <cellStyle name="Normal 6 4 6 8" xfId="13826"/>
    <cellStyle name="Normal 6 4 6 8 2" xfId="40780"/>
    <cellStyle name="Normal 6 4 6 9" xfId="16519"/>
    <cellStyle name="Normal 6 4 6 9 2" xfId="43474"/>
    <cellStyle name="Normal 6 4 7" xfId="536"/>
    <cellStyle name="Normal 6 4 7 10" xfId="19367"/>
    <cellStyle name="Normal 6 4 7 10 2" xfId="46322"/>
    <cellStyle name="Normal 6 4 7 11" xfId="22061"/>
    <cellStyle name="Normal 6 4 7 11 2" xfId="49016"/>
    <cellStyle name="Normal 6 4 7 12" xfId="27489"/>
    <cellStyle name="Normal 6 4 7 13" xfId="24775"/>
    <cellStyle name="Normal 6 4 7 2" xfId="1425"/>
    <cellStyle name="Normal 6 4 7 2 10" xfId="28380"/>
    <cellStyle name="Normal 6 4 7 2 11" xfId="26557"/>
    <cellStyle name="Normal 6 4 7 2 2" xfId="4990"/>
    <cellStyle name="Normal 6 4 7 2 2 2" xfId="31944"/>
    <cellStyle name="Normal 6 4 7 2 3" xfId="7683"/>
    <cellStyle name="Normal 6 4 7 2 3 2" xfId="34637"/>
    <cellStyle name="Normal 6 4 7 2 4" xfId="10376"/>
    <cellStyle name="Normal 6 4 7 2 4 2" xfId="37330"/>
    <cellStyle name="Normal 6 4 7 2 5" xfId="13069"/>
    <cellStyle name="Normal 6 4 7 2 5 2" xfId="40023"/>
    <cellStyle name="Normal 6 4 7 2 6" xfId="15762"/>
    <cellStyle name="Normal 6 4 7 2 6 2" xfId="42716"/>
    <cellStyle name="Normal 6 4 7 2 7" xfId="18455"/>
    <cellStyle name="Normal 6 4 7 2 7 2" xfId="45410"/>
    <cellStyle name="Normal 6 4 7 2 8" xfId="21149"/>
    <cellStyle name="Normal 6 4 7 2 8 2" xfId="48104"/>
    <cellStyle name="Normal 6 4 7 2 9" xfId="23843"/>
    <cellStyle name="Normal 6 4 7 2 9 2" xfId="50798"/>
    <cellStyle name="Normal 6 4 7 3" xfId="2316"/>
    <cellStyle name="Normal 6 4 7 3 10" xfId="29271"/>
    <cellStyle name="Normal 6 4 7 3 11" xfId="25666"/>
    <cellStyle name="Normal 6 4 7 3 2" xfId="4099"/>
    <cellStyle name="Normal 6 4 7 3 2 2" xfId="31053"/>
    <cellStyle name="Normal 6 4 7 3 3" xfId="6792"/>
    <cellStyle name="Normal 6 4 7 3 3 2" xfId="33746"/>
    <cellStyle name="Normal 6 4 7 3 4" xfId="9485"/>
    <cellStyle name="Normal 6 4 7 3 4 2" xfId="36439"/>
    <cellStyle name="Normal 6 4 7 3 5" xfId="12178"/>
    <cellStyle name="Normal 6 4 7 3 5 2" xfId="39132"/>
    <cellStyle name="Normal 6 4 7 3 6" xfId="14871"/>
    <cellStyle name="Normal 6 4 7 3 6 2" xfId="41825"/>
    <cellStyle name="Normal 6 4 7 3 7" xfId="17564"/>
    <cellStyle name="Normal 6 4 7 3 7 2" xfId="44519"/>
    <cellStyle name="Normal 6 4 7 3 8" xfId="20258"/>
    <cellStyle name="Normal 6 4 7 3 8 2" xfId="47213"/>
    <cellStyle name="Normal 6 4 7 3 9" xfId="22952"/>
    <cellStyle name="Normal 6 4 7 3 9 2" xfId="49907"/>
    <cellStyle name="Normal 6 4 7 4" xfId="3208"/>
    <cellStyle name="Normal 6 4 7 4 2" xfId="30162"/>
    <cellStyle name="Normal 6 4 7 5" xfId="5901"/>
    <cellStyle name="Normal 6 4 7 5 2" xfId="32855"/>
    <cellStyle name="Normal 6 4 7 6" xfId="8594"/>
    <cellStyle name="Normal 6 4 7 6 2" xfId="35548"/>
    <cellStyle name="Normal 6 4 7 7" xfId="11287"/>
    <cellStyle name="Normal 6 4 7 7 2" xfId="38241"/>
    <cellStyle name="Normal 6 4 7 8" xfId="13980"/>
    <cellStyle name="Normal 6 4 7 8 2" xfId="40934"/>
    <cellStyle name="Normal 6 4 7 9" xfId="16673"/>
    <cellStyle name="Normal 6 4 7 9 2" xfId="43628"/>
    <cellStyle name="Normal 6 4 8" xfId="802"/>
    <cellStyle name="Normal 6 4 8 10" xfId="19633"/>
    <cellStyle name="Normal 6 4 8 10 2" xfId="46588"/>
    <cellStyle name="Normal 6 4 8 11" xfId="22327"/>
    <cellStyle name="Normal 6 4 8 11 2" xfId="49282"/>
    <cellStyle name="Normal 6 4 8 12" xfId="27755"/>
    <cellStyle name="Normal 6 4 8 13" xfId="25041"/>
    <cellStyle name="Normal 6 4 8 2" xfId="1691"/>
    <cellStyle name="Normal 6 4 8 2 10" xfId="28646"/>
    <cellStyle name="Normal 6 4 8 2 11" xfId="26823"/>
    <cellStyle name="Normal 6 4 8 2 2" xfId="5256"/>
    <cellStyle name="Normal 6 4 8 2 2 2" xfId="32210"/>
    <cellStyle name="Normal 6 4 8 2 3" xfId="7949"/>
    <cellStyle name="Normal 6 4 8 2 3 2" xfId="34903"/>
    <cellStyle name="Normal 6 4 8 2 4" xfId="10642"/>
    <cellStyle name="Normal 6 4 8 2 4 2" xfId="37596"/>
    <cellStyle name="Normal 6 4 8 2 5" xfId="13335"/>
    <cellStyle name="Normal 6 4 8 2 5 2" xfId="40289"/>
    <cellStyle name="Normal 6 4 8 2 6" xfId="16028"/>
    <cellStyle name="Normal 6 4 8 2 6 2" xfId="42982"/>
    <cellStyle name="Normal 6 4 8 2 7" xfId="18721"/>
    <cellStyle name="Normal 6 4 8 2 7 2" xfId="45676"/>
    <cellStyle name="Normal 6 4 8 2 8" xfId="21415"/>
    <cellStyle name="Normal 6 4 8 2 8 2" xfId="48370"/>
    <cellStyle name="Normal 6 4 8 2 9" xfId="24109"/>
    <cellStyle name="Normal 6 4 8 2 9 2" xfId="51064"/>
    <cellStyle name="Normal 6 4 8 3" xfId="2583"/>
    <cellStyle name="Normal 6 4 8 3 10" xfId="29537"/>
    <cellStyle name="Normal 6 4 8 3 11" xfId="25932"/>
    <cellStyle name="Normal 6 4 8 3 2" xfId="4365"/>
    <cellStyle name="Normal 6 4 8 3 2 2" xfId="31319"/>
    <cellStyle name="Normal 6 4 8 3 3" xfId="7058"/>
    <cellStyle name="Normal 6 4 8 3 3 2" xfId="34012"/>
    <cellStyle name="Normal 6 4 8 3 4" xfId="9751"/>
    <cellStyle name="Normal 6 4 8 3 4 2" xfId="36705"/>
    <cellStyle name="Normal 6 4 8 3 5" xfId="12444"/>
    <cellStyle name="Normal 6 4 8 3 5 2" xfId="39398"/>
    <cellStyle name="Normal 6 4 8 3 6" xfId="15137"/>
    <cellStyle name="Normal 6 4 8 3 6 2" xfId="42091"/>
    <cellStyle name="Normal 6 4 8 3 7" xfId="17830"/>
    <cellStyle name="Normal 6 4 8 3 7 2" xfId="44785"/>
    <cellStyle name="Normal 6 4 8 3 8" xfId="20524"/>
    <cellStyle name="Normal 6 4 8 3 8 2" xfId="47479"/>
    <cellStyle name="Normal 6 4 8 3 9" xfId="23218"/>
    <cellStyle name="Normal 6 4 8 3 9 2" xfId="50173"/>
    <cellStyle name="Normal 6 4 8 4" xfId="3474"/>
    <cellStyle name="Normal 6 4 8 4 2" xfId="30428"/>
    <cellStyle name="Normal 6 4 8 5" xfId="6167"/>
    <cellStyle name="Normal 6 4 8 5 2" xfId="33121"/>
    <cellStyle name="Normal 6 4 8 6" xfId="8860"/>
    <cellStyle name="Normal 6 4 8 6 2" xfId="35814"/>
    <cellStyle name="Normal 6 4 8 7" xfId="11553"/>
    <cellStyle name="Normal 6 4 8 7 2" xfId="38507"/>
    <cellStyle name="Normal 6 4 8 8" xfId="14246"/>
    <cellStyle name="Normal 6 4 8 8 2" xfId="41200"/>
    <cellStyle name="Normal 6 4 8 9" xfId="16939"/>
    <cellStyle name="Normal 6 4 8 9 2" xfId="43894"/>
    <cellStyle name="Normal 6 4 9" xfId="835"/>
    <cellStyle name="Normal 6 4 9 10" xfId="19666"/>
    <cellStyle name="Normal 6 4 9 10 2" xfId="46621"/>
    <cellStyle name="Normal 6 4 9 11" xfId="22360"/>
    <cellStyle name="Normal 6 4 9 11 2" xfId="49315"/>
    <cellStyle name="Normal 6 4 9 12" xfId="27788"/>
    <cellStyle name="Normal 6 4 9 13" xfId="25074"/>
    <cellStyle name="Normal 6 4 9 2" xfId="1724"/>
    <cellStyle name="Normal 6 4 9 2 10" xfId="28679"/>
    <cellStyle name="Normal 6 4 9 2 11" xfId="26856"/>
    <cellStyle name="Normal 6 4 9 2 2" xfId="5289"/>
    <cellStyle name="Normal 6 4 9 2 2 2" xfId="32243"/>
    <cellStyle name="Normal 6 4 9 2 3" xfId="7982"/>
    <cellStyle name="Normal 6 4 9 2 3 2" xfId="34936"/>
    <cellStyle name="Normal 6 4 9 2 4" xfId="10675"/>
    <cellStyle name="Normal 6 4 9 2 4 2" xfId="37629"/>
    <cellStyle name="Normal 6 4 9 2 5" xfId="13368"/>
    <cellStyle name="Normal 6 4 9 2 5 2" xfId="40322"/>
    <cellStyle name="Normal 6 4 9 2 6" xfId="16061"/>
    <cellStyle name="Normal 6 4 9 2 6 2" xfId="43015"/>
    <cellStyle name="Normal 6 4 9 2 7" xfId="18754"/>
    <cellStyle name="Normal 6 4 9 2 7 2" xfId="45709"/>
    <cellStyle name="Normal 6 4 9 2 8" xfId="21448"/>
    <cellStyle name="Normal 6 4 9 2 8 2" xfId="48403"/>
    <cellStyle name="Normal 6 4 9 2 9" xfId="24142"/>
    <cellStyle name="Normal 6 4 9 2 9 2" xfId="51097"/>
    <cellStyle name="Normal 6 4 9 3" xfId="2616"/>
    <cellStyle name="Normal 6 4 9 3 10" xfId="29570"/>
    <cellStyle name="Normal 6 4 9 3 11" xfId="25965"/>
    <cellStyle name="Normal 6 4 9 3 2" xfId="4398"/>
    <cellStyle name="Normal 6 4 9 3 2 2" xfId="31352"/>
    <cellStyle name="Normal 6 4 9 3 3" xfId="7091"/>
    <cellStyle name="Normal 6 4 9 3 3 2" xfId="34045"/>
    <cellStyle name="Normal 6 4 9 3 4" xfId="9784"/>
    <cellStyle name="Normal 6 4 9 3 4 2" xfId="36738"/>
    <cellStyle name="Normal 6 4 9 3 5" xfId="12477"/>
    <cellStyle name="Normal 6 4 9 3 5 2" xfId="39431"/>
    <cellStyle name="Normal 6 4 9 3 6" xfId="15170"/>
    <cellStyle name="Normal 6 4 9 3 6 2" xfId="42124"/>
    <cellStyle name="Normal 6 4 9 3 7" xfId="17863"/>
    <cellStyle name="Normal 6 4 9 3 7 2" xfId="44818"/>
    <cellStyle name="Normal 6 4 9 3 8" xfId="20557"/>
    <cellStyle name="Normal 6 4 9 3 8 2" xfId="47512"/>
    <cellStyle name="Normal 6 4 9 3 9" xfId="23251"/>
    <cellStyle name="Normal 6 4 9 3 9 2" xfId="50206"/>
    <cellStyle name="Normal 6 4 9 4" xfId="3507"/>
    <cellStyle name="Normal 6 4 9 4 2" xfId="30461"/>
    <cellStyle name="Normal 6 4 9 5" xfId="6200"/>
    <cellStyle name="Normal 6 4 9 5 2" xfId="33154"/>
    <cellStyle name="Normal 6 4 9 6" xfId="8893"/>
    <cellStyle name="Normal 6 4 9 6 2" xfId="35847"/>
    <cellStyle name="Normal 6 4 9 7" xfId="11586"/>
    <cellStyle name="Normal 6 4 9 7 2" xfId="38540"/>
    <cellStyle name="Normal 6 4 9 8" xfId="14279"/>
    <cellStyle name="Normal 6 4 9 8 2" xfId="41233"/>
    <cellStyle name="Normal 6 4 9 9" xfId="16972"/>
    <cellStyle name="Normal 6 4 9 9 2" xfId="43927"/>
    <cellStyle name="Normal 6 5" xfId="83"/>
    <cellStyle name="Normal 6 5 10" xfId="10868"/>
    <cellStyle name="Normal 6 5 10 2" xfId="37822"/>
    <cellStyle name="Normal 6 5 11" xfId="13561"/>
    <cellStyle name="Normal 6 5 11 2" xfId="40515"/>
    <cellStyle name="Normal 6 5 12" xfId="16254"/>
    <cellStyle name="Normal 6 5 12 2" xfId="43209"/>
    <cellStyle name="Normal 6 5 13" xfId="18948"/>
    <cellStyle name="Normal 6 5 13 2" xfId="45903"/>
    <cellStyle name="Normal 6 5 14" xfId="21642"/>
    <cellStyle name="Normal 6 5 14 2" xfId="48597"/>
    <cellStyle name="Normal 6 5 15" xfId="27070"/>
    <cellStyle name="Normal 6 5 16" xfId="24356"/>
    <cellStyle name="Normal 6 5 2" xfId="374"/>
    <cellStyle name="Normal 6 5 2 10" xfId="16527"/>
    <cellStyle name="Normal 6 5 2 10 2" xfId="43482"/>
    <cellStyle name="Normal 6 5 2 11" xfId="19221"/>
    <cellStyle name="Normal 6 5 2 11 2" xfId="46176"/>
    <cellStyle name="Normal 6 5 2 12" xfId="21915"/>
    <cellStyle name="Normal 6 5 2 12 2" xfId="48870"/>
    <cellStyle name="Normal 6 5 2 13" xfId="27343"/>
    <cellStyle name="Normal 6 5 2 14" xfId="24629"/>
    <cellStyle name="Normal 6 5 2 2" xfId="658"/>
    <cellStyle name="Normal 6 5 2 2 10" xfId="19489"/>
    <cellStyle name="Normal 6 5 2 2 10 2" xfId="46444"/>
    <cellStyle name="Normal 6 5 2 2 11" xfId="22183"/>
    <cellStyle name="Normal 6 5 2 2 11 2" xfId="49138"/>
    <cellStyle name="Normal 6 5 2 2 12" xfId="27611"/>
    <cellStyle name="Normal 6 5 2 2 13" xfId="24897"/>
    <cellStyle name="Normal 6 5 2 2 2" xfId="1547"/>
    <cellStyle name="Normal 6 5 2 2 2 10" xfId="28502"/>
    <cellStyle name="Normal 6 5 2 2 2 11" xfId="26679"/>
    <cellStyle name="Normal 6 5 2 2 2 2" xfId="5112"/>
    <cellStyle name="Normal 6 5 2 2 2 2 2" xfId="32066"/>
    <cellStyle name="Normal 6 5 2 2 2 3" xfId="7805"/>
    <cellStyle name="Normal 6 5 2 2 2 3 2" xfId="34759"/>
    <cellStyle name="Normal 6 5 2 2 2 4" xfId="10498"/>
    <cellStyle name="Normal 6 5 2 2 2 4 2" xfId="37452"/>
    <cellStyle name="Normal 6 5 2 2 2 5" xfId="13191"/>
    <cellStyle name="Normal 6 5 2 2 2 5 2" xfId="40145"/>
    <cellStyle name="Normal 6 5 2 2 2 6" xfId="15884"/>
    <cellStyle name="Normal 6 5 2 2 2 6 2" xfId="42838"/>
    <cellStyle name="Normal 6 5 2 2 2 7" xfId="18577"/>
    <cellStyle name="Normal 6 5 2 2 2 7 2" xfId="45532"/>
    <cellStyle name="Normal 6 5 2 2 2 8" xfId="21271"/>
    <cellStyle name="Normal 6 5 2 2 2 8 2" xfId="48226"/>
    <cellStyle name="Normal 6 5 2 2 2 9" xfId="23965"/>
    <cellStyle name="Normal 6 5 2 2 2 9 2" xfId="50920"/>
    <cellStyle name="Normal 6 5 2 2 3" xfId="2438"/>
    <cellStyle name="Normal 6 5 2 2 3 10" xfId="29393"/>
    <cellStyle name="Normal 6 5 2 2 3 11" xfId="25788"/>
    <cellStyle name="Normal 6 5 2 2 3 2" xfId="4221"/>
    <cellStyle name="Normal 6 5 2 2 3 2 2" xfId="31175"/>
    <cellStyle name="Normal 6 5 2 2 3 3" xfId="6914"/>
    <cellStyle name="Normal 6 5 2 2 3 3 2" xfId="33868"/>
    <cellStyle name="Normal 6 5 2 2 3 4" xfId="9607"/>
    <cellStyle name="Normal 6 5 2 2 3 4 2" xfId="36561"/>
    <cellStyle name="Normal 6 5 2 2 3 5" xfId="12300"/>
    <cellStyle name="Normal 6 5 2 2 3 5 2" xfId="39254"/>
    <cellStyle name="Normal 6 5 2 2 3 6" xfId="14993"/>
    <cellStyle name="Normal 6 5 2 2 3 6 2" xfId="41947"/>
    <cellStyle name="Normal 6 5 2 2 3 7" xfId="17686"/>
    <cellStyle name="Normal 6 5 2 2 3 7 2" xfId="44641"/>
    <cellStyle name="Normal 6 5 2 2 3 8" xfId="20380"/>
    <cellStyle name="Normal 6 5 2 2 3 8 2" xfId="47335"/>
    <cellStyle name="Normal 6 5 2 2 3 9" xfId="23074"/>
    <cellStyle name="Normal 6 5 2 2 3 9 2" xfId="50029"/>
    <cellStyle name="Normal 6 5 2 2 4" xfId="3330"/>
    <cellStyle name="Normal 6 5 2 2 4 2" xfId="30284"/>
    <cellStyle name="Normal 6 5 2 2 5" xfId="6023"/>
    <cellStyle name="Normal 6 5 2 2 5 2" xfId="32977"/>
    <cellStyle name="Normal 6 5 2 2 6" xfId="8716"/>
    <cellStyle name="Normal 6 5 2 2 6 2" xfId="35670"/>
    <cellStyle name="Normal 6 5 2 2 7" xfId="11409"/>
    <cellStyle name="Normal 6 5 2 2 7 2" xfId="38363"/>
    <cellStyle name="Normal 6 5 2 2 8" xfId="14102"/>
    <cellStyle name="Normal 6 5 2 2 8 2" xfId="41056"/>
    <cellStyle name="Normal 6 5 2 2 9" xfId="16795"/>
    <cellStyle name="Normal 6 5 2 2 9 2" xfId="43750"/>
    <cellStyle name="Normal 6 5 2 3" xfId="1279"/>
    <cellStyle name="Normal 6 5 2 3 10" xfId="28234"/>
    <cellStyle name="Normal 6 5 2 3 11" xfId="26411"/>
    <cellStyle name="Normal 6 5 2 3 2" xfId="4844"/>
    <cellStyle name="Normal 6 5 2 3 2 2" xfId="31798"/>
    <cellStyle name="Normal 6 5 2 3 3" xfId="7537"/>
    <cellStyle name="Normal 6 5 2 3 3 2" xfId="34491"/>
    <cellStyle name="Normal 6 5 2 3 4" xfId="10230"/>
    <cellStyle name="Normal 6 5 2 3 4 2" xfId="37184"/>
    <cellStyle name="Normal 6 5 2 3 5" xfId="12923"/>
    <cellStyle name="Normal 6 5 2 3 5 2" xfId="39877"/>
    <cellStyle name="Normal 6 5 2 3 6" xfId="15616"/>
    <cellStyle name="Normal 6 5 2 3 6 2" xfId="42570"/>
    <cellStyle name="Normal 6 5 2 3 7" xfId="18309"/>
    <cellStyle name="Normal 6 5 2 3 7 2" xfId="45264"/>
    <cellStyle name="Normal 6 5 2 3 8" xfId="21003"/>
    <cellStyle name="Normal 6 5 2 3 8 2" xfId="47958"/>
    <cellStyle name="Normal 6 5 2 3 9" xfId="23697"/>
    <cellStyle name="Normal 6 5 2 3 9 2" xfId="50652"/>
    <cellStyle name="Normal 6 5 2 4" xfId="2170"/>
    <cellStyle name="Normal 6 5 2 4 10" xfId="29125"/>
    <cellStyle name="Normal 6 5 2 4 11" xfId="25520"/>
    <cellStyle name="Normal 6 5 2 4 2" xfId="3953"/>
    <cellStyle name="Normal 6 5 2 4 2 2" xfId="30907"/>
    <cellStyle name="Normal 6 5 2 4 3" xfId="6646"/>
    <cellStyle name="Normal 6 5 2 4 3 2" xfId="33600"/>
    <cellStyle name="Normal 6 5 2 4 4" xfId="9339"/>
    <cellStyle name="Normal 6 5 2 4 4 2" xfId="36293"/>
    <cellStyle name="Normal 6 5 2 4 5" xfId="12032"/>
    <cellStyle name="Normal 6 5 2 4 5 2" xfId="38986"/>
    <cellStyle name="Normal 6 5 2 4 6" xfId="14725"/>
    <cellStyle name="Normal 6 5 2 4 6 2" xfId="41679"/>
    <cellStyle name="Normal 6 5 2 4 7" xfId="17418"/>
    <cellStyle name="Normal 6 5 2 4 7 2" xfId="44373"/>
    <cellStyle name="Normal 6 5 2 4 8" xfId="20112"/>
    <cellStyle name="Normal 6 5 2 4 8 2" xfId="47067"/>
    <cellStyle name="Normal 6 5 2 4 9" xfId="22806"/>
    <cellStyle name="Normal 6 5 2 4 9 2" xfId="49761"/>
    <cellStyle name="Normal 6 5 2 5" xfId="3062"/>
    <cellStyle name="Normal 6 5 2 5 2" xfId="30016"/>
    <cellStyle name="Normal 6 5 2 6" xfId="5755"/>
    <cellStyle name="Normal 6 5 2 6 2" xfId="32709"/>
    <cellStyle name="Normal 6 5 2 7" xfId="8448"/>
    <cellStyle name="Normal 6 5 2 7 2" xfId="35402"/>
    <cellStyle name="Normal 6 5 2 8" xfId="11141"/>
    <cellStyle name="Normal 6 5 2 8 2" xfId="38095"/>
    <cellStyle name="Normal 6 5 2 9" xfId="13834"/>
    <cellStyle name="Normal 6 5 2 9 2" xfId="40788"/>
    <cellStyle name="Normal 6 5 3" xfId="373"/>
    <cellStyle name="Normal 6 5 3 10" xfId="19220"/>
    <cellStyle name="Normal 6 5 3 10 2" xfId="46175"/>
    <cellStyle name="Normal 6 5 3 11" xfId="21914"/>
    <cellStyle name="Normal 6 5 3 11 2" xfId="48869"/>
    <cellStyle name="Normal 6 5 3 12" xfId="27342"/>
    <cellStyle name="Normal 6 5 3 13" xfId="24628"/>
    <cellStyle name="Normal 6 5 3 2" xfId="1278"/>
    <cellStyle name="Normal 6 5 3 2 10" xfId="28233"/>
    <cellStyle name="Normal 6 5 3 2 11" xfId="26410"/>
    <cellStyle name="Normal 6 5 3 2 2" xfId="4843"/>
    <cellStyle name="Normal 6 5 3 2 2 2" xfId="31797"/>
    <cellStyle name="Normal 6 5 3 2 3" xfId="7536"/>
    <cellStyle name="Normal 6 5 3 2 3 2" xfId="34490"/>
    <cellStyle name="Normal 6 5 3 2 4" xfId="10229"/>
    <cellStyle name="Normal 6 5 3 2 4 2" xfId="37183"/>
    <cellStyle name="Normal 6 5 3 2 5" xfId="12922"/>
    <cellStyle name="Normal 6 5 3 2 5 2" xfId="39876"/>
    <cellStyle name="Normal 6 5 3 2 6" xfId="15615"/>
    <cellStyle name="Normal 6 5 3 2 6 2" xfId="42569"/>
    <cellStyle name="Normal 6 5 3 2 7" xfId="18308"/>
    <cellStyle name="Normal 6 5 3 2 7 2" xfId="45263"/>
    <cellStyle name="Normal 6 5 3 2 8" xfId="21002"/>
    <cellStyle name="Normal 6 5 3 2 8 2" xfId="47957"/>
    <cellStyle name="Normal 6 5 3 2 9" xfId="23696"/>
    <cellStyle name="Normal 6 5 3 2 9 2" xfId="50651"/>
    <cellStyle name="Normal 6 5 3 3" xfId="2169"/>
    <cellStyle name="Normal 6 5 3 3 10" xfId="29124"/>
    <cellStyle name="Normal 6 5 3 3 11" xfId="25519"/>
    <cellStyle name="Normal 6 5 3 3 2" xfId="3952"/>
    <cellStyle name="Normal 6 5 3 3 2 2" xfId="30906"/>
    <cellStyle name="Normal 6 5 3 3 3" xfId="6645"/>
    <cellStyle name="Normal 6 5 3 3 3 2" xfId="33599"/>
    <cellStyle name="Normal 6 5 3 3 4" xfId="9338"/>
    <cellStyle name="Normal 6 5 3 3 4 2" xfId="36292"/>
    <cellStyle name="Normal 6 5 3 3 5" xfId="12031"/>
    <cellStyle name="Normal 6 5 3 3 5 2" xfId="38985"/>
    <cellStyle name="Normal 6 5 3 3 6" xfId="14724"/>
    <cellStyle name="Normal 6 5 3 3 6 2" xfId="41678"/>
    <cellStyle name="Normal 6 5 3 3 7" xfId="17417"/>
    <cellStyle name="Normal 6 5 3 3 7 2" xfId="44372"/>
    <cellStyle name="Normal 6 5 3 3 8" xfId="20111"/>
    <cellStyle name="Normal 6 5 3 3 8 2" xfId="47066"/>
    <cellStyle name="Normal 6 5 3 3 9" xfId="22805"/>
    <cellStyle name="Normal 6 5 3 3 9 2" xfId="49760"/>
    <cellStyle name="Normal 6 5 3 4" xfId="3061"/>
    <cellStyle name="Normal 6 5 3 4 2" xfId="30015"/>
    <cellStyle name="Normal 6 5 3 5" xfId="5754"/>
    <cellStyle name="Normal 6 5 3 5 2" xfId="32708"/>
    <cellStyle name="Normal 6 5 3 6" xfId="8447"/>
    <cellStyle name="Normal 6 5 3 6 2" xfId="35401"/>
    <cellStyle name="Normal 6 5 3 7" xfId="11140"/>
    <cellStyle name="Normal 6 5 3 7 2" xfId="38094"/>
    <cellStyle name="Normal 6 5 3 8" xfId="13833"/>
    <cellStyle name="Normal 6 5 3 8 2" xfId="40787"/>
    <cellStyle name="Normal 6 5 3 9" xfId="16526"/>
    <cellStyle name="Normal 6 5 3 9 2" xfId="43481"/>
    <cellStyle name="Normal 6 5 4" xfId="657"/>
    <cellStyle name="Normal 6 5 4 10" xfId="19488"/>
    <cellStyle name="Normal 6 5 4 10 2" xfId="46443"/>
    <cellStyle name="Normal 6 5 4 11" xfId="22182"/>
    <cellStyle name="Normal 6 5 4 11 2" xfId="49137"/>
    <cellStyle name="Normal 6 5 4 12" xfId="27610"/>
    <cellStyle name="Normal 6 5 4 13" xfId="24896"/>
    <cellStyle name="Normal 6 5 4 2" xfId="1546"/>
    <cellStyle name="Normal 6 5 4 2 10" xfId="28501"/>
    <cellStyle name="Normal 6 5 4 2 11" xfId="26678"/>
    <cellStyle name="Normal 6 5 4 2 2" xfId="5111"/>
    <cellStyle name="Normal 6 5 4 2 2 2" xfId="32065"/>
    <cellStyle name="Normal 6 5 4 2 3" xfId="7804"/>
    <cellStyle name="Normal 6 5 4 2 3 2" xfId="34758"/>
    <cellStyle name="Normal 6 5 4 2 4" xfId="10497"/>
    <cellStyle name="Normal 6 5 4 2 4 2" xfId="37451"/>
    <cellStyle name="Normal 6 5 4 2 5" xfId="13190"/>
    <cellStyle name="Normal 6 5 4 2 5 2" xfId="40144"/>
    <cellStyle name="Normal 6 5 4 2 6" xfId="15883"/>
    <cellStyle name="Normal 6 5 4 2 6 2" xfId="42837"/>
    <cellStyle name="Normal 6 5 4 2 7" xfId="18576"/>
    <cellStyle name="Normal 6 5 4 2 7 2" xfId="45531"/>
    <cellStyle name="Normal 6 5 4 2 8" xfId="21270"/>
    <cellStyle name="Normal 6 5 4 2 8 2" xfId="48225"/>
    <cellStyle name="Normal 6 5 4 2 9" xfId="23964"/>
    <cellStyle name="Normal 6 5 4 2 9 2" xfId="50919"/>
    <cellStyle name="Normal 6 5 4 3" xfId="2437"/>
    <cellStyle name="Normal 6 5 4 3 10" xfId="29392"/>
    <cellStyle name="Normal 6 5 4 3 11" xfId="25787"/>
    <cellStyle name="Normal 6 5 4 3 2" xfId="4220"/>
    <cellStyle name="Normal 6 5 4 3 2 2" xfId="31174"/>
    <cellStyle name="Normal 6 5 4 3 3" xfId="6913"/>
    <cellStyle name="Normal 6 5 4 3 3 2" xfId="33867"/>
    <cellStyle name="Normal 6 5 4 3 4" xfId="9606"/>
    <cellStyle name="Normal 6 5 4 3 4 2" xfId="36560"/>
    <cellStyle name="Normal 6 5 4 3 5" xfId="12299"/>
    <cellStyle name="Normal 6 5 4 3 5 2" xfId="39253"/>
    <cellStyle name="Normal 6 5 4 3 6" xfId="14992"/>
    <cellStyle name="Normal 6 5 4 3 6 2" xfId="41946"/>
    <cellStyle name="Normal 6 5 4 3 7" xfId="17685"/>
    <cellStyle name="Normal 6 5 4 3 7 2" xfId="44640"/>
    <cellStyle name="Normal 6 5 4 3 8" xfId="20379"/>
    <cellStyle name="Normal 6 5 4 3 8 2" xfId="47334"/>
    <cellStyle name="Normal 6 5 4 3 9" xfId="23073"/>
    <cellStyle name="Normal 6 5 4 3 9 2" xfId="50028"/>
    <cellStyle name="Normal 6 5 4 4" xfId="3329"/>
    <cellStyle name="Normal 6 5 4 4 2" xfId="30283"/>
    <cellStyle name="Normal 6 5 4 5" xfId="6022"/>
    <cellStyle name="Normal 6 5 4 5 2" xfId="32976"/>
    <cellStyle name="Normal 6 5 4 6" xfId="8715"/>
    <cellStyle name="Normal 6 5 4 6 2" xfId="35669"/>
    <cellStyle name="Normal 6 5 4 7" xfId="11408"/>
    <cellStyle name="Normal 6 5 4 7 2" xfId="38362"/>
    <cellStyle name="Normal 6 5 4 8" xfId="14101"/>
    <cellStyle name="Normal 6 5 4 8 2" xfId="41055"/>
    <cellStyle name="Normal 6 5 4 9" xfId="16794"/>
    <cellStyle name="Normal 6 5 4 9 2" xfId="43749"/>
    <cellStyle name="Normal 6 5 5" xfId="1006"/>
    <cellStyle name="Normal 6 5 5 10" xfId="27961"/>
    <cellStyle name="Normal 6 5 5 11" xfId="26138"/>
    <cellStyle name="Normal 6 5 5 2" xfId="4571"/>
    <cellStyle name="Normal 6 5 5 2 2" xfId="31525"/>
    <cellStyle name="Normal 6 5 5 3" xfId="7264"/>
    <cellStyle name="Normal 6 5 5 3 2" xfId="34218"/>
    <cellStyle name="Normal 6 5 5 4" xfId="9957"/>
    <cellStyle name="Normal 6 5 5 4 2" xfId="36911"/>
    <cellStyle name="Normal 6 5 5 5" xfId="12650"/>
    <cellStyle name="Normal 6 5 5 5 2" xfId="39604"/>
    <cellStyle name="Normal 6 5 5 6" xfId="15343"/>
    <cellStyle name="Normal 6 5 5 6 2" xfId="42297"/>
    <cellStyle name="Normal 6 5 5 7" xfId="18036"/>
    <cellStyle name="Normal 6 5 5 7 2" xfId="44991"/>
    <cellStyle name="Normal 6 5 5 8" xfId="20730"/>
    <cellStyle name="Normal 6 5 5 8 2" xfId="47685"/>
    <cellStyle name="Normal 6 5 5 9" xfId="23424"/>
    <cellStyle name="Normal 6 5 5 9 2" xfId="50379"/>
    <cellStyle name="Normal 6 5 6" xfId="1897"/>
    <cellStyle name="Normal 6 5 6 10" xfId="28852"/>
    <cellStyle name="Normal 6 5 6 11" xfId="25247"/>
    <cellStyle name="Normal 6 5 6 2" xfId="3680"/>
    <cellStyle name="Normal 6 5 6 2 2" xfId="30634"/>
    <cellStyle name="Normal 6 5 6 3" xfId="6373"/>
    <cellStyle name="Normal 6 5 6 3 2" xfId="33327"/>
    <cellStyle name="Normal 6 5 6 4" xfId="9066"/>
    <cellStyle name="Normal 6 5 6 4 2" xfId="36020"/>
    <cellStyle name="Normal 6 5 6 5" xfId="11759"/>
    <cellStyle name="Normal 6 5 6 5 2" xfId="38713"/>
    <cellStyle name="Normal 6 5 6 6" xfId="14452"/>
    <cellStyle name="Normal 6 5 6 6 2" xfId="41406"/>
    <cellStyle name="Normal 6 5 6 7" xfId="17145"/>
    <cellStyle name="Normal 6 5 6 7 2" xfId="44100"/>
    <cellStyle name="Normal 6 5 6 8" xfId="19839"/>
    <cellStyle name="Normal 6 5 6 8 2" xfId="46794"/>
    <cellStyle name="Normal 6 5 6 9" xfId="22533"/>
    <cellStyle name="Normal 6 5 6 9 2" xfId="49488"/>
    <cellStyle name="Normal 6 5 7" xfId="2789"/>
    <cellStyle name="Normal 6 5 7 2" xfId="29743"/>
    <cellStyle name="Normal 6 5 8" xfId="5482"/>
    <cellStyle name="Normal 6 5 8 2" xfId="32436"/>
    <cellStyle name="Normal 6 5 9" xfId="8175"/>
    <cellStyle name="Normal 6 5 9 2" xfId="35129"/>
    <cellStyle name="Normal 6 6" xfId="117"/>
    <cellStyle name="Normal 6 6 10" xfId="10901"/>
    <cellStyle name="Normal 6 6 10 2" xfId="37855"/>
    <cellStyle name="Normal 6 6 11" xfId="13594"/>
    <cellStyle name="Normal 6 6 11 2" xfId="40548"/>
    <cellStyle name="Normal 6 6 12" xfId="16287"/>
    <cellStyle name="Normal 6 6 12 2" xfId="43242"/>
    <cellStyle name="Normal 6 6 13" xfId="18981"/>
    <cellStyle name="Normal 6 6 13 2" xfId="45936"/>
    <cellStyle name="Normal 6 6 14" xfId="21675"/>
    <cellStyle name="Normal 6 6 14 2" xfId="48630"/>
    <cellStyle name="Normal 6 6 15" xfId="27103"/>
    <cellStyle name="Normal 6 6 16" xfId="24389"/>
    <cellStyle name="Normal 6 6 2" xfId="376"/>
    <cellStyle name="Normal 6 6 2 10" xfId="16529"/>
    <cellStyle name="Normal 6 6 2 10 2" xfId="43484"/>
    <cellStyle name="Normal 6 6 2 11" xfId="19223"/>
    <cellStyle name="Normal 6 6 2 11 2" xfId="46178"/>
    <cellStyle name="Normal 6 6 2 12" xfId="21917"/>
    <cellStyle name="Normal 6 6 2 12 2" xfId="48872"/>
    <cellStyle name="Normal 6 6 2 13" xfId="27345"/>
    <cellStyle name="Normal 6 6 2 14" xfId="24631"/>
    <cellStyle name="Normal 6 6 2 2" xfId="660"/>
    <cellStyle name="Normal 6 6 2 2 10" xfId="19491"/>
    <cellStyle name="Normal 6 6 2 2 10 2" xfId="46446"/>
    <cellStyle name="Normal 6 6 2 2 11" xfId="22185"/>
    <cellStyle name="Normal 6 6 2 2 11 2" xfId="49140"/>
    <cellStyle name="Normal 6 6 2 2 12" xfId="27613"/>
    <cellStyle name="Normal 6 6 2 2 13" xfId="24899"/>
    <cellStyle name="Normal 6 6 2 2 2" xfId="1549"/>
    <cellStyle name="Normal 6 6 2 2 2 10" xfId="28504"/>
    <cellStyle name="Normal 6 6 2 2 2 11" xfId="26681"/>
    <cellStyle name="Normal 6 6 2 2 2 2" xfId="5114"/>
    <cellStyle name="Normal 6 6 2 2 2 2 2" xfId="32068"/>
    <cellStyle name="Normal 6 6 2 2 2 3" xfId="7807"/>
    <cellStyle name="Normal 6 6 2 2 2 3 2" xfId="34761"/>
    <cellStyle name="Normal 6 6 2 2 2 4" xfId="10500"/>
    <cellStyle name="Normal 6 6 2 2 2 4 2" xfId="37454"/>
    <cellStyle name="Normal 6 6 2 2 2 5" xfId="13193"/>
    <cellStyle name="Normal 6 6 2 2 2 5 2" xfId="40147"/>
    <cellStyle name="Normal 6 6 2 2 2 6" xfId="15886"/>
    <cellStyle name="Normal 6 6 2 2 2 6 2" xfId="42840"/>
    <cellStyle name="Normal 6 6 2 2 2 7" xfId="18579"/>
    <cellStyle name="Normal 6 6 2 2 2 7 2" xfId="45534"/>
    <cellStyle name="Normal 6 6 2 2 2 8" xfId="21273"/>
    <cellStyle name="Normal 6 6 2 2 2 8 2" xfId="48228"/>
    <cellStyle name="Normal 6 6 2 2 2 9" xfId="23967"/>
    <cellStyle name="Normal 6 6 2 2 2 9 2" xfId="50922"/>
    <cellStyle name="Normal 6 6 2 2 3" xfId="2440"/>
    <cellStyle name="Normal 6 6 2 2 3 10" xfId="29395"/>
    <cellStyle name="Normal 6 6 2 2 3 11" xfId="25790"/>
    <cellStyle name="Normal 6 6 2 2 3 2" xfId="4223"/>
    <cellStyle name="Normal 6 6 2 2 3 2 2" xfId="31177"/>
    <cellStyle name="Normal 6 6 2 2 3 3" xfId="6916"/>
    <cellStyle name="Normal 6 6 2 2 3 3 2" xfId="33870"/>
    <cellStyle name="Normal 6 6 2 2 3 4" xfId="9609"/>
    <cellStyle name="Normal 6 6 2 2 3 4 2" xfId="36563"/>
    <cellStyle name="Normal 6 6 2 2 3 5" xfId="12302"/>
    <cellStyle name="Normal 6 6 2 2 3 5 2" xfId="39256"/>
    <cellStyle name="Normal 6 6 2 2 3 6" xfId="14995"/>
    <cellStyle name="Normal 6 6 2 2 3 6 2" xfId="41949"/>
    <cellStyle name="Normal 6 6 2 2 3 7" xfId="17688"/>
    <cellStyle name="Normal 6 6 2 2 3 7 2" xfId="44643"/>
    <cellStyle name="Normal 6 6 2 2 3 8" xfId="20382"/>
    <cellStyle name="Normal 6 6 2 2 3 8 2" xfId="47337"/>
    <cellStyle name="Normal 6 6 2 2 3 9" xfId="23076"/>
    <cellStyle name="Normal 6 6 2 2 3 9 2" xfId="50031"/>
    <cellStyle name="Normal 6 6 2 2 4" xfId="3332"/>
    <cellStyle name="Normal 6 6 2 2 4 2" xfId="30286"/>
    <cellStyle name="Normal 6 6 2 2 5" xfId="6025"/>
    <cellStyle name="Normal 6 6 2 2 5 2" xfId="32979"/>
    <cellStyle name="Normal 6 6 2 2 6" xfId="8718"/>
    <cellStyle name="Normal 6 6 2 2 6 2" xfId="35672"/>
    <cellStyle name="Normal 6 6 2 2 7" xfId="11411"/>
    <cellStyle name="Normal 6 6 2 2 7 2" xfId="38365"/>
    <cellStyle name="Normal 6 6 2 2 8" xfId="14104"/>
    <cellStyle name="Normal 6 6 2 2 8 2" xfId="41058"/>
    <cellStyle name="Normal 6 6 2 2 9" xfId="16797"/>
    <cellStyle name="Normal 6 6 2 2 9 2" xfId="43752"/>
    <cellStyle name="Normal 6 6 2 3" xfId="1281"/>
    <cellStyle name="Normal 6 6 2 3 10" xfId="28236"/>
    <cellStyle name="Normal 6 6 2 3 11" xfId="26413"/>
    <cellStyle name="Normal 6 6 2 3 2" xfId="4846"/>
    <cellStyle name="Normal 6 6 2 3 2 2" xfId="31800"/>
    <cellStyle name="Normal 6 6 2 3 3" xfId="7539"/>
    <cellStyle name="Normal 6 6 2 3 3 2" xfId="34493"/>
    <cellStyle name="Normal 6 6 2 3 4" xfId="10232"/>
    <cellStyle name="Normal 6 6 2 3 4 2" xfId="37186"/>
    <cellStyle name="Normal 6 6 2 3 5" xfId="12925"/>
    <cellStyle name="Normal 6 6 2 3 5 2" xfId="39879"/>
    <cellStyle name="Normal 6 6 2 3 6" xfId="15618"/>
    <cellStyle name="Normal 6 6 2 3 6 2" xfId="42572"/>
    <cellStyle name="Normal 6 6 2 3 7" xfId="18311"/>
    <cellStyle name="Normal 6 6 2 3 7 2" xfId="45266"/>
    <cellStyle name="Normal 6 6 2 3 8" xfId="21005"/>
    <cellStyle name="Normal 6 6 2 3 8 2" xfId="47960"/>
    <cellStyle name="Normal 6 6 2 3 9" xfId="23699"/>
    <cellStyle name="Normal 6 6 2 3 9 2" xfId="50654"/>
    <cellStyle name="Normal 6 6 2 4" xfId="2172"/>
    <cellStyle name="Normal 6 6 2 4 10" xfId="29127"/>
    <cellStyle name="Normal 6 6 2 4 11" xfId="25522"/>
    <cellStyle name="Normal 6 6 2 4 2" xfId="3955"/>
    <cellStyle name="Normal 6 6 2 4 2 2" xfId="30909"/>
    <cellStyle name="Normal 6 6 2 4 3" xfId="6648"/>
    <cellStyle name="Normal 6 6 2 4 3 2" xfId="33602"/>
    <cellStyle name="Normal 6 6 2 4 4" xfId="9341"/>
    <cellStyle name="Normal 6 6 2 4 4 2" xfId="36295"/>
    <cellStyle name="Normal 6 6 2 4 5" xfId="12034"/>
    <cellStyle name="Normal 6 6 2 4 5 2" xfId="38988"/>
    <cellStyle name="Normal 6 6 2 4 6" xfId="14727"/>
    <cellStyle name="Normal 6 6 2 4 6 2" xfId="41681"/>
    <cellStyle name="Normal 6 6 2 4 7" xfId="17420"/>
    <cellStyle name="Normal 6 6 2 4 7 2" xfId="44375"/>
    <cellStyle name="Normal 6 6 2 4 8" xfId="20114"/>
    <cellStyle name="Normal 6 6 2 4 8 2" xfId="47069"/>
    <cellStyle name="Normal 6 6 2 4 9" xfId="22808"/>
    <cellStyle name="Normal 6 6 2 4 9 2" xfId="49763"/>
    <cellStyle name="Normal 6 6 2 5" xfId="3064"/>
    <cellStyle name="Normal 6 6 2 5 2" xfId="30018"/>
    <cellStyle name="Normal 6 6 2 6" xfId="5757"/>
    <cellStyle name="Normal 6 6 2 6 2" xfId="32711"/>
    <cellStyle name="Normal 6 6 2 7" xfId="8450"/>
    <cellStyle name="Normal 6 6 2 7 2" xfId="35404"/>
    <cellStyle name="Normal 6 6 2 8" xfId="11143"/>
    <cellStyle name="Normal 6 6 2 8 2" xfId="38097"/>
    <cellStyle name="Normal 6 6 2 9" xfId="13836"/>
    <cellStyle name="Normal 6 6 2 9 2" xfId="40790"/>
    <cellStyle name="Normal 6 6 3" xfId="375"/>
    <cellStyle name="Normal 6 6 3 10" xfId="19222"/>
    <cellStyle name="Normal 6 6 3 10 2" xfId="46177"/>
    <cellStyle name="Normal 6 6 3 11" xfId="21916"/>
    <cellStyle name="Normal 6 6 3 11 2" xfId="48871"/>
    <cellStyle name="Normal 6 6 3 12" xfId="27344"/>
    <cellStyle name="Normal 6 6 3 13" xfId="24630"/>
    <cellStyle name="Normal 6 6 3 2" xfId="1280"/>
    <cellStyle name="Normal 6 6 3 2 10" xfId="28235"/>
    <cellStyle name="Normal 6 6 3 2 11" xfId="26412"/>
    <cellStyle name="Normal 6 6 3 2 2" xfId="4845"/>
    <cellStyle name="Normal 6 6 3 2 2 2" xfId="31799"/>
    <cellStyle name="Normal 6 6 3 2 3" xfId="7538"/>
    <cellStyle name="Normal 6 6 3 2 3 2" xfId="34492"/>
    <cellStyle name="Normal 6 6 3 2 4" xfId="10231"/>
    <cellStyle name="Normal 6 6 3 2 4 2" xfId="37185"/>
    <cellStyle name="Normal 6 6 3 2 5" xfId="12924"/>
    <cellStyle name="Normal 6 6 3 2 5 2" xfId="39878"/>
    <cellStyle name="Normal 6 6 3 2 6" xfId="15617"/>
    <cellStyle name="Normal 6 6 3 2 6 2" xfId="42571"/>
    <cellStyle name="Normal 6 6 3 2 7" xfId="18310"/>
    <cellStyle name="Normal 6 6 3 2 7 2" xfId="45265"/>
    <cellStyle name="Normal 6 6 3 2 8" xfId="21004"/>
    <cellStyle name="Normal 6 6 3 2 8 2" xfId="47959"/>
    <cellStyle name="Normal 6 6 3 2 9" xfId="23698"/>
    <cellStyle name="Normal 6 6 3 2 9 2" xfId="50653"/>
    <cellStyle name="Normal 6 6 3 3" xfId="2171"/>
    <cellStyle name="Normal 6 6 3 3 10" xfId="29126"/>
    <cellStyle name="Normal 6 6 3 3 11" xfId="25521"/>
    <cellStyle name="Normal 6 6 3 3 2" xfId="3954"/>
    <cellStyle name="Normal 6 6 3 3 2 2" xfId="30908"/>
    <cellStyle name="Normal 6 6 3 3 3" xfId="6647"/>
    <cellStyle name="Normal 6 6 3 3 3 2" xfId="33601"/>
    <cellStyle name="Normal 6 6 3 3 4" xfId="9340"/>
    <cellStyle name="Normal 6 6 3 3 4 2" xfId="36294"/>
    <cellStyle name="Normal 6 6 3 3 5" xfId="12033"/>
    <cellStyle name="Normal 6 6 3 3 5 2" xfId="38987"/>
    <cellStyle name="Normal 6 6 3 3 6" xfId="14726"/>
    <cellStyle name="Normal 6 6 3 3 6 2" xfId="41680"/>
    <cellStyle name="Normal 6 6 3 3 7" xfId="17419"/>
    <cellStyle name="Normal 6 6 3 3 7 2" xfId="44374"/>
    <cellStyle name="Normal 6 6 3 3 8" xfId="20113"/>
    <cellStyle name="Normal 6 6 3 3 8 2" xfId="47068"/>
    <cellStyle name="Normal 6 6 3 3 9" xfId="22807"/>
    <cellStyle name="Normal 6 6 3 3 9 2" xfId="49762"/>
    <cellStyle name="Normal 6 6 3 4" xfId="3063"/>
    <cellStyle name="Normal 6 6 3 4 2" xfId="30017"/>
    <cellStyle name="Normal 6 6 3 5" xfId="5756"/>
    <cellStyle name="Normal 6 6 3 5 2" xfId="32710"/>
    <cellStyle name="Normal 6 6 3 6" xfId="8449"/>
    <cellStyle name="Normal 6 6 3 6 2" xfId="35403"/>
    <cellStyle name="Normal 6 6 3 7" xfId="11142"/>
    <cellStyle name="Normal 6 6 3 7 2" xfId="38096"/>
    <cellStyle name="Normal 6 6 3 8" xfId="13835"/>
    <cellStyle name="Normal 6 6 3 8 2" xfId="40789"/>
    <cellStyle name="Normal 6 6 3 9" xfId="16528"/>
    <cellStyle name="Normal 6 6 3 9 2" xfId="43483"/>
    <cellStyle name="Normal 6 6 4" xfId="659"/>
    <cellStyle name="Normal 6 6 4 10" xfId="19490"/>
    <cellStyle name="Normal 6 6 4 10 2" xfId="46445"/>
    <cellStyle name="Normal 6 6 4 11" xfId="22184"/>
    <cellStyle name="Normal 6 6 4 11 2" xfId="49139"/>
    <cellStyle name="Normal 6 6 4 12" xfId="27612"/>
    <cellStyle name="Normal 6 6 4 13" xfId="24898"/>
    <cellStyle name="Normal 6 6 4 2" xfId="1548"/>
    <cellStyle name="Normal 6 6 4 2 10" xfId="28503"/>
    <cellStyle name="Normal 6 6 4 2 11" xfId="26680"/>
    <cellStyle name="Normal 6 6 4 2 2" xfId="5113"/>
    <cellStyle name="Normal 6 6 4 2 2 2" xfId="32067"/>
    <cellStyle name="Normal 6 6 4 2 3" xfId="7806"/>
    <cellStyle name="Normal 6 6 4 2 3 2" xfId="34760"/>
    <cellStyle name="Normal 6 6 4 2 4" xfId="10499"/>
    <cellStyle name="Normal 6 6 4 2 4 2" xfId="37453"/>
    <cellStyle name="Normal 6 6 4 2 5" xfId="13192"/>
    <cellStyle name="Normal 6 6 4 2 5 2" xfId="40146"/>
    <cellStyle name="Normal 6 6 4 2 6" xfId="15885"/>
    <cellStyle name="Normal 6 6 4 2 6 2" xfId="42839"/>
    <cellStyle name="Normal 6 6 4 2 7" xfId="18578"/>
    <cellStyle name="Normal 6 6 4 2 7 2" xfId="45533"/>
    <cellStyle name="Normal 6 6 4 2 8" xfId="21272"/>
    <cellStyle name="Normal 6 6 4 2 8 2" xfId="48227"/>
    <cellStyle name="Normal 6 6 4 2 9" xfId="23966"/>
    <cellStyle name="Normal 6 6 4 2 9 2" xfId="50921"/>
    <cellStyle name="Normal 6 6 4 3" xfId="2439"/>
    <cellStyle name="Normal 6 6 4 3 10" xfId="29394"/>
    <cellStyle name="Normal 6 6 4 3 11" xfId="25789"/>
    <cellStyle name="Normal 6 6 4 3 2" xfId="4222"/>
    <cellStyle name="Normal 6 6 4 3 2 2" xfId="31176"/>
    <cellStyle name="Normal 6 6 4 3 3" xfId="6915"/>
    <cellStyle name="Normal 6 6 4 3 3 2" xfId="33869"/>
    <cellStyle name="Normal 6 6 4 3 4" xfId="9608"/>
    <cellStyle name="Normal 6 6 4 3 4 2" xfId="36562"/>
    <cellStyle name="Normal 6 6 4 3 5" xfId="12301"/>
    <cellStyle name="Normal 6 6 4 3 5 2" xfId="39255"/>
    <cellStyle name="Normal 6 6 4 3 6" xfId="14994"/>
    <cellStyle name="Normal 6 6 4 3 6 2" xfId="41948"/>
    <cellStyle name="Normal 6 6 4 3 7" xfId="17687"/>
    <cellStyle name="Normal 6 6 4 3 7 2" xfId="44642"/>
    <cellStyle name="Normal 6 6 4 3 8" xfId="20381"/>
    <cellStyle name="Normal 6 6 4 3 8 2" xfId="47336"/>
    <cellStyle name="Normal 6 6 4 3 9" xfId="23075"/>
    <cellStyle name="Normal 6 6 4 3 9 2" xfId="50030"/>
    <cellStyle name="Normal 6 6 4 4" xfId="3331"/>
    <cellStyle name="Normal 6 6 4 4 2" xfId="30285"/>
    <cellStyle name="Normal 6 6 4 5" xfId="6024"/>
    <cellStyle name="Normal 6 6 4 5 2" xfId="32978"/>
    <cellStyle name="Normal 6 6 4 6" xfId="8717"/>
    <cellStyle name="Normal 6 6 4 6 2" xfId="35671"/>
    <cellStyle name="Normal 6 6 4 7" xfId="11410"/>
    <cellStyle name="Normal 6 6 4 7 2" xfId="38364"/>
    <cellStyle name="Normal 6 6 4 8" xfId="14103"/>
    <cellStyle name="Normal 6 6 4 8 2" xfId="41057"/>
    <cellStyle name="Normal 6 6 4 9" xfId="16796"/>
    <cellStyle name="Normal 6 6 4 9 2" xfId="43751"/>
    <cellStyle name="Normal 6 6 5" xfId="1039"/>
    <cellStyle name="Normal 6 6 5 10" xfId="27994"/>
    <cellStyle name="Normal 6 6 5 11" xfId="26171"/>
    <cellStyle name="Normal 6 6 5 2" xfId="4604"/>
    <cellStyle name="Normal 6 6 5 2 2" xfId="31558"/>
    <cellStyle name="Normal 6 6 5 3" xfId="7297"/>
    <cellStyle name="Normal 6 6 5 3 2" xfId="34251"/>
    <cellStyle name="Normal 6 6 5 4" xfId="9990"/>
    <cellStyle name="Normal 6 6 5 4 2" xfId="36944"/>
    <cellStyle name="Normal 6 6 5 5" xfId="12683"/>
    <cellStyle name="Normal 6 6 5 5 2" xfId="39637"/>
    <cellStyle name="Normal 6 6 5 6" xfId="15376"/>
    <cellStyle name="Normal 6 6 5 6 2" xfId="42330"/>
    <cellStyle name="Normal 6 6 5 7" xfId="18069"/>
    <cellStyle name="Normal 6 6 5 7 2" xfId="45024"/>
    <cellStyle name="Normal 6 6 5 8" xfId="20763"/>
    <cellStyle name="Normal 6 6 5 8 2" xfId="47718"/>
    <cellStyle name="Normal 6 6 5 9" xfId="23457"/>
    <cellStyle name="Normal 6 6 5 9 2" xfId="50412"/>
    <cellStyle name="Normal 6 6 6" xfId="1930"/>
    <cellStyle name="Normal 6 6 6 10" xfId="28885"/>
    <cellStyle name="Normal 6 6 6 11" xfId="25280"/>
    <cellStyle name="Normal 6 6 6 2" xfId="3713"/>
    <cellStyle name="Normal 6 6 6 2 2" xfId="30667"/>
    <cellStyle name="Normal 6 6 6 3" xfId="6406"/>
    <cellStyle name="Normal 6 6 6 3 2" xfId="33360"/>
    <cellStyle name="Normal 6 6 6 4" xfId="9099"/>
    <cellStyle name="Normal 6 6 6 4 2" xfId="36053"/>
    <cellStyle name="Normal 6 6 6 5" xfId="11792"/>
    <cellStyle name="Normal 6 6 6 5 2" xfId="38746"/>
    <cellStyle name="Normal 6 6 6 6" xfId="14485"/>
    <cellStyle name="Normal 6 6 6 6 2" xfId="41439"/>
    <cellStyle name="Normal 6 6 6 7" xfId="17178"/>
    <cellStyle name="Normal 6 6 6 7 2" xfId="44133"/>
    <cellStyle name="Normal 6 6 6 8" xfId="19872"/>
    <cellStyle name="Normal 6 6 6 8 2" xfId="46827"/>
    <cellStyle name="Normal 6 6 6 9" xfId="22566"/>
    <cellStyle name="Normal 6 6 6 9 2" xfId="49521"/>
    <cellStyle name="Normal 6 6 7" xfId="2822"/>
    <cellStyle name="Normal 6 6 7 2" xfId="29776"/>
    <cellStyle name="Normal 6 6 8" xfId="5515"/>
    <cellStyle name="Normal 6 6 8 2" xfId="32469"/>
    <cellStyle name="Normal 6 6 9" xfId="8208"/>
    <cellStyle name="Normal 6 6 9 2" xfId="35162"/>
    <cellStyle name="Normal 6 7" xfId="150"/>
    <cellStyle name="Normal 6 7 10" xfId="13627"/>
    <cellStyle name="Normal 6 7 10 2" xfId="40581"/>
    <cellStyle name="Normal 6 7 11" xfId="16320"/>
    <cellStyle name="Normal 6 7 11 2" xfId="43275"/>
    <cellStyle name="Normal 6 7 12" xfId="19014"/>
    <cellStyle name="Normal 6 7 12 2" xfId="45969"/>
    <cellStyle name="Normal 6 7 13" xfId="21708"/>
    <cellStyle name="Normal 6 7 13 2" xfId="48663"/>
    <cellStyle name="Normal 6 7 14" xfId="27136"/>
    <cellStyle name="Normal 6 7 15" xfId="24422"/>
    <cellStyle name="Normal 6 7 2" xfId="377"/>
    <cellStyle name="Normal 6 7 2 10" xfId="19224"/>
    <cellStyle name="Normal 6 7 2 10 2" xfId="46179"/>
    <cellStyle name="Normal 6 7 2 11" xfId="21918"/>
    <cellStyle name="Normal 6 7 2 11 2" xfId="48873"/>
    <cellStyle name="Normal 6 7 2 12" xfId="27346"/>
    <cellStyle name="Normal 6 7 2 13" xfId="24632"/>
    <cellStyle name="Normal 6 7 2 2" xfId="1282"/>
    <cellStyle name="Normal 6 7 2 2 10" xfId="28237"/>
    <cellStyle name="Normal 6 7 2 2 11" xfId="26414"/>
    <cellStyle name="Normal 6 7 2 2 2" xfId="4847"/>
    <cellStyle name="Normal 6 7 2 2 2 2" xfId="31801"/>
    <cellStyle name="Normal 6 7 2 2 3" xfId="7540"/>
    <cellStyle name="Normal 6 7 2 2 3 2" xfId="34494"/>
    <cellStyle name="Normal 6 7 2 2 4" xfId="10233"/>
    <cellStyle name="Normal 6 7 2 2 4 2" xfId="37187"/>
    <cellStyle name="Normal 6 7 2 2 5" xfId="12926"/>
    <cellStyle name="Normal 6 7 2 2 5 2" xfId="39880"/>
    <cellStyle name="Normal 6 7 2 2 6" xfId="15619"/>
    <cellStyle name="Normal 6 7 2 2 6 2" xfId="42573"/>
    <cellStyle name="Normal 6 7 2 2 7" xfId="18312"/>
    <cellStyle name="Normal 6 7 2 2 7 2" xfId="45267"/>
    <cellStyle name="Normal 6 7 2 2 8" xfId="21006"/>
    <cellStyle name="Normal 6 7 2 2 8 2" xfId="47961"/>
    <cellStyle name="Normal 6 7 2 2 9" xfId="23700"/>
    <cellStyle name="Normal 6 7 2 2 9 2" xfId="50655"/>
    <cellStyle name="Normal 6 7 2 3" xfId="2173"/>
    <cellStyle name="Normal 6 7 2 3 10" xfId="29128"/>
    <cellStyle name="Normal 6 7 2 3 11" xfId="25523"/>
    <cellStyle name="Normal 6 7 2 3 2" xfId="3956"/>
    <cellStyle name="Normal 6 7 2 3 2 2" xfId="30910"/>
    <cellStyle name="Normal 6 7 2 3 3" xfId="6649"/>
    <cellStyle name="Normal 6 7 2 3 3 2" xfId="33603"/>
    <cellStyle name="Normal 6 7 2 3 4" xfId="9342"/>
    <cellStyle name="Normal 6 7 2 3 4 2" xfId="36296"/>
    <cellStyle name="Normal 6 7 2 3 5" xfId="12035"/>
    <cellStyle name="Normal 6 7 2 3 5 2" xfId="38989"/>
    <cellStyle name="Normal 6 7 2 3 6" xfId="14728"/>
    <cellStyle name="Normal 6 7 2 3 6 2" xfId="41682"/>
    <cellStyle name="Normal 6 7 2 3 7" xfId="17421"/>
    <cellStyle name="Normal 6 7 2 3 7 2" xfId="44376"/>
    <cellStyle name="Normal 6 7 2 3 8" xfId="20115"/>
    <cellStyle name="Normal 6 7 2 3 8 2" xfId="47070"/>
    <cellStyle name="Normal 6 7 2 3 9" xfId="22809"/>
    <cellStyle name="Normal 6 7 2 3 9 2" xfId="49764"/>
    <cellStyle name="Normal 6 7 2 4" xfId="3065"/>
    <cellStyle name="Normal 6 7 2 4 2" xfId="30019"/>
    <cellStyle name="Normal 6 7 2 5" xfId="5758"/>
    <cellStyle name="Normal 6 7 2 5 2" xfId="32712"/>
    <cellStyle name="Normal 6 7 2 6" xfId="8451"/>
    <cellStyle name="Normal 6 7 2 6 2" xfId="35405"/>
    <cellStyle name="Normal 6 7 2 7" xfId="11144"/>
    <cellStyle name="Normal 6 7 2 7 2" xfId="38098"/>
    <cellStyle name="Normal 6 7 2 8" xfId="13837"/>
    <cellStyle name="Normal 6 7 2 8 2" xfId="40791"/>
    <cellStyle name="Normal 6 7 2 9" xfId="16530"/>
    <cellStyle name="Normal 6 7 2 9 2" xfId="43485"/>
    <cellStyle name="Normal 6 7 3" xfId="661"/>
    <cellStyle name="Normal 6 7 3 10" xfId="19492"/>
    <cellStyle name="Normal 6 7 3 10 2" xfId="46447"/>
    <cellStyle name="Normal 6 7 3 11" xfId="22186"/>
    <cellStyle name="Normal 6 7 3 11 2" xfId="49141"/>
    <cellStyle name="Normal 6 7 3 12" xfId="27614"/>
    <cellStyle name="Normal 6 7 3 13" xfId="24900"/>
    <cellStyle name="Normal 6 7 3 2" xfId="1550"/>
    <cellStyle name="Normal 6 7 3 2 10" xfId="28505"/>
    <cellStyle name="Normal 6 7 3 2 11" xfId="26682"/>
    <cellStyle name="Normal 6 7 3 2 2" xfId="5115"/>
    <cellStyle name="Normal 6 7 3 2 2 2" xfId="32069"/>
    <cellStyle name="Normal 6 7 3 2 3" xfId="7808"/>
    <cellStyle name="Normal 6 7 3 2 3 2" xfId="34762"/>
    <cellStyle name="Normal 6 7 3 2 4" xfId="10501"/>
    <cellStyle name="Normal 6 7 3 2 4 2" xfId="37455"/>
    <cellStyle name="Normal 6 7 3 2 5" xfId="13194"/>
    <cellStyle name="Normal 6 7 3 2 5 2" xfId="40148"/>
    <cellStyle name="Normal 6 7 3 2 6" xfId="15887"/>
    <cellStyle name="Normal 6 7 3 2 6 2" xfId="42841"/>
    <cellStyle name="Normal 6 7 3 2 7" xfId="18580"/>
    <cellStyle name="Normal 6 7 3 2 7 2" xfId="45535"/>
    <cellStyle name="Normal 6 7 3 2 8" xfId="21274"/>
    <cellStyle name="Normal 6 7 3 2 8 2" xfId="48229"/>
    <cellStyle name="Normal 6 7 3 2 9" xfId="23968"/>
    <cellStyle name="Normal 6 7 3 2 9 2" xfId="50923"/>
    <cellStyle name="Normal 6 7 3 3" xfId="2441"/>
    <cellStyle name="Normal 6 7 3 3 10" xfId="29396"/>
    <cellStyle name="Normal 6 7 3 3 11" xfId="25791"/>
    <cellStyle name="Normal 6 7 3 3 2" xfId="4224"/>
    <cellStyle name="Normal 6 7 3 3 2 2" xfId="31178"/>
    <cellStyle name="Normal 6 7 3 3 3" xfId="6917"/>
    <cellStyle name="Normal 6 7 3 3 3 2" xfId="33871"/>
    <cellStyle name="Normal 6 7 3 3 4" xfId="9610"/>
    <cellStyle name="Normal 6 7 3 3 4 2" xfId="36564"/>
    <cellStyle name="Normal 6 7 3 3 5" xfId="12303"/>
    <cellStyle name="Normal 6 7 3 3 5 2" xfId="39257"/>
    <cellStyle name="Normal 6 7 3 3 6" xfId="14996"/>
    <cellStyle name="Normal 6 7 3 3 6 2" xfId="41950"/>
    <cellStyle name="Normal 6 7 3 3 7" xfId="17689"/>
    <cellStyle name="Normal 6 7 3 3 7 2" xfId="44644"/>
    <cellStyle name="Normal 6 7 3 3 8" xfId="20383"/>
    <cellStyle name="Normal 6 7 3 3 8 2" xfId="47338"/>
    <cellStyle name="Normal 6 7 3 3 9" xfId="23077"/>
    <cellStyle name="Normal 6 7 3 3 9 2" xfId="50032"/>
    <cellStyle name="Normal 6 7 3 4" xfId="3333"/>
    <cellStyle name="Normal 6 7 3 4 2" xfId="30287"/>
    <cellStyle name="Normal 6 7 3 5" xfId="6026"/>
    <cellStyle name="Normal 6 7 3 5 2" xfId="32980"/>
    <cellStyle name="Normal 6 7 3 6" xfId="8719"/>
    <cellStyle name="Normal 6 7 3 6 2" xfId="35673"/>
    <cellStyle name="Normal 6 7 3 7" xfId="11412"/>
    <cellStyle name="Normal 6 7 3 7 2" xfId="38366"/>
    <cellStyle name="Normal 6 7 3 8" xfId="14105"/>
    <cellStyle name="Normal 6 7 3 8 2" xfId="41059"/>
    <cellStyle name="Normal 6 7 3 9" xfId="16798"/>
    <cellStyle name="Normal 6 7 3 9 2" xfId="43753"/>
    <cellStyle name="Normal 6 7 4" xfId="1072"/>
    <cellStyle name="Normal 6 7 4 10" xfId="28027"/>
    <cellStyle name="Normal 6 7 4 11" xfId="26204"/>
    <cellStyle name="Normal 6 7 4 2" xfId="4637"/>
    <cellStyle name="Normal 6 7 4 2 2" xfId="31591"/>
    <cellStyle name="Normal 6 7 4 3" xfId="7330"/>
    <cellStyle name="Normal 6 7 4 3 2" xfId="34284"/>
    <cellStyle name="Normal 6 7 4 4" xfId="10023"/>
    <cellStyle name="Normal 6 7 4 4 2" xfId="36977"/>
    <cellStyle name="Normal 6 7 4 5" xfId="12716"/>
    <cellStyle name="Normal 6 7 4 5 2" xfId="39670"/>
    <cellStyle name="Normal 6 7 4 6" xfId="15409"/>
    <cellStyle name="Normal 6 7 4 6 2" xfId="42363"/>
    <cellStyle name="Normal 6 7 4 7" xfId="18102"/>
    <cellStyle name="Normal 6 7 4 7 2" xfId="45057"/>
    <cellStyle name="Normal 6 7 4 8" xfId="20796"/>
    <cellStyle name="Normal 6 7 4 8 2" xfId="47751"/>
    <cellStyle name="Normal 6 7 4 9" xfId="23490"/>
    <cellStyle name="Normal 6 7 4 9 2" xfId="50445"/>
    <cellStyle name="Normal 6 7 5" xfId="1963"/>
    <cellStyle name="Normal 6 7 5 10" xfId="28918"/>
    <cellStyle name="Normal 6 7 5 11" xfId="25313"/>
    <cellStyle name="Normal 6 7 5 2" xfId="3746"/>
    <cellStyle name="Normal 6 7 5 2 2" xfId="30700"/>
    <cellStyle name="Normal 6 7 5 3" xfId="6439"/>
    <cellStyle name="Normal 6 7 5 3 2" xfId="33393"/>
    <cellStyle name="Normal 6 7 5 4" xfId="9132"/>
    <cellStyle name="Normal 6 7 5 4 2" xfId="36086"/>
    <cellStyle name="Normal 6 7 5 5" xfId="11825"/>
    <cellStyle name="Normal 6 7 5 5 2" xfId="38779"/>
    <cellStyle name="Normal 6 7 5 6" xfId="14518"/>
    <cellStyle name="Normal 6 7 5 6 2" xfId="41472"/>
    <cellStyle name="Normal 6 7 5 7" xfId="17211"/>
    <cellStyle name="Normal 6 7 5 7 2" xfId="44166"/>
    <cellStyle name="Normal 6 7 5 8" xfId="19905"/>
    <cellStyle name="Normal 6 7 5 8 2" xfId="46860"/>
    <cellStyle name="Normal 6 7 5 9" xfId="22599"/>
    <cellStyle name="Normal 6 7 5 9 2" xfId="49554"/>
    <cellStyle name="Normal 6 7 6" xfId="2855"/>
    <cellStyle name="Normal 6 7 6 2" xfId="29809"/>
    <cellStyle name="Normal 6 7 7" xfId="5548"/>
    <cellStyle name="Normal 6 7 7 2" xfId="32502"/>
    <cellStyle name="Normal 6 7 8" xfId="8241"/>
    <cellStyle name="Normal 6 7 8 2" xfId="35195"/>
    <cellStyle name="Normal 6 7 9" xfId="10934"/>
    <cellStyle name="Normal 6 7 9 2" xfId="37888"/>
    <cellStyle name="Normal 6 8" xfId="183"/>
    <cellStyle name="Normal 6 8 10" xfId="13660"/>
    <cellStyle name="Normal 6 8 10 2" xfId="40614"/>
    <cellStyle name="Normal 6 8 11" xfId="16353"/>
    <cellStyle name="Normal 6 8 11 2" xfId="43308"/>
    <cellStyle name="Normal 6 8 12" xfId="19047"/>
    <cellStyle name="Normal 6 8 12 2" xfId="46002"/>
    <cellStyle name="Normal 6 8 13" xfId="21741"/>
    <cellStyle name="Normal 6 8 13 2" xfId="48696"/>
    <cellStyle name="Normal 6 8 14" xfId="27169"/>
    <cellStyle name="Normal 6 8 15" xfId="24455"/>
    <cellStyle name="Normal 6 8 2" xfId="378"/>
    <cellStyle name="Normal 6 8 2 10" xfId="19225"/>
    <cellStyle name="Normal 6 8 2 10 2" xfId="46180"/>
    <cellStyle name="Normal 6 8 2 11" xfId="21919"/>
    <cellStyle name="Normal 6 8 2 11 2" xfId="48874"/>
    <cellStyle name="Normal 6 8 2 12" xfId="27347"/>
    <cellStyle name="Normal 6 8 2 13" xfId="24633"/>
    <cellStyle name="Normal 6 8 2 2" xfId="1283"/>
    <cellStyle name="Normal 6 8 2 2 10" xfId="28238"/>
    <cellStyle name="Normal 6 8 2 2 11" xfId="26415"/>
    <cellStyle name="Normal 6 8 2 2 2" xfId="4848"/>
    <cellStyle name="Normal 6 8 2 2 2 2" xfId="31802"/>
    <cellStyle name="Normal 6 8 2 2 3" xfId="7541"/>
    <cellStyle name="Normal 6 8 2 2 3 2" xfId="34495"/>
    <cellStyle name="Normal 6 8 2 2 4" xfId="10234"/>
    <cellStyle name="Normal 6 8 2 2 4 2" xfId="37188"/>
    <cellStyle name="Normal 6 8 2 2 5" xfId="12927"/>
    <cellStyle name="Normal 6 8 2 2 5 2" xfId="39881"/>
    <cellStyle name="Normal 6 8 2 2 6" xfId="15620"/>
    <cellStyle name="Normal 6 8 2 2 6 2" xfId="42574"/>
    <cellStyle name="Normal 6 8 2 2 7" xfId="18313"/>
    <cellStyle name="Normal 6 8 2 2 7 2" xfId="45268"/>
    <cellStyle name="Normal 6 8 2 2 8" xfId="21007"/>
    <cellStyle name="Normal 6 8 2 2 8 2" xfId="47962"/>
    <cellStyle name="Normal 6 8 2 2 9" xfId="23701"/>
    <cellStyle name="Normal 6 8 2 2 9 2" xfId="50656"/>
    <cellStyle name="Normal 6 8 2 3" xfId="2174"/>
    <cellStyle name="Normal 6 8 2 3 10" xfId="29129"/>
    <cellStyle name="Normal 6 8 2 3 11" xfId="25524"/>
    <cellStyle name="Normal 6 8 2 3 2" xfId="3957"/>
    <cellStyle name="Normal 6 8 2 3 2 2" xfId="30911"/>
    <cellStyle name="Normal 6 8 2 3 3" xfId="6650"/>
    <cellStyle name="Normal 6 8 2 3 3 2" xfId="33604"/>
    <cellStyle name="Normal 6 8 2 3 4" xfId="9343"/>
    <cellStyle name="Normal 6 8 2 3 4 2" xfId="36297"/>
    <cellStyle name="Normal 6 8 2 3 5" xfId="12036"/>
    <cellStyle name="Normal 6 8 2 3 5 2" xfId="38990"/>
    <cellStyle name="Normal 6 8 2 3 6" xfId="14729"/>
    <cellStyle name="Normal 6 8 2 3 6 2" xfId="41683"/>
    <cellStyle name="Normal 6 8 2 3 7" xfId="17422"/>
    <cellStyle name="Normal 6 8 2 3 7 2" xfId="44377"/>
    <cellStyle name="Normal 6 8 2 3 8" xfId="20116"/>
    <cellStyle name="Normal 6 8 2 3 8 2" xfId="47071"/>
    <cellStyle name="Normal 6 8 2 3 9" xfId="22810"/>
    <cellStyle name="Normal 6 8 2 3 9 2" xfId="49765"/>
    <cellStyle name="Normal 6 8 2 4" xfId="3066"/>
    <cellStyle name="Normal 6 8 2 4 2" xfId="30020"/>
    <cellStyle name="Normal 6 8 2 5" xfId="5759"/>
    <cellStyle name="Normal 6 8 2 5 2" xfId="32713"/>
    <cellStyle name="Normal 6 8 2 6" xfId="8452"/>
    <cellStyle name="Normal 6 8 2 6 2" xfId="35406"/>
    <cellStyle name="Normal 6 8 2 7" xfId="11145"/>
    <cellStyle name="Normal 6 8 2 7 2" xfId="38099"/>
    <cellStyle name="Normal 6 8 2 8" xfId="13838"/>
    <cellStyle name="Normal 6 8 2 8 2" xfId="40792"/>
    <cellStyle name="Normal 6 8 2 9" xfId="16531"/>
    <cellStyle name="Normal 6 8 2 9 2" xfId="43486"/>
    <cellStyle name="Normal 6 8 3" xfId="662"/>
    <cellStyle name="Normal 6 8 3 10" xfId="19493"/>
    <cellStyle name="Normal 6 8 3 10 2" xfId="46448"/>
    <cellStyle name="Normal 6 8 3 11" xfId="22187"/>
    <cellStyle name="Normal 6 8 3 11 2" xfId="49142"/>
    <cellStyle name="Normal 6 8 3 12" xfId="27615"/>
    <cellStyle name="Normal 6 8 3 13" xfId="24901"/>
    <cellStyle name="Normal 6 8 3 2" xfId="1551"/>
    <cellStyle name="Normal 6 8 3 2 10" xfId="28506"/>
    <cellStyle name="Normal 6 8 3 2 11" xfId="26683"/>
    <cellStyle name="Normal 6 8 3 2 2" xfId="5116"/>
    <cellStyle name="Normal 6 8 3 2 2 2" xfId="32070"/>
    <cellStyle name="Normal 6 8 3 2 3" xfId="7809"/>
    <cellStyle name="Normal 6 8 3 2 3 2" xfId="34763"/>
    <cellStyle name="Normal 6 8 3 2 4" xfId="10502"/>
    <cellStyle name="Normal 6 8 3 2 4 2" xfId="37456"/>
    <cellStyle name="Normal 6 8 3 2 5" xfId="13195"/>
    <cellStyle name="Normal 6 8 3 2 5 2" xfId="40149"/>
    <cellStyle name="Normal 6 8 3 2 6" xfId="15888"/>
    <cellStyle name="Normal 6 8 3 2 6 2" xfId="42842"/>
    <cellStyle name="Normal 6 8 3 2 7" xfId="18581"/>
    <cellStyle name="Normal 6 8 3 2 7 2" xfId="45536"/>
    <cellStyle name="Normal 6 8 3 2 8" xfId="21275"/>
    <cellStyle name="Normal 6 8 3 2 8 2" xfId="48230"/>
    <cellStyle name="Normal 6 8 3 2 9" xfId="23969"/>
    <cellStyle name="Normal 6 8 3 2 9 2" xfId="50924"/>
    <cellStyle name="Normal 6 8 3 3" xfId="2442"/>
    <cellStyle name="Normal 6 8 3 3 10" xfId="29397"/>
    <cellStyle name="Normal 6 8 3 3 11" xfId="25792"/>
    <cellStyle name="Normal 6 8 3 3 2" xfId="4225"/>
    <cellStyle name="Normal 6 8 3 3 2 2" xfId="31179"/>
    <cellStyle name="Normal 6 8 3 3 3" xfId="6918"/>
    <cellStyle name="Normal 6 8 3 3 3 2" xfId="33872"/>
    <cellStyle name="Normal 6 8 3 3 4" xfId="9611"/>
    <cellStyle name="Normal 6 8 3 3 4 2" xfId="36565"/>
    <cellStyle name="Normal 6 8 3 3 5" xfId="12304"/>
    <cellStyle name="Normal 6 8 3 3 5 2" xfId="39258"/>
    <cellStyle name="Normal 6 8 3 3 6" xfId="14997"/>
    <cellStyle name="Normal 6 8 3 3 6 2" xfId="41951"/>
    <cellStyle name="Normal 6 8 3 3 7" xfId="17690"/>
    <cellStyle name="Normal 6 8 3 3 7 2" xfId="44645"/>
    <cellStyle name="Normal 6 8 3 3 8" xfId="20384"/>
    <cellStyle name="Normal 6 8 3 3 8 2" xfId="47339"/>
    <cellStyle name="Normal 6 8 3 3 9" xfId="23078"/>
    <cellStyle name="Normal 6 8 3 3 9 2" xfId="50033"/>
    <cellStyle name="Normal 6 8 3 4" xfId="3334"/>
    <cellStyle name="Normal 6 8 3 4 2" xfId="30288"/>
    <cellStyle name="Normal 6 8 3 5" xfId="6027"/>
    <cellStyle name="Normal 6 8 3 5 2" xfId="32981"/>
    <cellStyle name="Normal 6 8 3 6" xfId="8720"/>
    <cellStyle name="Normal 6 8 3 6 2" xfId="35674"/>
    <cellStyle name="Normal 6 8 3 7" xfId="11413"/>
    <cellStyle name="Normal 6 8 3 7 2" xfId="38367"/>
    <cellStyle name="Normal 6 8 3 8" xfId="14106"/>
    <cellStyle name="Normal 6 8 3 8 2" xfId="41060"/>
    <cellStyle name="Normal 6 8 3 9" xfId="16799"/>
    <cellStyle name="Normal 6 8 3 9 2" xfId="43754"/>
    <cellStyle name="Normal 6 8 4" xfId="1105"/>
    <cellStyle name="Normal 6 8 4 10" xfId="28060"/>
    <cellStyle name="Normal 6 8 4 11" xfId="26237"/>
    <cellStyle name="Normal 6 8 4 2" xfId="4670"/>
    <cellStyle name="Normal 6 8 4 2 2" xfId="31624"/>
    <cellStyle name="Normal 6 8 4 3" xfId="7363"/>
    <cellStyle name="Normal 6 8 4 3 2" xfId="34317"/>
    <cellStyle name="Normal 6 8 4 4" xfId="10056"/>
    <cellStyle name="Normal 6 8 4 4 2" xfId="37010"/>
    <cellStyle name="Normal 6 8 4 5" xfId="12749"/>
    <cellStyle name="Normal 6 8 4 5 2" xfId="39703"/>
    <cellStyle name="Normal 6 8 4 6" xfId="15442"/>
    <cellStyle name="Normal 6 8 4 6 2" xfId="42396"/>
    <cellStyle name="Normal 6 8 4 7" xfId="18135"/>
    <cellStyle name="Normal 6 8 4 7 2" xfId="45090"/>
    <cellStyle name="Normal 6 8 4 8" xfId="20829"/>
    <cellStyle name="Normal 6 8 4 8 2" xfId="47784"/>
    <cellStyle name="Normal 6 8 4 9" xfId="23523"/>
    <cellStyle name="Normal 6 8 4 9 2" xfId="50478"/>
    <cellStyle name="Normal 6 8 5" xfId="1996"/>
    <cellStyle name="Normal 6 8 5 10" xfId="28951"/>
    <cellStyle name="Normal 6 8 5 11" xfId="25346"/>
    <cellStyle name="Normal 6 8 5 2" xfId="3779"/>
    <cellStyle name="Normal 6 8 5 2 2" xfId="30733"/>
    <cellStyle name="Normal 6 8 5 3" xfId="6472"/>
    <cellStyle name="Normal 6 8 5 3 2" xfId="33426"/>
    <cellStyle name="Normal 6 8 5 4" xfId="9165"/>
    <cellStyle name="Normal 6 8 5 4 2" xfId="36119"/>
    <cellStyle name="Normal 6 8 5 5" xfId="11858"/>
    <cellStyle name="Normal 6 8 5 5 2" xfId="38812"/>
    <cellStyle name="Normal 6 8 5 6" xfId="14551"/>
    <cellStyle name="Normal 6 8 5 6 2" xfId="41505"/>
    <cellStyle name="Normal 6 8 5 7" xfId="17244"/>
    <cellStyle name="Normal 6 8 5 7 2" xfId="44199"/>
    <cellStyle name="Normal 6 8 5 8" xfId="19938"/>
    <cellStyle name="Normal 6 8 5 8 2" xfId="46893"/>
    <cellStyle name="Normal 6 8 5 9" xfId="22632"/>
    <cellStyle name="Normal 6 8 5 9 2" xfId="49587"/>
    <cellStyle name="Normal 6 8 6" xfId="2888"/>
    <cellStyle name="Normal 6 8 6 2" xfId="29842"/>
    <cellStyle name="Normal 6 8 7" xfId="5581"/>
    <cellStyle name="Normal 6 8 7 2" xfId="32535"/>
    <cellStyle name="Normal 6 8 8" xfId="8274"/>
    <cellStyle name="Normal 6 8 8 2" xfId="35228"/>
    <cellStyle name="Normal 6 8 9" xfId="10967"/>
    <cellStyle name="Normal 6 8 9 2" xfId="37921"/>
    <cellStyle name="Normal 6 9" xfId="379"/>
    <cellStyle name="Normal 7" xfId="62"/>
    <cellStyle name="Normal 7 10" xfId="381"/>
    <cellStyle name="Normal 7 10 10" xfId="16532"/>
    <cellStyle name="Normal 7 10 10 2" xfId="43487"/>
    <cellStyle name="Normal 7 10 11" xfId="19226"/>
    <cellStyle name="Normal 7 10 11 2" xfId="46181"/>
    <cellStyle name="Normal 7 10 12" xfId="21920"/>
    <cellStyle name="Normal 7 10 12 2" xfId="48875"/>
    <cellStyle name="Normal 7 10 13" xfId="27348"/>
    <cellStyle name="Normal 7 10 14" xfId="24634"/>
    <cellStyle name="Normal 7 10 2" xfId="663"/>
    <cellStyle name="Normal 7 10 2 10" xfId="19494"/>
    <cellStyle name="Normal 7 10 2 10 2" xfId="46449"/>
    <cellStyle name="Normal 7 10 2 11" xfId="22188"/>
    <cellStyle name="Normal 7 10 2 11 2" xfId="49143"/>
    <cellStyle name="Normal 7 10 2 12" xfId="27616"/>
    <cellStyle name="Normal 7 10 2 13" xfId="24902"/>
    <cellStyle name="Normal 7 10 2 2" xfId="1552"/>
    <cellStyle name="Normal 7 10 2 2 10" xfId="28507"/>
    <cellStyle name="Normal 7 10 2 2 11" xfId="26684"/>
    <cellStyle name="Normal 7 10 2 2 2" xfId="5117"/>
    <cellStyle name="Normal 7 10 2 2 2 2" xfId="32071"/>
    <cellStyle name="Normal 7 10 2 2 3" xfId="7810"/>
    <cellStyle name="Normal 7 10 2 2 3 2" xfId="34764"/>
    <cellStyle name="Normal 7 10 2 2 4" xfId="10503"/>
    <cellStyle name="Normal 7 10 2 2 4 2" xfId="37457"/>
    <cellStyle name="Normal 7 10 2 2 5" xfId="13196"/>
    <cellStyle name="Normal 7 10 2 2 5 2" xfId="40150"/>
    <cellStyle name="Normal 7 10 2 2 6" xfId="15889"/>
    <cellStyle name="Normal 7 10 2 2 6 2" xfId="42843"/>
    <cellStyle name="Normal 7 10 2 2 7" xfId="18582"/>
    <cellStyle name="Normal 7 10 2 2 7 2" xfId="45537"/>
    <cellStyle name="Normal 7 10 2 2 8" xfId="21276"/>
    <cellStyle name="Normal 7 10 2 2 8 2" xfId="48231"/>
    <cellStyle name="Normal 7 10 2 2 9" xfId="23970"/>
    <cellStyle name="Normal 7 10 2 2 9 2" xfId="50925"/>
    <cellStyle name="Normal 7 10 2 3" xfId="2443"/>
    <cellStyle name="Normal 7 10 2 3 10" xfId="29398"/>
    <cellStyle name="Normal 7 10 2 3 11" xfId="25793"/>
    <cellStyle name="Normal 7 10 2 3 2" xfId="4226"/>
    <cellStyle name="Normal 7 10 2 3 2 2" xfId="31180"/>
    <cellStyle name="Normal 7 10 2 3 3" xfId="6919"/>
    <cellStyle name="Normal 7 10 2 3 3 2" xfId="33873"/>
    <cellStyle name="Normal 7 10 2 3 4" xfId="9612"/>
    <cellStyle name="Normal 7 10 2 3 4 2" xfId="36566"/>
    <cellStyle name="Normal 7 10 2 3 5" xfId="12305"/>
    <cellStyle name="Normal 7 10 2 3 5 2" xfId="39259"/>
    <cellStyle name="Normal 7 10 2 3 6" xfId="14998"/>
    <cellStyle name="Normal 7 10 2 3 6 2" xfId="41952"/>
    <cellStyle name="Normal 7 10 2 3 7" xfId="17691"/>
    <cellStyle name="Normal 7 10 2 3 7 2" xfId="44646"/>
    <cellStyle name="Normal 7 10 2 3 8" xfId="20385"/>
    <cellStyle name="Normal 7 10 2 3 8 2" xfId="47340"/>
    <cellStyle name="Normal 7 10 2 3 9" xfId="23079"/>
    <cellStyle name="Normal 7 10 2 3 9 2" xfId="50034"/>
    <cellStyle name="Normal 7 10 2 4" xfId="3335"/>
    <cellStyle name="Normal 7 10 2 4 2" xfId="30289"/>
    <cellStyle name="Normal 7 10 2 5" xfId="6028"/>
    <cellStyle name="Normal 7 10 2 5 2" xfId="32982"/>
    <cellStyle name="Normal 7 10 2 6" xfId="8721"/>
    <cellStyle name="Normal 7 10 2 6 2" xfId="35675"/>
    <cellStyle name="Normal 7 10 2 7" xfId="11414"/>
    <cellStyle name="Normal 7 10 2 7 2" xfId="38368"/>
    <cellStyle name="Normal 7 10 2 8" xfId="14107"/>
    <cellStyle name="Normal 7 10 2 8 2" xfId="41061"/>
    <cellStyle name="Normal 7 10 2 9" xfId="16800"/>
    <cellStyle name="Normal 7 10 2 9 2" xfId="43755"/>
    <cellStyle name="Normal 7 10 3" xfId="1284"/>
    <cellStyle name="Normal 7 10 3 10" xfId="28239"/>
    <cellStyle name="Normal 7 10 3 11" xfId="26416"/>
    <cellStyle name="Normal 7 10 3 2" xfId="4849"/>
    <cellStyle name="Normal 7 10 3 2 2" xfId="31803"/>
    <cellStyle name="Normal 7 10 3 3" xfId="7542"/>
    <cellStyle name="Normal 7 10 3 3 2" xfId="34496"/>
    <cellStyle name="Normal 7 10 3 4" xfId="10235"/>
    <cellStyle name="Normal 7 10 3 4 2" xfId="37189"/>
    <cellStyle name="Normal 7 10 3 5" xfId="12928"/>
    <cellStyle name="Normal 7 10 3 5 2" xfId="39882"/>
    <cellStyle name="Normal 7 10 3 6" xfId="15621"/>
    <cellStyle name="Normal 7 10 3 6 2" xfId="42575"/>
    <cellStyle name="Normal 7 10 3 7" xfId="18314"/>
    <cellStyle name="Normal 7 10 3 7 2" xfId="45269"/>
    <cellStyle name="Normal 7 10 3 8" xfId="21008"/>
    <cellStyle name="Normal 7 10 3 8 2" xfId="47963"/>
    <cellStyle name="Normal 7 10 3 9" xfId="23702"/>
    <cellStyle name="Normal 7 10 3 9 2" xfId="50657"/>
    <cellStyle name="Normal 7 10 4" xfId="2175"/>
    <cellStyle name="Normal 7 10 4 10" xfId="29130"/>
    <cellStyle name="Normal 7 10 4 11" xfId="25525"/>
    <cellStyle name="Normal 7 10 4 2" xfId="3958"/>
    <cellStyle name="Normal 7 10 4 2 2" xfId="30912"/>
    <cellStyle name="Normal 7 10 4 3" xfId="6651"/>
    <cellStyle name="Normal 7 10 4 3 2" xfId="33605"/>
    <cellStyle name="Normal 7 10 4 4" xfId="9344"/>
    <cellStyle name="Normal 7 10 4 4 2" xfId="36298"/>
    <cellStyle name="Normal 7 10 4 5" xfId="12037"/>
    <cellStyle name="Normal 7 10 4 5 2" xfId="38991"/>
    <cellStyle name="Normal 7 10 4 6" xfId="14730"/>
    <cellStyle name="Normal 7 10 4 6 2" xfId="41684"/>
    <cellStyle name="Normal 7 10 4 7" xfId="17423"/>
    <cellStyle name="Normal 7 10 4 7 2" xfId="44378"/>
    <cellStyle name="Normal 7 10 4 8" xfId="20117"/>
    <cellStyle name="Normal 7 10 4 8 2" xfId="47072"/>
    <cellStyle name="Normal 7 10 4 9" xfId="22811"/>
    <cellStyle name="Normal 7 10 4 9 2" xfId="49766"/>
    <cellStyle name="Normal 7 10 5" xfId="3067"/>
    <cellStyle name="Normal 7 10 5 2" xfId="30021"/>
    <cellStyle name="Normal 7 10 6" xfId="5760"/>
    <cellStyle name="Normal 7 10 6 2" xfId="32714"/>
    <cellStyle name="Normal 7 10 7" xfId="8453"/>
    <cellStyle name="Normal 7 10 7 2" xfId="35407"/>
    <cellStyle name="Normal 7 10 8" xfId="11146"/>
    <cellStyle name="Normal 7 10 8 2" xfId="38100"/>
    <cellStyle name="Normal 7 10 9" xfId="13839"/>
    <cellStyle name="Normal 7 10 9 2" xfId="40793"/>
    <cellStyle name="Normal 7 11" xfId="380"/>
    <cellStyle name="Normal 7 12" xfId="508"/>
    <cellStyle name="Normal 7 12 10" xfId="19338"/>
    <cellStyle name="Normal 7 12 10 2" xfId="46293"/>
    <cellStyle name="Normal 7 12 11" xfId="22032"/>
    <cellStyle name="Normal 7 12 11 2" xfId="48987"/>
    <cellStyle name="Normal 7 12 12" xfId="27460"/>
    <cellStyle name="Normal 7 12 13" xfId="24746"/>
    <cellStyle name="Normal 7 12 2" xfId="1396"/>
    <cellStyle name="Normal 7 12 2 10" xfId="28351"/>
    <cellStyle name="Normal 7 12 2 11" xfId="26528"/>
    <cellStyle name="Normal 7 12 2 2" xfId="4961"/>
    <cellStyle name="Normal 7 12 2 2 2" xfId="31915"/>
    <cellStyle name="Normal 7 12 2 3" xfId="7654"/>
    <cellStyle name="Normal 7 12 2 3 2" xfId="34608"/>
    <cellStyle name="Normal 7 12 2 4" xfId="10347"/>
    <cellStyle name="Normal 7 12 2 4 2" xfId="37301"/>
    <cellStyle name="Normal 7 12 2 5" xfId="13040"/>
    <cellStyle name="Normal 7 12 2 5 2" xfId="39994"/>
    <cellStyle name="Normal 7 12 2 6" xfId="15733"/>
    <cellStyle name="Normal 7 12 2 6 2" xfId="42687"/>
    <cellStyle name="Normal 7 12 2 7" xfId="18426"/>
    <cellStyle name="Normal 7 12 2 7 2" xfId="45381"/>
    <cellStyle name="Normal 7 12 2 8" xfId="21120"/>
    <cellStyle name="Normal 7 12 2 8 2" xfId="48075"/>
    <cellStyle name="Normal 7 12 2 9" xfId="23814"/>
    <cellStyle name="Normal 7 12 2 9 2" xfId="50769"/>
    <cellStyle name="Normal 7 12 3" xfId="2287"/>
    <cellStyle name="Normal 7 12 3 10" xfId="29242"/>
    <cellStyle name="Normal 7 12 3 11" xfId="25637"/>
    <cellStyle name="Normal 7 12 3 2" xfId="4070"/>
    <cellStyle name="Normal 7 12 3 2 2" xfId="31024"/>
    <cellStyle name="Normal 7 12 3 3" xfId="6763"/>
    <cellStyle name="Normal 7 12 3 3 2" xfId="33717"/>
    <cellStyle name="Normal 7 12 3 4" xfId="9456"/>
    <cellStyle name="Normal 7 12 3 4 2" xfId="36410"/>
    <cellStyle name="Normal 7 12 3 5" xfId="12149"/>
    <cellStyle name="Normal 7 12 3 5 2" xfId="39103"/>
    <cellStyle name="Normal 7 12 3 6" xfId="14842"/>
    <cellStyle name="Normal 7 12 3 6 2" xfId="41796"/>
    <cellStyle name="Normal 7 12 3 7" xfId="17535"/>
    <cellStyle name="Normal 7 12 3 7 2" xfId="44490"/>
    <cellStyle name="Normal 7 12 3 8" xfId="20229"/>
    <cellStyle name="Normal 7 12 3 8 2" xfId="47184"/>
    <cellStyle name="Normal 7 12 3 9" xfId="22923"/>
    <cellStyle name="Normal 7 12 3 9 2" xfId="49878"/>
    <cellStyle name="Normal 7 12 4" xfId="3179"/>
    <cellStyle name="Normal 7 12 4 2" xfId="30133"/>
    <cellStyle name="Normal 7 12 5" xfId="5872"/>
    <cellStyle name="Normal 7 12 5 2" xfId="32826"/>
    <cellStyle name="Normal 7 12 6" xfId="8565"/>
    <cellStyle name="Normal 7 12 6 2" xfId="35519"/>
    <cellStyle name="Normal 7 12 7" xfId="11258"/>
    <cellStyle name="Normal 7 12 7 2" xfId="38212"/>
    <cellStyle name="Normal 7 12 8" xfId="13951"/>
    <cellStyle name="Normal 7 12 8 2" xfId="40905"/>
    <cellStyle name="Normal 7 12 9" xfId="16644"/>
    <cellStyle name="Normal 7 12 9 2" xfId="43599"/>
    <cellStyle name="Normal 7 13" xfId="776"/>
    <cellStyle name="Normal 7 13 10" xfId="19607"/>
    <cellStyle name="Normal 7 13 10 2" xfId="46562"/>
    <cellStyle name="Normal 7 13 11" xfId="22301"/>
    <cellStyle name="Normal 7 13 11 2" xfId="49256"/>
    <cellStyle name="Normal 7 13 12" xfId="27729"/>
    <cellStyle name="Normal 7 13 13" xfId="25015"/>
    <cellStyle name="Normal 7 13 2" xfId="1665"/>
    <cellStyle name="Normal 7 13 2 10" xfId="28620"/>
    <cellStyle name="Normal 7 13 2 11" xfId="26797"/>
    <cellStyle name="Normal 7 13 2 2" xfId="5230"/>
    <cellStyle name="Normal 7 13 2 2 2" xfId="32184"/>
    <cellStyle name="Normal 7 13 2 3" xfId="7923"/>
    <cellStyle name="Normal 7 13 2 3 2" xfId="34877"/>
    <cellStyle name="Normal 7 13 2 4" xfId="10616"/>
    <cellStyle name="Normal 7 13 2 4 2" xfId="37570"/>
    <cellStyle name="Normal 7 13 2 5" xfId="13309"/>
    <cellStyle name="Normal 7 13 2 5 2" xfId="40263"/>
    <cellStyle name="Normal 7 13 2 6" xfId="16002"/>
    <cellStyle name="Normal 7 13 2 6 2" xfId="42956"/>
    <cellStyle name="Normal 7 13 2 7" xfId="18695"/>
    <cellStyle name="Normal 7 13 2 7 2" xfId="45650"/>
    <cellStyle name="Normal 7 13 2 8" xfId="21389"/>
    <cellStyle name="Normal 7 13 2 8 2" xfId="48344"/>
    <cellStyle name="Normal 7 13 2 9" xfId="24083"/>
    <cellStyle name="Normal 7 13 2 9 2" xfId="51038"/>
    <cellStyle name="Normal 7 13 3" xfId="2557"/>
    <cellStyle name="Normal 7 13 3 10" xfId="29511"/>
    <cellStyle name="Normal 7 13 3 11" xfId="25906"/>
    <cellStyle name="Normal 7 13 3 2" xfId="4339"/>
    <cellStyle name="Normal 7 13 3 2 2" xfId="31293"/>
    <cellStyle name="Normal 7 13 3 3" xfId="7032"/>
    <cellStyle name="Normal 7 13 3 3 2" xfId="33986"/>
    <cellStyle name="Normal 7 13 3 4" xfId="9725"/>
    <cellStyle name="Normal 7 13 3 4 2" xfId="36679"/>
    <cellStyle name="Normal 7 13 3 5" xfId="12418"/>
    <cellStyle name="Normal 7 13 3 5 2" xfId="39372"/>
    <cellStyle name="Normal 7 13 3 6" xfId="15111"/>
    <cellStyle name="Normal 7 13 3 6 2" xfId="42065"/>
    <cellStyle name="Normal 7 13 3 7" xfId="17804"/>
    <cellStyle name="Normal 7 13 3 7 2" xfId="44759"/>
    <cellStyle name="Normal 7 13 3 8" xfId="20498"/>
    <cellStyle name="Normal 7 13 3 8 2" xfId="47453"/>
    <cellStyle name="Normal 7 13 3 9" xfId="23192"/>
    <cellStyle name="Normal 7 13 3 9 2" xfId="50147"/>
    <cellStyle name="Normal 7 13 4" xfId="3448"/>
    <cellStyle name="Normal 7 13 4 2" xfId="30402"/>
    <cellStyle name="Normal 7 13 5" xfId="6141"/>
    <cellStyle name="Normal 7 13 5 2" xfId="33095"/>
    <cellStyle name="Normal 7 13 6" xfId="8834"/>
    <cellStyle name="Normal 7 13 6 2" xfId="35788"/>
    <cellStyle name="Normal 7 13 7" xfId="11527"/>
    <cellStyle name="Normal 7 13 7 2" xfId="38481"/>
    <cellStyle name="Normal 7 13 8" xfId="14220"/>
    <cellStyle name="Normal 7 13 8 2" xfId="41174"/>
    <cellStyle name="Normal 7 13 9" xfId="16913"/>
    <cellStyle name="Normal 7 13 9 2" xfId="43868"/>
    <cellStyle name="Normal 7 14" xfId="809"/>
    <cellStyle name="Normal 7 14 10" xfId="19640"/>
    <cellStyle name="Normal 7 14 10 2" xfId="46595"/>
    <cellStyle name="Normal 7 14 11" xfId="22334"/>
    <cellStyle name="Normal 7 14 11 2" xfId="49289"/>
    <cellStyle name="Normal 7 14 12" xfId="27762"/>
    <cellStyle name="Normal 7 14 13" xfId="25048"/>
    <cellStyle name="Normal 7 14 2" xfId="1698"/>
    <cellStyle name="Normal 7 14 2 10" xfId="28653"/>
    <cellStyle name="Normal 7 14 2 11" xfId="26830"/>
    <cellStyle name="Normal 7 14 2 2" xfId="5263"/>
    <cellStyle name="Normal 7 14 2 2 2" xfId="32217"/>
    <cellStyle name="Normal 7 14 2 3" xfId="7956"/>
    <cellStyle name="Normal 7 14 2 3 2" xfId="34910"/>
    <cellStyle name="Normal 7 14 2 4" xfId="10649"/>
    <cellStyle name="Normal 7 14 2 4 2" xfId="37603"/>
    <cellStyle name="Normal 7 14 2 5" xfId="13342"/>
    <cellStyle name="Normal 7 14 2 5 2" xfId="40296"/>
    <cellStyle name="Normal 7 14 2 6" xfId="16035"/>
    <cellStyle name="Normal 7 14 2 6 2" xfId="42989"/>
    <cellStyle name="Normal 7 14 2 7" xfId="18728"/>
    <cellStyle name="Normal 7 14 2 7 2" xfId="45683"/>
    <cellStyle name="Normal 7 14 2 8" xfId="21422"/>
    <cellStyle name="Normal 7 14 2 8 2" xfId="48377"/>
    <cellStyle name="Normal 7 14 2 9" xfId="24116"/>
    <cellStyle name="Normal 7 14 2 9 2" xfId="51071"/>
    <cellStyle name="Normal 7 14 3" xfId="2590"/>
    <cellStyle name="Normal 7 14 3 10" xfId="29544"/>
    <cellStyle name="Normal 7 14 3 11" xfId="25939"/>
    <cellStyle name="Normal 7 14 3 2" xfId="4372"/>
    <cellStyle name="Normal 7 14 3 2 2" xfId="31326"/>
    <cellStyle name="Normal 7 14 3 3" xfId="7065"/>
    <cellStyle name="Normal 7 14 3 3 2" xfId="34019"/>
    <cellStyle name="Normal 7 14 3 4" xfId="9758"/>
    <cellStyle name="Normal 7 14 3 4 2" xfId="36712"/>
    <cellStyle name="Normal 7 14 3 5" xfId="12451"/>
    <cellStyle name="Normal 7 14 3 5 2" xfId="39405"/>
    <cellStyle name="Normal 7 14 3 6" xfId="15144"/>
    <cellStyle name="Normal 7 14 3 6 2" xfId="42098"/>
    <cellStyle name="Normal 7 14 3 7" xfId="17837"/>
    <cellStyle name="Normal 7 14 3 7 2" xfId="44792"/>
    <cellStyle name="Normal 7 14 3 8" xfId="20531"/>
    <cellStyle name="Normal 7 14 3 8 2" xfId="47486"/>
    <cellStyle name="Normal 7 14 3 9" xfId="23225"/>
    <cellStyle name="Normal 7 14 3 9 2" xfId="50180"/>
    <cellStyle name="Normal 7 14 4" xfId="3481"/>
    <cellStyle name="Normal 7 14 4 2" xfId="30435"/>
    <cellStyle name="Normal 7 14 5" xfId="6174"/>
    <cellStyle name="Normal 7 14 5 2" xfId="33128"/>
    <cellStyle name="Normal 7 14 6" xfId="8867"/>
    <cellStyle name="Normal 7 14 6 2" xfId="35821"/>
    <cellStyle name="Normal 7 14 7" xfId="11560"/>
    <cellStyle name="Normal 7 14 7 2" xfId="38514"/>
    <cellStyle name="Normal 7 14 8" xfId="14253"/>
    <cellStyle name="Normal 7 14 8 2" xfId="41207"/>
    <cellStyle name="Normal 7 14 9" xfId="16946"/>
    <cellStyle name="Normal 7 14 9 2" xfId="43901"/>
    <cellStyle name="Normal 7 15" xfId="862"/>
    <cellStyle name="Normal 7 15 10" xfId="19694"/>
    <cellStyle name="Normal 7 15 10 2" xfId="46649"/>
    <cellStyle name="Normal 7 15 11" xfId="22388"/>
    <cellStyle name="Normal 7 15 11 2" xfId="49343"/>
    <cellStyle name="Normal 7 15 12" xfId="27816"/>
    <cellStyle name="Normal 7 15 13" xfId="25102"/>
    <cellStyle name="Normal 7 15 2" xfId="1752"/>
    <cellStyle name="Normal 7 15 2 10" xfId="28707"/>
    <cellStyle name="Normal 7 15 2 11" xfId="26884"/>
    <cellStyle name="Normal 7 15 2 2" xfId="5317"/>
    <cellStyle name="Normal 7 15 2 2 2" xfId="32271"/>
    <cellStyle name="Normal 7 15 2 3" xfId="8010"/>
    <cellStyle name="Normal 7 15 2 3 2" xfId="34964"/>
    <cellStyle name="Normal 7 15 2 4" xfId="10703"/>
    <cellStyle name="Normal 7 15 2 4 2" xfId="37657"/>
    <cellStyle name="Normal 7 15 2 5" xfId="13396"/>
    <cellStyle name="Normal 7 15 2 5 2" xfId="40350"/>
    <cellStyle name="Normal 7 15 2 6" xfId="16089"/>
    <cellStyle name="Normal 7 15 2 6 2" xfId="43043"/>
    <cellStyle name="Normal 7 15 2 7" xfId="18782"/>
    <cellStyle name="Normal 7 15 2 7 2" xfId="45737"/>
    <cellStyle name="Normal 7 15 2 8" xfId="21476"/>
    <cellStyle name="Normal 7 15 2 8 2" xfId="48431"/>
    <cellStyle name="Normal 7 15 2 9" xfId="24170"/>
    <cellStyle name="Normal 7 15 2 9 2" xfId="51125"/>
    <cellStyle name="Normal 7 15 3" xfId="2644"/>
    <cellStyle name="Normal 7 15 3 10" xfId="29598"/>
    <cellStyle name="Normal 7 15 3 11" xfId="25993"/>
    <cellStyle name="Normal 7 15 3 2" xfId="4426"/>
    <cellStyle name="Normal 7 15 3 2 2" xfId="31380"/>
    <cellStyle name="Normal 7 15 3 3" xfId="7119"/>
    <cellStyle name="Normal 7 15 3 3 2" xfId="34073"/>
    <cellStyle name="Normal 7 15 3 4" xfId="9812"/>
    <cellStyle name="Normal 7 15 3 4 2" xfId="36766"/>
    <cellStyle name="Normal 7 15 3 5" xfId="12505"/>
    <cellStyle name="Normal 7 15 3 5 2" xfId="39459"/>
    <cellStyle name="Normal 7 15 3 6" xfId="15198"/>
    <cellStyle name="Normal 7 15 3 6 2" xfId="42152"/>
    <cellStyle name="Normal 7 15 3 7" xfId="17891"/>
    <cellStyle name="Normal 7 15 3 7 2" xfId="44846"/>
    <cellStyle name="Normal 7 15 3 8" xfId="20585"/>
    <cellStyle name="Normal 7 15 3 8 2" xfId="47540"/>
    <cellStyle name="Normal 7 15 3 9" xfId="23279"/>
    <cellStyle name="Normal 7 15 3 9 2" xfId="50234"/>
    <cellStyle name="Normal 7 15 4" xfId="3535"/>
    <cellStyle name="Normal 7 15 4 2" xfId="30489"/>
    <cellStyle name="Normal 7 15 5" xfId="6228"/>
    <cellStyle name="Normal 7 15 5 2" xfId="33182"/>
    <cellStyle name="Normal 7 15 6" xfId="8921"/>
    <cellStyle name="Normal 7 15 6 2" xfId="35875"/>
    <cellStyle name="Normal 7 15 7" xfId="11614"/>
    <cellStyle name="Normal 7 15 7 2" xfId="38568"/>
    <cellStyle name="Normal 7 15 8" xfId="14307"/>
    <cellStyle name="Normal 7 15 8 2" xfId="41261"/>
    <cellStyle name="Normal 7 15 9" xfId="17000"/>
    <cellStyle name="Normal 7 15 9 2" xfId="43955"/>
    <cellStyle name="Normal 7 16" xfId="920"/>
    <cellStyle name="Normal 7 16 10" xfId="19752"/>
    <cellStyle name="Normal 7 16 10 2" xfId="46707"/>
    <cellStyle name="Normal 7 16 11" xfId="22446"/>
    <cellStyle name="Normal 7 16 11 2" xfId="49401"/>
    <cellStyle name="Normal 7 16 12" xfId="27874"/>
    <cellStyle name="Normal 7 16 13" xfId="25160"/>
    <cellStyle name="Normal 7 16 2" xfId="1810"/>
    <cellStyle name="Normal 7 16 2 10" xfId="28765"/>
    <cellStyle name="Normal 7 16 2 11" xfId="26942"/>
    <cellStyle name="Normal 7 16 2 2" xfId="5375"/>
    <cellStyle name="Normal 7 16 2 2 2" xfId="32329"/>
    <cellStyle name="Normal 7 16 2 3" xfId="8068"/>
    <cellStyle name="Normal 7 16 2 3 2" xfId="35022"/>
    <cellStyle name="Normal 7 16 2 4" xfId="10761"/>
    <cellStyle name="Normal 7 16 2 4 2" xfId="37715"/>
    <cellStyle name="Normal 7 16 2 5" xfId="13454"/>
    <cellStyle name="Normal 7 16 2 5 2" xfId="40408"/>
    <cellStyle name="Normal 7 16 2 6" xfId="16147"/>
    <cellStyle name="Normal 7 16 2 6 2" xfId="43101"/>
    <cellStyle name="Normal 7 16 2 7" xfId="18840"/>
    <cellStyle name="Normal 7 16 2 7 2" xfId="45795"/>
    <cellStyle name="Normal 7 16 2 8" xfId="21534"/>
    <cellStyle name="Normal 7 16 2 8 2" xfId="48489"/>
    <cellStyle name="Normal 7 16 2 9" xfId="24228"/>
    <cellStyle name="Normal 7 16 2 9 2" xfId="51183"/>
    <cellStyle name="Normal 7 16 3" xfId="2702"/>
    <cellStyle name="Normal 7 16 3 10" xfId="29656"/>
    <cellStyle name="Normal 7 16 3 11" xfId="26051"/>
    <cellStyle name="Normal 7 16 3 2" xfId="4484"/>
    <cellStyle name="Normal 7 16 3 2 2" xfId="31438"/>
    <cellStyle name="Normal 7 16 3 3" xfId="7177"/>
    <cellStyle name="Normal 7 16 3 3 2" xfId="34131"/>
    <cellStyle name="Normal 7 16 3 4" xfId="9870"/>
    <cellStyle name="Normal 7 16 3 4 2" xfId="36824"/>
    <cellStyle name="Normal 7 16 3 5" xfId="12563"/>
    <cellStyle name="Normal 7 16 3 5 2" xfId="39517"/>
    <cellStyle name="Normal 7 16 3 6" xfId="15256"/>
    <cellStyle name="Normal 7 16 3 6 2" xfId="42210"/>
    <cellStyle name="Normal 7 16 3 7" xfId="17949"/>
    <cellStyle name="Normal 7 16 3 7 2" xfId="44904"/>
    <cellStyle name="Normal 7 16 3 8" xfId="20643"/>
    <cellStyle name="Normal 7 16 3 8 2" xfId="47598"/>
    <cellStyle name="Normal 7 16 3 9" xfId="23337"/>
    <cellStyle name="Normal 7 16 3 9 2" xfId="50292"/>
    <cellStyle name="Normal 7 16 4" xfId="3593"/>
    <cellStyle name="Normal 7 16 4 2" xfId="30547"/>
    <cellStyle name="Normal 7 16 5" xfId="6286"/>
    <cellStyle name="Normal 7 16 5 2" xfId="33240"/>
    <cellStyle name="Normal 7 16 6" xfId="8979"/>
    <cellStyle name="Normal 7 16 6 2" xfId="35933"/>
    <cellStyle name="Normal 7 16 7" xfId="11672"/>
    <cellStyle name="Normal 7 16 7 2" xfId="38626"/>
    <cellStyle name="Normal 7 16 8" xfId="14365"/>
    <cellStyle name="Normal 7 16 8 2" xfId="41319"/>
    <cellStyle name="Normal 7 16 9" xfId="17058"/>
    <cellStyle name="Normal 7 16 9 2" xfId="44013"/>
    <cellStyle name="Normal 7 17" xfId="962"/>
    <cellStyle name="Normal 7 17 10" xfId="19795"/>
    <cellStyle name="Normal 7 17 10 2" xfId="46750"/>
    <cellStyle name="Normal 7 17 11" xfId="22489"/>
    <cellStyle name="Normal 7 17 11 2" xfId="49444"/>
    <cellStyle name="Normal 7 17 12" xfId="27917"/>
    <cellStyle name="Normal 7 17 13" xfId="25203"/>
    <cellStyle name="Normal 7 17 2" xfId="1853"/>
    <cellStyle name="Normal 7 17 2 10" xfId="28808"/>
    <cellStyle name="Normal 7 17 2 11" xfId="26985"/>
    <cellStyle name="Normal 7 17 2 2" xfId="5418"/>
    <cellStyle name="Normal 7 17 2 2 2" xfId="32372"/>
    <cellStyle name="Normal 7 17 2 3" xfId="8111"/>
    <cellStyle name="Normal 7 17 2 3 2" xfId="35065"/>
    <cellStyle name="Normal 7 17 2 4" xfId="10804"/>
    <cellStyle name="Normal 7 17 2 4 2" xfId="37758"/>
    <cellStyle name="Normal 7 17 2 5" xfId="13497"/>
    <cellStyle name="Normal 7 17 2 5 2" xfId="40451"/>
    <cellStyle name="Normal 7 17 2 6" xfId="16190"/>
    <cellStyle name="Normal 7 17 2 6 2" xfId="43144"/>
    <cellStyle name="Normal 7 17 2 7" xfId="18883"/>
    <cellStyle name="Normal 7 17 2 7 2" xfId="45838"/>
    <cellStyle name="Normal 7 17 2 8" xfId="21577"/>
    <cellStyle name="Normal 7 17 2 8 2" xfId="48532"/>
    <cellStyle name="Normal 7 17 2 9" xfId="24271"/>
    <cellStyle name="Normal 7 17 2 9 2" xfId="51226"/>
    <cellStyle name="Normal 7 17 3" xfId="2745"/>
    <cellStyle name="Normal 7 17 3 10" xfId="29699"/>
    <cellStyle name="Normal 7 17 3 11" xfId="26094"/>
    <cellStyle name="Normal 7 17 3 2" xfId="4527"/>
    <cellStyle name="Normal 7 17 3 2 2" xfId="31481"/>
    <cellStyle name="Normal 7 17 3 3" xfId="7220"/>
    <cellStyle name="Normal 7 17 3 3 2" xfId="34174"/>
    <cellStyle name="Normal 7 17 3 4" xfId="9913"/>
    <cellStyle name="Normal 7 17 3 4 2" xfId="36867"/>
    <cellStyle name="Normal 7 17 3 5" xfId="12606"/>
    <cellStyle name="Normal 7 17 3 5 2" xfId="39560"/>
    <cellStyle name="Normal 7 17 3 6" xfId="15299"/>
    <cellStyle name="Normal 7 17 3 6 2" xfId="42253"/>
    <cellStyle name="Normal 7 17 3 7" xfId="17992"/>
    <cellStyle name="Normal 7 17 3 7 2" xfId="44947"/>
    <cellStyle name="Normal 7 17 3 8" xfId="20686"/>
    <cellStyle name="Normal 7 17 3 8 2" xfId="47641"/>
    <cellStyle name="Normal 7 17 3 9" xfId="23380"/>
    <cellStyle name="Normal 7 17 3 9 2" xfId="50335"/>
    <cellStyle name="Normal 7 17 4" xfId="3636"/>
    <cellStyle name="Normal 7 17 4 2" xfId="30590"/>
    <cellStyle name="Normal 7 17 5" xfId="6329"/>
    <cellStyle name="Normal 7 17 5 2" xfId="33283"/>
    <cellStyle name="Normal 7 17 6" xfId="9022"/>
    <cellStyle name="Normal 7 17 6 2" xfId="35976"/>
    <cellStyle name="Normal 7 17 7" xfId="11715"/>
    <cellStyle name="Normal 7 17 7 2" xfId="38669"/>
    <cellStyle name="Normal 7 17 8" xfId="14408"/>
    <cellStyle name="Normal 7 17 8 2" xfId="41362"/>
    <cellStyle name="Normal 7 17 9" xfId="17101"/>
    <cellStyle name="Normal 7 17 9 2" xfId="44056"/>
    <cellStyle name="Normal 7 18" xfId="995"/>
    <cellStyle name="Normal 7 18 10" xfId="27950"/>
    <cellStyle name="Normal 7 18 11" xfId="26127"/>
    <cellStyle name="Normal 7 18 2" xfId="4560"/>
    <cellStyle name="Normal 7 18 2 2" xfId="31514"/>
    <cellStyle name="Normal 7 18 3" xfId="7253"/>
    <cellStyle name="Normal 7 18 3 2" xfId="34207"/>
    <cellStyle name="Normal 7 18 4" xfId="9946"/>
    <cellStyle name="Normal 7 18 4 2" xfId="36900"/>
    <cellStyle name="Normal 7 18 5" xfId="12639"/>
    <cellStyle name="Normal 7 18 5 2" xfId="39593"/>
    <cellStyle name="Normal 7 18 6" xfId="15332"/>
    <cellStyle name="Normal 7 18 6 2" xfId="42286"/>
    <cellStyle name="Normal 7 18 7" xfId="18025"/>
    <cellStyle name="Normal 7 18 7 2" xfId="44980"/>
    <cellStyle name="Normal 7 18 8" xfId="20719"/>
    <cellStyle name="Normal 7 18 8 2" xfId="47674"/>
    <cellStyle name="Normal 7 18 9" xfId="23413"/>
    <cellStyle name="Normal 7 18 9 2" xfId="50368"/>
    <cellStyle name="Normal 7 19" xfId="1886"/>
    <cellStyle name="Normal 7 19 10" xfId="28841"/>
    <cellStyle name="Normal 7 19 11" xfId="25236"/>
    <cellStyle name="Normal 7 19 2" xfId="3669"/>
    <cellStyle name="Normal 7 19 2 2" xfId="30623"/>
    <cellStyle name="Normal 7 19 3" xfId="6362"/>
    <cellStyle name="Normal 7 19 3 2" xfId="33316"/>
    <cellStyle name="Normal 7 19 4" xfId="9055"/>
    <cellStyle name="Normal 7 19 4 2" xfId="36009"/>
    <cellStyle name="Normal 7 19 5" xfId="11748"/>
    <cellStyle name="Normal 7 19 5 2" xfId="38702"/>
    <cellStyle name="Normal 7 19 6" xfId="14441"/>
    <cellStyle name="Normal 7 19 6 2" xfId="41395"/>
    <cellStyle name="Normal 7 19 7" xfId="17134"/>
    <cellStyle name="Normal 7 19 7 2" xfId="44089"/>
    <cellStyle name="Normal 7 19 8" xfId="19828"/>
    <cellStyle name="Normal 7 19 8 2" xfId="46783"/>
    <cellStyle name="Normal 7 19 9" xfId="22522"/>
    <cellStyle name="Normal 7 19 9 2" xfId="49477"/>
    <cellStyle name="Normal 7 2" xfId="74"/>
    <cellStyle name="Normal 7 2 10" xfId="814"/>
    <cellStyle name="Normal 7 2 10 10" xfId="19645"/>
    <cellStyle name="Normal 7 2 10 10 2" xfId="46600"/>
    <cellStyle name="Normal 7 2 10 11" xfId="22339"/>
    <cellStyle name="Normal 7 2 10 11 2" xfId="49294"/>
    <cellStyle name="Normal 7 2 10 12" xfId="27767"/>
    <cellStyle name="Normal 7 2 10 13" xfId="25053"/>
    <cellStyle name="Normal 7 2 10 2" xfId="1703"/>
    <cellStyle name="Normal 7 2 10 2 10" xfId="28658"/>
    <cellStyle name="Normal 7 2 10 2 11" xfId="26835"/>
    <cellStyle name="Normal 7 2 10 2 2" xfId="5268"/>
    <cellStyle name="Normal 7 2 10 2 2 2" xfId="32222"/>
    <cellStyle name="Normal 7 2 10 2 3" xfId="7961"/>
    <cellStyle name="Normal 7 2 10 2 3 2" xfId="34915"/>
    <cellStyle name="Normal 7 2 10 2 4" xfId="10654"/>
    <cellStyle name="Normal 7 2 10 2 4 2" xfId="37608"/>
    <cellStyle name="Normal 7 2 10 2 5" xfId="13347"/>
    <cellStyle name="Normal 7 2 10 2 5 2" xfId="40301"/>
    <cellStyle name="Normal 7 2 10 2 6" xfId="16040"/>
    <cellStyle name="Normal 7 2 10 2 6 2" xfId="42994"/>
    <cellStyle name="Normal 7 2 10 2 7" xfId="18733"/>
    <cellStyle name="Normal 7 2 10 2 7 2" xfId="45688"/>
    <cellStyle name="Normal 7 2 10 2 8" xfId="21427"/>
    <cellStyle name="Normal 7 2 10 2 8 2" xfId="48382"/>
    <cellStyle name="Normal 7 2 10 2 9" xfId="24121"/>
    <cellStyle name="Normal 7 2 10 2 9 2" xfId="51076"/>
    <cellStyle name="Normal 7 2 10 3" xfId="2595"/>
    <cellStyle name="Normal 7 2 10 3 10" xfId="29549"/>
    <cellStyle name="Normal 7 2 10 3 11" xfId="25944"/>
    <cellStyle name="Normal 7 2 10 3 2" xfId="4377"/>
    <cellStyle name="Normal 7 2 10 3 2 2" xfId="31331"/>
    <cellStyle name="Normal 7 2 10 3 3" xfId="7070"/>
    <cellStyle name="Normal 7 2 10 3 3 2" xfId="34024"/>
    <cellStyle name="Normal 7 2 10 3 4" xfId="9763"/>
    <cellStyle name="Normal 7 2 10 3 4 2" xfId="36717"/>
    <cellStyle name="Normal 7 2 10 3 5" xfId="12456"/>
    <cellStyle name="Normal 7 2 10 3 5 2" xfId="39410"/>
    <cellStyle name="Normal 7 2 10 3 6" xfId="15149"/>
    <cellStyle name="Normal 7 2 10 3 6 2" xfId="42103"/>
    <cellStyle name="Normal 7 2 10 3 7" xfId="17842"/>
    <cellStyle name="Normal 7 2 10 3 7 2" xfId="44797"/>
    <cellStyle name="Normal 7 2 10 3 8" xfId="20536"/>
    <cellStyle name="Normal 7 2 10 3 8 2" xfId="47491"/>
    <cellStyle name="Normal 7 2 10 3 9" xfId="23230"/>
    <cellStyle name="Normal 7 2 10 3 9 2" xfId="50185"/>
    <cellStyle name="Normal 7 2 10 4" xfId="3486"/>
    <cellStyle name="Normal 7 2 10 4 2" xfId="30440"/>
    <cellStyle name="Normal 7 2 10 5" xfId="6179"/>
    <cellStyle name="Normal 7 2 10 5 2" xfId="33133"/>
    <cellStyle name="Normal 7 2 10 6" xfId="8872"/>
    <cellStyle name="Normal 7 2 10 6 2" xfId="35826"/>
    <cellStyle name="Normal 7 2 10 7" xfId="11565"/>
    <cellStyle name="Normal 7 2 10 7 2" xfId="38519"/>
    <cellStyle name="Normal 7 2 10 8" xfId="14258"/>
    <cellStyle name="Normal 7 2 10 8 2" xfId="41212"/>
    <cellStyle name="Normal 7 2 10 9" xfId="16951"/>
    <cellStyle name="Normal 7 2 10 9 2" xfId="43906"/>
    <cellStyle name="Normal 7 2 11" xfId="867"/>
    <cellStyle name="Normal 7 2 11 10" xfId="19699"/>
    <cellStyle name="Normal 7 2 11 10 2" xfId="46654"/>
    <cellStyle name="Normal 7 2 11 11" xfId="22393"/>
    <cellStyle name="Normal 7 2 11 11 2" xfId="49348"/>
    <cellStyle name="Normal 7 2 11 12" xfId="27821"/>
    <cellStyle name="Normal 7 2 11 13" xfId="25107"/>
    <cellStyle name="Normal 7 2 11 2" xfId="1757"/>
    <cellStyle name="Normal 7 2 11 2 10" xfId="28712"/>
    <cellStyle name="Normal 7 2 11 2 11" xfId="26889"/>
    <cellStyle name="Normal 7 2 11 2 2" xfId="5322"/>
    <cellStyle name="Normal 7 2 11 2 2 2" xfId="32276"/>
    <cellStyle name="Normal 7 2 11 2 3" xfId="8015"/>
    <cellStyle name="Normal 7 2 11 2 3 2" xfId="34969"/>
    <cellStyle name="Normal 7 2 11 2 4" xfId="10708"/>
    <cellStyle name="Normal 7 2 11 2 4 2" xfId="37662"/>
    <cellStyle name="Normal 7 2 11 2 5" xfId="13401"/>
    <cellStyle name="Normal 7 2 11 2 5 2" xfId="40355"/>
    <cellStyle name="Normal 7 2 11 2 6" xfId="16094"/>
    <cellStyle name="Normal 7 2 11 2 6 2" xfId="43048"/>
    <cellStyle name="Normal 7 2 11 2 7" xfId="18787"/>
    <cellStyle name="Normal 7 2 11 2 7 2" xfId="45742"/>
    <cellStyle name="Normal 7 2 11 2 8" xfId="21481"/>
    <cellStyle name="Normal 7 2 11 2 8 2" xfId="48436"/>
    <cellStyle name="Normal 7 2 11 2 9" xfId="24175"/>
    <cellStyle name="Normal 7 2 11 2 9 2" xfId="51130"/>
    <cellStyle name="Normal 7 2 11 3" xfId="2649"/>
    <cellStyle name="Normal 7 2 11 3 10" xfId="29603"/>
    <cellStyle name="Normal 7 2 11 3 11" xfId="25998"/>
    <cellStyle name="Normal 7 2 11 3 2" xfId="4431"/>
    <cellStyle name="Normal 7 2 11 3 2 2" xfId="31385"/>
    <cellStyle name="Normal 7 2 11 3 3" xfId="7124"/>
    <cellStyle name="Normal 7 2 11 3 3 2" xfId="34078"/>
    <cellStyle name="Normal 7 2 11 3 4" xfId="9817"/>
    <cellStyle name="Normal 7 2 11 3 4 2" xfId="36771"/>
    <cellStyle name="Normal 7 2 11 3 5" xfId="12510"/>
    <cellStyle name="Normal 7 2 11 3 5 2" xfId="39464"/>
    <cellStyle name="Normal 7 2 11 3 6" xfId="15203"/>
    <cellStyle name="Normal 7 2 11 3 6 2" xfId="42157"/>
    <cellStyle name="Normal 7 2 11 3 7" xfId="17896"/>
    <cellStyle name="Normal 7 2 11 3 7 2" xfId="44851"/>
    <cellStyle name="Normal 7 2 11 3 8" xfId="20590"/>
    <cellStyle name="Normal 7 2 11 3 8 2" xfId="47545"/>
    <cellStyle name="Normal 7 2 11 3 9" xfId="23284"/>
    <cellStyle name="Normal 7 2 11 3 9 2" xfId="50239"/>
    <cellStyle name="Normal 7 2 11 4" xfId="3540"/>
    <cellStyle name="Normal 7 2 11 4 2" xfId="30494"/>
    <cellStyle name="Normal 7 2 11 5" xfId="6233"/>
    <cellStyle name="Normal 7 2 11 5 2" xfId="33187"/>
    <cellStyle name="Normal 7 2 11 6" xfId="8926"/>
    <cellStyle name="Normal 7 2 11 6 2" xfId="35880"/>
    <cellStyle name="Normal 7 2 11 7" xfId="11619"/>
    <cellStyle name="Normal 7 2 11 7 2" xfId="38573"/>
    <cellStyle name="Normal 7 2 11 8" xfId="14312"/>
    <cellStyle name="Normal 7 2 11 8 2" xfId="41266"/>
    <cellStyle name="Normal 7 2 11 9" xfId="17005"/>
    <cellStyle name="Normal 7 2 11 9 2" xfId="43960"/>
    <cellStyle name="Normal 7 2 12" xfId="922"/>
    <cellStyle name="Normal 7 2 12 10" xfId="19754"/>
    <cellStyle name="Normal 7 2 12 10 2" xfId="46709"/>
    <cellStyle name="Normal 7 2 12 11" xfId="22448"/>
    <cellStyle name="Normal 7 2 12 11 2" xfId="49403"/>
    <cellStyle name="Normal 7 2 12 12" xfId="27876"/>
    <cellStyle name="Normal 7 2 12 13" xfId="25162"/>
    <cellStyle name="Normal 7 2 12 2" xfId="1812"/>
    <cellStyle name="Normal 7 2 12 2 10" xfId="28767"/>
    <cellStyle name="Normal 7 2 12 2 11" xfId="26944"/>
    <cellStyle name="Normal 7 2 12 2 2" xfId="5377"/>
    <cellStyle name="Normal 7 2 12 2 2 2" xfId="32331"/>
    <cellStyle name="Normal 7 2 12 2 3" xfId="8070"/>
    <cellStyle name="Normal 7 2 12 2 3 2" xfId="35024"/>
    <cellStyle name="Normal 7 2 12 2 4" xfId="10763"/>
    <cellStyle name="Normal 7 2 12 2 4 2" xfId="37717"/>
    <cellStyle name="Normal 7 2 12 2 5" xfId="13456"/>
    <cellStyle name="Normal 7 2 12 2 5 2" xfId="40410"/>
    <cellStyle name="Normal 7 2 12 2 6" xfId="16149"/>
    <cellStyle name="Normal 7 2 12 2 6 2" xfId="43103"/>
    <cellStyle name="Normal 7 2 12 2 7" xfId="18842"/>
    <cellStyle name="Normal 7 2 12 2 7 2" xfId="45797"/>
    <cellStyle name="Normal 7 2 12 2 8" xfId="21536"/>
    <cellStyle name="Normal 7 2 12 2 8 2" xfId="48491"/>
    <cellStyle name="Normal 7 2 12 2 9" xfId="24230"/>
    <cellStyle name="Normal 7 2 12 2 9 2" xfId="51185"/>
    <cellStyle name="Normal 7 2 12 3" xfId="2704"/>
    <cellStyle name="Normal 7 2 12 3 10" xfId="29658"/>
    <cellStyle name="Normal 7 2 12 3 11" xfId="26053"/>
    <cellStyle name="Normal 7 2 12 3 2" xfId="4486"/>
    <cellStyle name="Normal 7 2 12 3 2 2" xfId="31440"/>
    <cellStyle name="Normal 7 2 12 3 3" xfId="7179"/>
    <cellStyle name="Normal 7 2 12 3 3 2" xfId="34133"/>
    <cellStyle name="Normal 7 2 12 3 4" xfId="9872"/>
    <cellStyle name="Normal 7 2 12 3 4 2" xfId="36826"/>
    <cellStyle name="Normal 7 2 12 3 5" xfId="12565"/>
    <cellStyle name="Normal 7 2 12 3 5 2" xfId="39519"/>
    <cellStyle name="Normal 7 2 12 3 6" xfId="15258"/>
    <cellStyle name="Normal 7 2 12 3 6 2" xfId="42212"/>
    <cellStyle name="Normal 7 2 12 3 7" xfId="17951"/>
    <cellStyle name="Normal 7 2 12 3 7 2" xfId="44906"/>
    <cellStyle name="Normal 7 2 12 3 8" xfId="20645"/>
    <cellStyle name="Normal 7 2 12 3 8 2" xfId="47600"/>
    <cellStyle name="Normal 7 2 12 3 9" xfId="23339"/>
    <cellStyle name="Normal 7 2 12 3 9 2" xfId="50294"/>
    <cellStyle name="Normal 7 2 12 4" xfId="3595"/>
    <cellStyle name="Normal 7 2 12 4 2" xfId="30549"/>
    <cellStyle name="Normal 7 2 12 5" xfId="6288"/>
    <cellStyle name="Normal 7 2 12 5 2" xfId="33242"/>
    <cellStyle name="Normal 7 2 12 6" xfId="8981"/>
    <cellStyle name="Normal 7 2 12 6 2" xfId="35935"/>
    <cellStyle name="Normal 7 2 12 7" xfId="11674"/>
    <cellStyle name="Normal 7 2 12 7 2" xfId="38628"/>
    <cellStyle name="Normal 7 2 12 8" xfId="14367"/>
    <cellStyle name="Normal 7 2 12 8 2" xfId="41321"/>
    <cellStyle name="Normal 7 2 12 9" xfId="17060"/>
    <cellStyle name="Normal 7 2 12 9 2" xfId="44015"/>
    <cellStyle name="Normal 7 2 13" xfId="967"/>
    <cellStyle name="Normal 7 2 13 10" xfId="19800"/>
    <cellStyle name="Normal 7 2 13 10 2" xfId="46755"/>
    <cellStyle name="Normal 7 2 13 11" xfId="22494"/>
    <cellStyle name="Normal 7 2 13 11 2" xfId="49449"/>
    <cellStyle name="Normal 7 2 13 12" xfId="27922"/>
    <cellStyle name="Normal 7 2 13 13" xfId="25208"/>
    <cellStyle name="Normal 7 2 13 2" xfId="1858"/>
    <cellStyle name="Normal 7 2 13 2 10" xfId="28813"/>
    <cellStyle name="Normal 7 2 13 2 11" xfId="26990"/>
    <cellStyle name="Normal 7 2 13 2 2" xfId="5423"/>
    <cellStyle name="Normal 7 2 13 2 2 2" xfId="32377"/>
    <cellStyle name="Normal 7 2 13 2 3" xfId="8116"/>
    <cellStyle name="Normal 7 2 13 2 3 2" xfId="35070"/>
    <cellStyle name="Normal 7 2 13 2 4" xfId="10809"/>
    <cellStyle name="Normal 7 2 13 2 4 2" xfId="37763"/>
    <cellStyle name="Normal 7 2 13 2 5" xfId="13502"/>
    <cellStyle name="Normal 7 2 13 2 5 2" xfId="40456"/>
    <cellStyle name="Normal 7 2 13 2 6" xfId="16195"/>
    <cellStyle name="Normal 7 2 13 2 6 2" xfId="43149"/>
    <cellStyle name="Normal 7 2 13 2 7" xfId="18888"/>
    <cellStyle name="Normal 7 2 13 2 7 2" xfId="45843"/>
    <cellStyle name="Normal 7 2 13 2 8" xfId="21582"/>
    <cellStyle name="Normal 7 2 13 2 8 2" xfId="48537"/>
    <cellStyle name="Normal 7 2 13 2 9" xfId="24276"/>
    <cellStyle name="Normal 7 2 13 2 9 2" xfId="51231"/>
    <cellStyle name="Normal 7 2 13 3" xfId="2750"/>
    <cellStyle name="Normal 7 2 13 3 10" xfId="29704"/>
    <cellStyle name="Normal 7 2 13 3 11" xfId="26099"/>
    <cellStyle name="Normal 7 2 13 3 2" xfId="4532"/>
    <cellStyle name="Normal 7 2 13 3 2 2" xfId="31486"/>
    <cellStyle name="Normal 7 2 13 3 3" xfId="7225"/>
    <cellStyle name="Normal 7 2 13 3 3 2" xfId="34179"/>
    <cellStyle name="Normal 7 2 13 3 4" xfId="9918"/>
    <cellStyle name="Normal 7 2 13 3 4 2" xfId="36872"/>
    <cellStyle name="Normal 7 2 13 3 5" xfId="12611"/>
    <cellStyle name="Normal 7 2 13 3 5 2" xfId="39565"/>
    <cellStyle name="Normal 7 2 13 3 6" xfId="15304"/>
    <cellStyle name="Normal 7 2 13 3 6 2" xfId="42258"/>
    <cellStyle name="Normal 7 2 13 3 7" xfId="17997"/>
    <cellStyle name="Normal 7 2 13 3 7 2" xfId="44952"/>
    <cellStyle name="Normal 7 2 13 3 8" xfId="20691"/>
    <cellStyle name="Normal 7 2 13 3 8 2" xfId="47646"/>
    <cellStyle name="Normal 7 2 13 3 9" xfId="23385"/>
    <cellStyle name="Normal 7 2 13 3 9 2" xfId="50340"/>
    <cellStyle name="Normal 7 2 13 4" xfId="3641"/>
    <cellStyle name="Normal 7 2 13 4 2" xfId="30595"/>
    <cellStyle name="Normal 7 2 13 5" xfId="6334"/>
    <cellStyle name="Normal 7 2 13 5 2" xfId="33288"/>
    <cellStyle name="Normal 7 2 13 6" xfId="9027"/>
    <cellStyle name="Normal 7 2 13 6 2" xfId="35981"/>
    <cellStyle name="Normal 7 2 13 7" xfId="11720"/>
    <cellStyle name="Normal 7 2 13 7 2" xfId="38674"/>
    <cellStyle name="Normal 7 2 13 8" xfId="14413"/>
    <cellStyle name="Normal 7 2 13 8 2" xfId="41367"/>
    <cellStyle name="Normal 7 2 13 9" xfId="17106"/>
    <cellStyle name="Normal 7 2 13 9 2" xfId="44061"/>
    <cellStyle name="Normal 7 2 14" xfId="1000"/>
    <cellStyle name="Normal 7 2 14 10" xfId="27955"/>
    <cellStyle name="Normal 7 2 14 11" xfId="26132"/>
    <cellStyle name="Normal 7 2 14 2" xfId="4565"/>
    <cellStyle name="Normal 7 2 14 2 2" xfId="31519"/>
    <cellStyle name="Normal 7 2 14 3" xfId="7258"/>
    <cellStyle name="Normal 7 2 14 3 2" xfId="34212"/>
    <cellStyle name="Normal 7 2 14 4" xfId="9951"/>
    <cellStyle name="Normal 7 2 14 4 2" xfId="36905"/>
    <cellStyle name="Normal 7 2 14 5" xfId="12644"/>
    <cellStyle name="Normal 7 2 14 5 2" xfId="39598"/>
    <cellStyle name="Normal 7 2 14 6" xfId="15337"/>
    <cellStyle name="Normal 7 2 14 6 2" xfId="42291"/>
    <cellStyle name="Normal 7 2 14 7" xfId="18030"/>
    <cellStyle name="Normal 7 2 14 7 2" xfId="44985"/>
    <cellStyle name="Normal 7 2 14 8" xfId="20724"/>
    <cellStyle name="Normal 7 2 14 8 2" xfId="47679"/>
    <cellStyle name="Normal 7 2 14 9" xfId="23418"/>
    <cellStyle name="Normal 7 2 14 9 2" xfId="50373"/>
    <cellStyle name="Normal 7 2 15" xfId="1891"/>
    <cellStyle name="Normal 7 2 15 10" xfId="28846"/>
    <cellStyle name="Normal 7 2 15 11" xfId="25241"/>
    <cellStyle name="Normal 7 2 15 2" xfId="3674"/>
    <cellStyle name="Normal 7 2 15 2 2" xfId="30628"/>
    <cellStyle name="Normal 7 2 15 3" xfId="6367"/>
    <cellStyle name="Normal 7 2 15 3 2" xfId="33321"/>
    <cellStyle name="Normal 7 2 15 4" xfId="9060"/>
    <cellStyle name="Normal 7 2 15 4 2" xfId="36014"/>
    <cellStyle name="Normal 7 2 15 5" xfId="11753"/>
    <cellStyle name="Normal 7 2 15 5 2" xfId="38707"/>
    <cellStyle name="Normal 7 2 15 6" xfId="14446"/>
    <cellStyle name="Normal 7 2 15 6 2" xfId="41400"/>
    <cellStyle name="Normal 7 2 15 7" xfId="17139"/>
    <cellStyle name="Normal 7 2 15 7 2" xfId="44094"/>
    <cellStyle name="Normal 7 2 15 8" xfId="19833"/>
    <cellStyle name="Normal 7 2 15 8 2" xfId="46788"/>
    <cellStyle name="Normal 7 2 15 9" xfId="22527"/>
    <cellStyle name="Normal 7 2 15 9 2" xfId="49482"/>
    <cellStyle name="Normal 7 2 16" xfId="2783"/>
    <cellStyle name="Normal 7 2 16 2" xfId="29737"/>
    <cellStyle name="Normal 7 2 17" xfId="5476"/>
    <cellStyle name="Normal 7 2 17 2" xfId="32430"/>
    <cellStyle name="Normal 7 2 18" xfId="8169"/>
    <cellStyle name="Normal 7 2 18 2" xfId="35123"/>
    <cellStyle name="Normal 7 2 19" xfId="10862"/>
    <cellStyle name="Normal 7 2 19 2" xfId="37816"/>
    <cellStyle name="Normal 7 2 2" xfId="104"/>
    <cellStyle name="Normal 7 2 2 10" xfId="930"/>
    <cellStyle name="Normal 7 2 2 10 10" xfId="19762"/>
    <cellStyle name="Normal 7 2 2 10 10 2" xfId="46717"/>
    <cellStyle name="Normal 7 2 2 10 11" xfId="22456"/>
    <cellStyle name="Normal 7 2 2 10 11 2" xfId="49411"/>
    <cellStyle name="Normal 7 2 2 10 12" xfId="27884"/>
    <cellStyle name="Normal 7 2 2 10 13" xfId="25170"/>
    <cellStyle name="Normal 7 2 2 10 2" xfId="1820"/>
    <cellStyle name="Normal 7 2 2 10 2 10" xfId="28775"/>
    <cellStyle name="Normal 7 2 2 10 2 11" xfId="26952"/>
    <cellStyle name="Normal 7 2 2 10 2 2" xfId="5385"/>
    <cellStyle name="Normal 7 2 2 10 2 2 2" xfId="32339"/>
    <cellStyle name="Normal 7 2 2 10 2 3" xfId="8078"/>
    <cellStyle name="Normal 7 2 2 10 2 3 2" xfId="35032"/>
    <cellStyle name="Normal 7 2 2 10 2 4" xfId="10771"/>
    <cellStyle name="Normal 7 2 2 10 2 4 2" xfId="37725"/>
    <cellStyle name="Normal 7 2 2 10 2 5" xfId="13464"/>
    <cellStyle name="Normal 7 2 2 10 2 5 2" xfId="40418"/>
    <cellStyle name="Normal 7 2 2 10 2 6" xfId="16157"/>
    <cellStyle name="Normal 7 2 2 10 2 6 2" xfId="43111"/>
    <cellStyle name="Normal 7 2 2 10 2 7" xfId="18850"/>
    <cellStyle name="Normal 7 2 2 10 2 7 2" xfId="45805"/>
    <cellStyle name="Normal 7 2 2 10 2 8" xfId="21544"/>
    <cellStyle name="Normal 7 2 2 10 2 8 2" xfId="48499"/>
    <cellStyle name="Normal 7 2 2 10 2 9" xfId="24238"/>
    <cellStyle name="Normal 7 2 2 10 2 9 2" xfId="51193"/>
    <cellStyle name="Normal 7 2 2 10 3" xfId="2712"/>
    <cellStyle name="Normal 7 2 2 10 3 10" xfId="29666"/>
    <cellStyle name="Normal 7 2 2 10 3 11" xfId="26061"/>
    <cellStyle name="Normal 7 2 2 10 3 2" xfId="4494"/>
    <cellStyle name="Normal 7 2 2 10 3 2 2" xfId="31448"/>
    <cellStyle name="Normal 7 2 2 10 3 3" xfId="7187"/>
    <cellStyle name="Normal 7 2 2 10 3 3 2" xfId="34141"/>
    <cellStyle name="Normal 7 2 2 10 3 4" xfId="9880"/>
    <cellStyle name="Normal 7 2 2 10 3 4 2" xfId="36834"/>
    <cellStyle name="Normal 7 2 2 10 3 5" xfId="12573"/>
    <cellStyle name="Normal 7 2 2 10 3 5 2" xfId="39527"/>
    <cellStyle name="Normal 7 2 2 10 3 6" xfId="15266"/>
    <cellStyle name="Normal 7 2 2 10 3 6 2" xfId="42220"/>
    <cellStyle name="Normal 7 2 2 10 3 7" xfId="17959"/>
    <cellStyle name="Normal 7 2 2 10 3 7 2" xfId="44914"/>
    <cellStyle name="Normal 7 2 2 10 3 8" xfId="20653"/>
    <cellStyle name="Normal 7 2 2 10 3 8 2" xfId="47608"/>
    <cellStyle name="Normal 7 2 2 10 3 9" xfId="23347"/>
    <cellStyle name="Normal 7 2 2 10 3 9 2" xfId="50302"/>
    <cellStyle name="Normal 7 2 2 10 4" xfId="3603"/>
    <cellStyle name="Normal 7 2 2 10 4 2" xfId="30557"/>
    <cellStyle name="Normal 7 2 2 10 5" xfId="6296"/>
    <cellStyle name="Normal 7 2 2 10 5 2" xfId="33250"/>
    <cellStyle name="Normal 7 2 2 10 6" xfId="8989"/>
    <cellStyle name="Normal 7 2 2 10 6 2" xfId="35943"/>
    <cellStyle name="Normal 7 2 2 10 7" xfId="11682"/>
    <cellStyle name="Normal 7 2 2 10 7 2" xfId="38636"/>
    <cellStyle name="Normal 7 2 2 10 8" xfId="14375"/>
    <cellStyle name="Normal 7 2 2 10 8 2" xfId="41329"/>
    <cellStyle name="Normal 7 2 2 10 9" xfId="17068"/>
    <cellStyle name="Normal 7 2 2 10 9 2" xfId="44023"/>
    <cellStyle name="Normal 7 2 2 11" xfId="980"/>
    <cellStyle name="Normal 7 2 2 11 10" xfId="19813"/>
    <cellStyle name="Normal 7 2 2 11 10 2" xfId="46768"/>
    <cellStyle name="Normal 7 2 2 11 11" xfId="22507"/>
    <cellStyle name="Normal 7 2 2 11 11 2" xfId="49462"/>
    <cellStyle name="Normal 7 2 2 11 12" xfId="27935"/>
    <cellStyle name="Normal 7 2 2 11 13" xfId="25221"/>
    <cellStyle name="Normal 7 2 2 11 2" xfId="1871"/>
    <cellStyle name="Normal 7 2 2 11 2 10" xfId="28826"/>
    <cellStyle name="Normal 7 2 2 11 2 11" xfId="27003"/>
    <cellStyle name="Normal 7 2 2 11 2 2" xfId="5436"/>
    <cellStyle name="Normal 7 2 2 11 2 2 2" xfId="32390"/>
    <cellStyle name="Normal 7 2 2 11 2 3" xfId="8129"/>
    <cellStyle name="Normal 7 2 2 11 2 3 2" xfId="35083"/>
    <cellStyle name="Normal 7 2 2 11 2 4" xfId="10822"/>
    <cellStyle name="Normal 7 2 2 11 2 4 2" xfId="37776"/>
    <cellStyle name="Normal 7 2 2 11 2 5" xfId="13515"/>
    <cellStyle name="Normal 7 2 2 11 2 5 2" xfId="40469"/>
    <cellStyle name="Normal 7 2 2 11 2 6" xfId="16208"/>
    <cellStyle name="Normal 7 2 2 11 2 6 2" xfId="43162"/>
    <cellStyle name="Normal 7 2 2 11 2 7" xfId="18901"/>
    <cellStyle name="Normal 7 2 2 11 2 7 2" xfId="45856"/>
    <cellStyle name="Normal 7 2 2 11 2 8" xfId="21595"/>
    <cellStyle name="Normal 7 2 2 11 2 8 2" xfId="48550"/>
    <cellStyle name="Normal 7 2 2 11 2 9" xfId="24289"/>
    <cellStyle name="Normal 7 2 2 11 2 9 2" xfId="51244"/>
    <cellStyle name="Normal 7 2 2 11 3" xfId="2763"/>
    <cellStyle name="Normal 7 2 2 11 3 10" xfId="29717"/>
    <cellStyle name="Normal 7 2 2 11 3 11" xfId="26112"/>
    <cellStyle name="Normal 7 2 2 11 3 2" xfId="4545"/>
    <cellStyle name="Normal 7 2 2 11 3 2 2" xfId="31499"/>
    <cellStyle name="Normal 7 2 2 11 3 3" xfId="7238"/>
    <cellStyle name="Normal 7 2 2 11 3 3 2" xfId="34192"/>
    <cellStyle name="Normal 7 2 2 11 3 4" xfId="9931"/>
    <cellStyle name="Normal 7 2 2 11 3 4 2" xfId="36885"/>
    <cellStyle name="Normal 7 2 2 11 3 5" xfId="12624"/>
    <cellStyle name="Normal 7 2 2 11 3 5 2" xfId="39578"/>
    <cellStyle name="Normal 7 2 2 11 3 6" xfId="15317"/>
    <cellStyle name="Normal 7 2 2 11 3 6 2" xfId="42271"/>
    <cellStyle name="Normal 7 2 2 11 3 7" xfId="18010"/>
    <cellStyle name="Normal 7 2 2 11 3 7 2" xfId="44965"/>
    <cellStyle name="Normal 7 2 2 11 3 8" xfId="20704"/>
    <cellStyle name="Normal 7 2 2 11 3 8 2" xfId="47659"/>
    <cellStyle name="Normal 7 2 2 11 3 9" xfId="23398"/>
    <cellStyle name="Normal 7 2 2 11 3 9 2" xfId="50353"/>
    <cellStyle name="Normal 7 2 2 11 4" xfId="3654"/>
    <cellStyle name="Normal 7 2 2 11 4 2" xfId="30608"/>
    <cellStyle name="Normal 7 2 2 11 5" xfId="6347"/>
    <cellStyle name="Normal 7 2 2 11 5 2" xfId="33301"/>
    <cellStyle name="Normal 7 2 2 11 6" xfId="9040"/>
    <cellStyle name="Normal 7 2 2 11 6 2" xfId="35994"/>
    <cellStyle name="Normal 7 2 2 11 7" xfId="11733"/>
    <cellStyle name="Normal 7 2 2 11 7 2" xfId="38687"/>
    <cellStyle name="Normal 7 2 2 11 8" xfId="14426"/>
    <cellStyle name="Normal 7 2 2 11 8 2" xfId="41380"/>
    <cellStyle name="Normal 7 2 2 11 9" xfId="17119"/>
    <cellStyle name="Normal 7 2 2 11 9 2" xfId="44074"/>
    <cellStyle name="Normal 7 2 2 12" xfId="1026"/>
    <cellStyle name="Normal 7 2 2 12 10" xfId="27981"/>
    <cellStyle name="Normal 7 2 2 12 11" xfId="26158"/>
    <cellStyle name="Normal 7 2 2 12 2" xfId="4591"/>
    <cellStyle name="Normal 7 2 2 12 2 2" xfId="31545"/>
    <cellStyle name="Normal 7 2 2 12 3" xfId="7284"/>
    <cellStyle name="Normal 7 2 2 12 3 2" xfId="34238"/>
    <cellStyle name="Normal 7 2 2 12 4" xfId="9977"/>
    <cellStyle name="Normal 7 2 2 12 4 2" xfId="36931"/>
    <cellStyle name="Normal 7 2 2 12 5" xfId="12670"/>
    <cellStyle name="Normal 7 2 2 12 5 2" xfId="39624"/>
    <cellStyle name="Normal 7 2 2 12 6" xfId="15363"/>
    <cellStyle name="Normal 7 2 2 12 6 2" xfId="42317"/>
    <cellStyle name="Normal 7 2 2 12 7" xfId="18056"/>
    <cellStyle name="Normal 7 2 2 12 7 2" xfId="45011"/>
    <cellStyle name="Normal 7 2 2 12 8" xfId="20750"/>
    <cellStyle name="Normal 7 2 2 12 8 2" xfId="47705"/>
    <cellStyle name="Normal 7 2 2 12 9" xfId="23444"/>
    <cellStyle name="Normal 7 2 2 12 9 2" xfId="50399"/>
    <cellStyle name="Normal 7 2 2 13" xfId="1917"/>
    <cellStyle name="Normal 7 2 2 13 10" xfId="28872"/>
    <cellStyle name="Normal 7 2 2 13 11" xfId="25267"/>
    <cellStyle name="Normal 7 2 2 13 2" xfId="3700"/>
    <cellStyle name="Normal 7 2 2 13 2 2" xfId="30654"/>
    <cellStyle name="Normal 7 2 2 13 3" xfId="6393"/>
    <cellStyle name="Normal 7 2 2 13 3 2" xfId="33347"/>
    <cellStyle name="Normal 7 2 2 13 4" xfId="9086"/>
    <cellStyle name="Normal 7 2 2 13 4 2" xfId="36040"/>
    <cellStyle name="Normal 7 2 2 13 5" xfId="11779"/>
    <cellStyle name="Normal 7 2 2 13 5 2" xfId="38733"/>
    <cellStyle name="Normal 7 2 2 13 6" xfId="14472"/>
    <cellStyle name="Normal 7 2 2 13 6 2" xfId="41426"/>
    <cellStyle name="Normal 7 2 2 13 7" xfId="17165"/>
    <cellStyle name="Normal 7 2 2 13 7 2" xfId="44120"/>
    <cellStyle name="Normal 7 2 2 13 8" xfId="19859"/>
    <cellStyle name="Normal 7 2 2 13 8 2" xfId="46814"/>
    <cellStyle name="Normal 7 2 2 13 9" xfId="22553"/>
    <cellStyle name="Normal 7 2 2 13 9 2" xfId="49508"/>
    <cellStyle name="Normal 7 2 2 14" xfId="2809"/>
    <cellStyle name="Normal 7 2 2 14 2" xfId="29763"/>
    <cellStyle name="Normal 7 2 2 15" xfId="5502"/>
    <cellStyle name="Normal 7 2 2 15 2" xfId="32456"/>
    <cellStyle name="Normal 7 2 2 16" xfId="8195"/>
    <cellStyle name="Normal 7 2 2 16 2" xfId="35149"/>
    <cellStyle name="Normal 7 2 2 17" xfId="10888"/>
    <cellStyle name="Normal 7 2 2 17 2" xfId="37842"/>
    <cellStyle name="Normal 7 2 2 18" xfId="13581"/>
    <cellStyle name="Normal 7 2 2 18 2" xfId="40535"/>
    <cellStyle name="Normal 7 2 2 19" xfId="16274"/>
    <cellStyle name="Normal 7 2 2 19 2" xfId="43229"/>
    <cellStyle name="Normal 7 2 2 2" xfId="137"/>
    <cellStyle name="Normal 7 2 2 2 10" xfId="13614"/>
    <cellStyle name="Normal 7 2 2 2 10 2" xfId="40568"/>
    <cellStyle name="Normal 7 2 2 2 11" xfId="16307"/>
    <cellStyle name="Normal 7 2 2 2 11 2" xfId="43262"/>
    <cellStyle name="Normal 7 2 2 2 12" xfId="19001"/>
    <cellStyle name="Normal 7 2 2 2 12 2" xfId="45956"/>
    <cellStyle name="Normal 7 2 2 2 13" xfId="21695"/>
    <cellStyle name="Normal 7 2 2 2 13 2" xfId="48650"/>
    <cellStyle name="Normal 7 2 2 2 14" xfId="27123"/>
    <cellStyle name="Normal 7 2 2 2 15" xfId="24409"/>
    <cellStyle name="Normal 7 2 2 2 2" xfId="384"/>
    <cellStyle name="Normal 7 2 2 2 2 10" xfId="19229"/>
    <cellStyle name="Normal 7 2 2 2 2 10 2" xfId="46184"/>
    <cellStyle name="Normal 7 2 2 2 2 11" xfId="21923"/>
    <cellStyle name="Normal 7 2 2 2 2 11 2" xfId="48878"/>
    <cellStyle name="Normal 7 2 2 2 2 12" xfId="27351"/>
    <cellStyle name="Normal 7 2 2 2 2 13" xfId="24637"/>
    <cellStyle name="Normal 7 2 2 2 2 2" xfId="1287"/>
    <cellStyle name="Normal 7 2 2 2 2 2 10" xfId="28242"/>
    <cellStyle name="Normal 7 2 2 2 2 2 11" xfId="26419"/>
    <cellStyle name="Normal 7 2 2 2 2 2 2" xfId="4852"/>
    <cellStyle name="Normal 7 2 2 2 2 2 2 2" xfId="31806"/>
    <cellStyle name="Normal 7 2 2 2 2 2 3" xfId="7545"/>
    <cellStyle name="Normal 7 2 2 2 2 2 3 2" xfId="34499"/>
    <cellStyle name="Normal 7 2 2 2 2 2 4" xfId="10238"/>
    <cellStyle name="Normal 7 2 2 2 2 2 4 2" xfId="37192"/>
    <cellStyle name="Normal 7 2 2 2 2 2 5" xfId="12931"/>
    <cellStyle name="Normal 7 2 2 2 2 2 5 2" xfId="39885"/>
    <cellStyle name="Normal 7 2 2 2 2 2 6" xfId="15624"/>
    <cellStyle name="Normal 7 2 2 2 2 2 6 2" xfId="42578"/>
    <cellStyle name="Normal 7 2 2 2 2 2 7" xfId="18317"/>
    <cellStyle name="Normal 7 2 2 2 2 2 7 2" xfId="45272"/>
    <cellStyle name="Normal 7 2 2 2 2 2 8" xfId="21011"/>
    <cellStyle name="Normal 7 2 2 2 2 2 8 2" xfId="47966"/>
    <cellStyle name="Normal 7 2 2 2 2 2 9" xfId="23705"/>
    <cellStyle name="Normal 7 2 2 2 2 2 9 2" xfId="50660"/>
    <cellStyle name="Normal 7 2 2 2 2 3" xfId="2178"/>
    <cellStyle name="Normal 7 2 2 2 2 3 10" xfId="29133"/>
    <cellStyle name="Normal 7 2 2 2 2 3 11" xfId="25528"/>
    <cellStyle name="Normal 7 2 2 2 2 3 2" xfId="3961"/>
    <cellStyle name="Normal 7 2 2 2 2 3 2 2" xfId="30915"/>
    <cellStyle name="Normal 7 2 2 2 2 3 3" xfId="6654"/>
    <cellStyle name="Normal 7 2 2 2 2 3 3 2" xfId="33608"/>
    <cellStyle name="Normal 7 2 2 2 2 3 4" xfId="9347"/>
    <cellStyle name="Normal 7 2 2 2 2 3 4 2" xfId="36301"/>
    <cellStyle name="Normal 7 2 2 2 2 3 5" xfId="12040"/>
    <cellStyle name="Normal 7 2 2 2 2 3 5 2" xfId="38994"/>
    <cellStyle name="Normal 7 2 2 2 2 3 6" xfId="14733"/>
    <cellStyle name="Normal 7 2 2 2 2 3 6 2" xfId="41687"/>
    <cellStyle name="Normal 7 2 2 2 2 3 7" xfId="17426"/>
    <cellStyle name="Normal 7 2 2 2 2 3 7 2" xfId="44381"/>
    <cellStyle name="Normal 7 2 2 2 2 3 8" xfId="20120"/>
    <cellStyle name="Normal 7 2 2 2 2 3 8 2" xfId="47075"/>
    <cellStyle name="Normal 7 2 2 2 2 3 9" xfId="22814"/>
    <cellStyle name="Normal 7 2 2 2 2 3 9 2" xfId="49769"/>
    <cellStyle name="Normal 7 2 2 2 2 4" xfId="3070"/>
    <cellStyle name="Normal 7 2 2 2 2 4 2" xfId="30024"/>
    <cellStyle name="Normal 7 2 2 2 2 5" xfId="5763"/>
    <cellStyle name="Normal 7 2 2 2 2 5 2" xfId="32717"/>
    <cellStyle name="Normal 7 2 2 2 2 6" xfId="8456"/>
    <cellStyle name="Normal 7 2 2 2 2 6 2" xfId="35410"/>
    <cellStyle name="Normal 7 2 2 2 2 7" xfId="11149"/>
    <cellStyle name="Normal 7 2 2 2 2 7 2" xfId="38103"/>
    <cellStyle name="Normal 7 2 2 2 2 8" xfId="13842"/>
    <cellStyle name="Normal 7 2 2 2 2 8 2" xfId="40796"/>
    <cellStyle name="Normal 7 2 2 2 2 9" xfId="16535"/>
    <cellStyle name="Normal 7 2 2 2 2 9 2" xfId="43490"/>
    <cellStyle name="Normal 7 2 2 2 3" xfId="664"/>
    <cellStyle name="Normal 7 2 2 2 3 10" xfId="19495"/>
    <cellStyle name="Normal 7 2 2 2 3 10 2" xfId="46450"/>
    <cellStyle name="Normal 7 2 2 2 3 11" xfId="22189"/>
    <cellStyle name="Normal 7 2 2 2 3 11 2" xfId="49144"/>
    <cellStyle name="Normal 7 2 2 2 3 12" xfId="27617"/>
    <cellStyle name="Normal 7 2 2 2 3 13" xfId="24903"/>
    <cellStyle name="Normal 7 2 2 2 3 2" xfId="1553"/>
    <cellStyle name="Normal 7 2 2 2 3 2 10" xfId="28508"/>
    <cellStyle name="Normal 7 2 2 2 3 2 11" xfId="26685"/>
    <cellStyle name="Normal 7 2 2 2 3 2 2" xfId="5118"/>
    <cellStyle name="Normal 7 2 2 2 3 2 2 2" xfId="32072"/>
    <cellStyle name="Normal 7 2 2 2 3 2 3" xfId="7811"/>
    <cellStyle name="Normal 7 2 2 2 3 2 3 2" xfId="34765"/>
    <cellStyle name="Normal 7 2 2 2 3 2 4" xfId="10504"/>
    <cellStyle name="Normal 7 2 2 2 3 2 4 2" xfId="37458"/>
    <cellStyle name="Normal 7 2 2 2 3 2 5" xfId="13197"/>
    <cellStyle name="Normal 7 2 2 2 3 2 5 2" xfId="40151"/>
    <cellStyle name="Normal 7 2 2 2 3 2 6" xfId="15890"/>
    <cellStyle name="Normal 7 2 2 2 3 2 6 2" xfId="42844"/>
    <cellStyle name="Normal 7 2 2 2 3 2 7" xfId="18583"/>
    <cellStyle name="Normal 7 2 2 2 3 2 7 2" xfId="45538"/>
    <cellStyle name="Normal 7 2 2 2 3 2 8" xfId="21277"/>
    <cellStyle name="Normal 7 2 2 2 3 2 8 2" xfId="48232"/>
    <cellStyle name="Normal 7 2 2 2 3 2 9" xfId="23971"/>
    <cellStyle name="Normal 7 2 2 2 3 2 9 2" xfId="50926"/>
    <cellStyle name="Normal 7 2 2 2 3 3" xfId="2444"/>
    <cellStyle name="Normal 7 2 2 2 3 3 10" xfId="29399"/>
    <cellStyle name="Normal 7 2 2 2 3 3 11" xfId="25794"/>
    <cellStyle name="Normal 7 2 2 2 3 3 2" xfId="4227"/>
    <cellStyle name="Normal 7 2 2 2 3 3 2 2" xfId="31181"/>
    <cellStyle name="Normal 7 2 2 2 3 3 3" xfId="6920"/>
    <cellStyle name="Normal 7 2 2 2 3 3 3 2" xfId="33874"/>
    <cellStyle name="Normal 7 2 2 2 3 3 4" xfId="9613"/>
    <cellStyle name="Normal 7 2 2 2 3 3 4 2" xfId="36567"/>
    <cellStyle name="Normal 7 2 2 2 3 3 5" xfId="12306"/>
    <cellStyle name="Normal 7 2 2 2 3 3 5 2" xfId="39260"/>
    <cellStyle name="Normal 7 2 2 2 3 3 6" xfId="14999"/>
    <cellStyle name="Normal 7 2 2 2 3 3 6 2" xfId="41953"/>
    <cellStyle name="Normal 7 2 2 2 3 3 7" xfId="17692"/>
    <cellStyle name="Normal 7 2 2 2 3 3 7 2" xfId="44647"/>
    <cellStyle name="Normal 7 2 2 2 3 3 8" xfId="20386"/>
    <cellStyle name="Normal 7 2 2 2 3 3 8 2" xfId="47341"/>
    <cellStyle name="Normal 7 2 2 2 3 3 9" xfId="23080"/>
    <cellStyle name="Normal 7 2 2 2 3 3 9 2" xfId="50035"/>
    <cellStyle name="Normal 7 2 2 2 3 4" xfId="3336"/>
    <cellStyle name="Normal 7 2 2 2 3 4 2" xfId="30290"/>
    <cellStyle name="Normal 7 2 2 2 3 5" xfId="6029"/>
    <cellStyle name="Normal 7 2 2 2 3 5 2" xfId="32983"/>
    <cellStyle name="Normal 7 2 2 2 3 6" xfId="8722"/>
    <cellStyle name="Normal 7 2 2 2 3 6 2" xfId="35676"/>
    <cellStyle name="Normal 7 2 2 2 3 7" xfId="11415"/>
    <cellStyle name="Normal 7 2 2 2 3 7 2" xfId="38369"/>
    <cellStyle name="Normal 7 2 2 2 3 8" xfId="14108"/>
    <cellStyle name="Normal 7 2 2 2 3 8 2" xfId="41062"/>
    <cellStyle name="Normal 7 2 2 2 3 9" xfId="16801"/>
    <cellStyle name="Normal 7 2 2 2 3 9 2" xfId="43756"/>
    <cellStyle name="Normal 7 2 2 2 4" xfId="1059"/>
    <cellStyle name="Normal 7 2 2 2 4 10" xfId="28014"/>
    <cellStyle name="Normal 7 2 2 2 4 11" xfId="26191"/>
    <cellStyle name="Normal 7 2 2 2 4 2" xfId="4624"/>
    <cellStyle name="Normal 7 2 2 2 4 2 2" xfId="31578"/>
    <cellStyle name="Normal 7 2 2 2 4 3" xfId="7317"/>
    <cellStyle name="Normal 7 2 2 2 4 3 2" xfId="34271"/>
    <cellStyle name="Normal 7 2 2 2 4 4" xfId="10010"/>
    <cellStyle name="Normal 7 2 2 2 4 4 2" xfId="36964"/>
    <cellStyle name="Normal 7 2 2 2 4 5" xfId="12703"/>
    <cellStyle name="Normal 7 2 2 2 4 5 2" xfId="39657"/>
    <cellStyle name="Normal 7 2 2 2 4 6" xfId="15396"/>
    <cellStyle name="Normal 7 2 2 2 4 6 2" xfId="42350"/>
    <cellStyle name="Normal 7 2 2 2 4 7" xfId="18089"/>
    <cellStyle name="Normal 7 2 2 2 4 7 2" xfId="45044"/>
    <cellStyle name="Normal 7 2 2 2 4 8" xfId="20783"/>
    <cellStyle name="Normal 7 2 2 2 4 8 2" xfId="47738"/>
    <cellStyle name="Normal 7 2 2 2 4 9" xfId="23477"/>
    <cellStyle name="Normal 7 2 2 2 4 9 2" xfId="50432"/>
    <cellStyle name="Normal 7 2 2 2 5" xfId="1950"/>
    <cellStyle name="Normal 7 2 2 2 5 10" xfId="28905"/>
    <cellStyle name="Normal 7 2 2 2 5 11" xfId="25300"/>
    <cellStyle name="Normal 7 2 2 2 5 2" xfId="3733"/>
    <cellStyle name="Normal 7 2 2 2 5 2 2" xfId="30687"/>
    <cellStyle name="Normal 7 2 2 2 5 3" xfId="6426"/>
    <cellStyle name="Normal 7 2 2 2 5 3 2" xfId="33380"/>
    <cellStyle name="Normal 7 2 2 2 5 4" xfId="9119"/>
    <cellStyle name="Normal 7 2 2 2 5 4 2" xfId="36073"/>
    <cellStyle name="Normal 7 2 2 2 5 5" xfId="11812"/>
    <cellStyle name="Normal 7 2 2 2 5 5 2" xfId="38766"/>
    <cellStyle name="Normal 7 2 2 2 5 6" xfId="14505"/>
    <cellStyle name="Normal 7 2 2 2 5 6 2" xfId="41459"/>
    <cellStyle name="Normal 7 2 2 2 5 7" xfId="17198"/>
    <cellStyle name="Normal 7 2 2 2 5 7 2" xfId="44153"/>
    <cellStyle name="Normal 7 2 2 2 5 8" xfId="19892"/>
    <cellStyle name="Normal 7 2 2 2 5 8 2" xfId="46847"/>
    <cellStyle name="Normal 7 2 2 2 5 9" xfId="22586"/>
    <cellStyle name="Normal 7 2 2 2 5 9 2" xfId="49541"/>
    <cellStyle name="Normal 7 2 2 2 6" xfId="2842"/>
    <cellStyle name="Normal 7 2 2 2 6 2" xfId="29796"/>
    <cellStyle name="Normal 7 2 2 2 7" xfId="5535"/>
    <cellStyle name="Normal 7 2 2 2 7 2" xfId="32489"/>
    <cellStyle name="Normal 7 2 2 2 8" xfId="8228"/>
    <cellStyle name="Normal 7 2 2 2 8 2" xfId="35182"/>
    <cellStyle name="Normal 7 2 2 2 9" xfId="10921"/>
    <cellStyle name="Normal 7 2 2 2 9 2" xfId="37875"/>
    <cellStyle name="Normal 7 2 2 20" xfId="18968"/>
    <cellStyle name="Normal 7 2 2 20 2" xfId="45923"/>
    <cellStyle name="Normal 7 2 2 21" xfId="21662"/>
    <cellStyle name="Normal 7 2 2 21 2" xfId="48617"/>
    <cellStyle name="Normal 7 2 2 22" xfId="27090"/>
    <cellStyle name="Normal 7 2 2 23" xfId="24376"/>
    <cellStyle name="Normal 7 2 2 3" xfId="170"/>
    <cellStyle name="Normal 7 2 2 3 10" xfId="13647"/>
    <cellStyle name="Normal 7 2 2 3 10 2" xfId="40601"/>
    <cellStyle name="Normal 7 2 2 3 11" xfId="16340"/>
    <cellStyle name="Normal 7 2 2 3 11 2" xfId="43295"/>
    <cellStyle name="Normal 7 2 2 3 12" xfId="19034"/>
    <cellStyle name="Normal 7 2 2 3 12 2" xfId="45989"/>
    <cellStyle name="Normal 7 2 2 3 13" xfId="21728"/>
    <cellStyle name="Normal 7 2 2 3 13 2" xfId="48683"/>
    <cellStyle name="Normal 7 2 2 3 14" xfId="27156"/>
    <cellStyle name="Normal 7 2 2 3 15" xfId="24442"/>
    <cellStyle name="Normal 7 2 2 3 2" xfId="385"/>
    <cellStyle name="Normal 7 2 2 3 2 10" xfId="19230"/>
    <cellStyle name="Normal 7 2 2 3 2 10 2" xfId="46185"/>
    <cellStyle name="Normal 7 2 2 3 2 11" xfId="21924"/>
    <cellStyle name="Normal 7 2 2 3 2 11 2" xfId="48879"/>
    <cellStyle name="Normal 7 2 2 3 2 12" xfId="27352"/>
    <cellStyle name="Normal 7 2 2 3 2 13" xfId="24638"/>
    <cellStyle name="Normal 7 2 2 3 2 2" xfId="1288"/>
    <cellStyle name="Normal 7 2 2 3 2 2 10" xfId="28243"/>
    <cellStyle name="Normal 7 2 2 3 2 2 11" xfId="26420"/>
    <cellStyle name="Normal 7 2 2 3 2 2 2" xfId="4853"/>
    <cellStyle name="Normal 7 2 2 3 2 2 2 2" xfId="31807"/>
    <cellStyle name="Normal 7 2 2 3 2 2 3" xfId="7546"/>
    <cellStyle name="Normal 7 2 2 3 2 2 3 2" xfId="34500"/>
    <cellStyle name="Normal 7 2 2 3 2 2 4" xfId="10239"/>
    <cellStyle name="Normal 7 2 2 3 2 2 4 2" xfId="37193"/>
    <cellStyle name="Normal 7 2 2 3 2 2 5" xfId="12932"/>
    <cellStyle name="Normal 7 2 2 3 2 2 5 2" xfId="39886"/>
    <cellStyle name="Normal 7 2 2 3 2 2 6" xfId="15625"/>
    <cellStyle name="Normal 7 2 2 3 2 2 6 2" xfId="42579"/>
    <cellStyle name="Normal 7 2 2 3 2 2 7" xfId="18318"/>
    <cellStyle name="Normal 7 2 2 3 2 2 7 2" xfId="45273"/>
    <cellStyle name="Normal 7 2 2 3 2 2 8" xfId="21012"/>
    <cellStyle name="Normal 7 2 2 3 2 2 8 2" xfId="47967"/>
    <cellStyle name="Normal 7 2 2 3 2 2 9" xfId="23706"/>
    <cellStyle name="Normal 7 2 2 3 2 2 9 2" xfId="50661"/>
    <cellStyle name="Normal 7 2 2 3 2 3" xfId="2179"/>
    <cellStyle name="Normal 7 2 2 3 2 3 10" xfId="29134"/>
    <cellStyle name="Normal 7 2 2 3 2 3 11" xfId="25529"/>
    <cellStyle name="Normal 7 2 2 3 2 3 2" xfId="3962"/>
    <cellStyle name="Normal 7 2 2 3 2 3 2 2" xfId="30916"/>
    <cellStyle name="Normal 7 2 2 3 2 3 3" xfId="6655"/>
    <cellStyle name="Normal 7 2 2 3 2 3 3 2" xfId="33609"/>
    <cellStyle name="Normal 7 2 2 3 2 3 4" xfId="9348"/>
    <cellStyle name="Normal 7 2 2 3 2 3 4 2" xfId="36302"/>
    <cellStyle name="Normal 7 2 2 3 2 3 5" xfId="12041"/>
    <cellStyle name="Normal 7 2 2 3 2 3 5 2" xfId="38995"/>
    <cellStyle name="Normal 7 2 2 3 2 3 6" xfId="14734"/>
    <cellStyle name="Normal 7 2 2 3 2 3 6 2" xfId="41688"/>
    <cellStyle name="Normal 7 2 2 3 2 3 7" xfId="17427"/>
    <cellStyle name="Normal 7 2 2 3 2 3 7 2" xfId="44382"/>
    <cellStyle name="Normal 7 2 2 3 2 3 8" xfId="20121"/>
    <cellStyle name="Normal 7 2 2 3 2 3 8 2" xfId="47076"/>
    <cellStyle name="Normal 7 2 2 3 2 3 9" xfId="22815"/>
    <cellStyle name="Normal 7 2 2 3 2 3 9 2" xfId="49770"/>
    <cellStyle name="Normal 7 2 2 3 2 4" xfId="3071"/>
    <cellStyle name="Normal 7 2 2 3 2 4 2" xfId="30025"/>
    <cellStyle name="Normal 7 2 2 3 2 5" xfId="5764"/>
    <cellStyle name="Normal 7 2 2 3 2 5 2" xfId="32718"/>
    <cellStyle name="Normal 7 2 2 3 2 6" xfId="8457"/>
    <cellStyle name="Normal 7 2 2 3 2 6 2" xfId="35411"/>
    <cellStyle name="Normal 7 2 2 3 2 7" xfId="11150"/>
    <cellStyle name="Normal 7 2 2 3 2 7 2" xfId="38104"/>
    <cellStyle name="Normal 7 2 2 3 2 8" xfId="13843"/>
    <cellStyle name="Normal 7 2 2 3 2 8 2" xfId="40797"/>
    <cellStyle name="Normal 7 2 2 3 2 9" xfId="16536"/>
    <cellStyle name="Normal 7 2 2 3 2 9 2" xfId="43491"/>
    <cellStyle name="Normal 7 2 2 3 3" xfId="665"/>
    <cellStyle name="Normal 7 2 2 3 3 10" xfId="19496"/>
    <cellStyle name="Normal 7 2 2 3 3 10 2" xfId="46451"/>
    <cellStyle name="Normal 7 2 2 3 3 11" xfId="22190"/>
    <cellStyle name="Normal 7 2 2 3 3 11 2" xfId="49145"/>
    <cellStyle name="Normal 7 2 2 3 3 12" xfId="27618"/>
    <cellStyle name="Normal 7 2 2 3 3 13" xfId="24904"/>
    <cellStyle name="Normal 7 2 2 3 3 2" xfId="1554"/>
    <cellStyle name="Normal 7 2 2 3 3 2 10" xfId="28509"/>
    <cellStyle name="Normal 7 2 2 3 3 2 11" xfId="26686"/>
    <cellStyle name="Normal 7 2 2 3 3 2 2" xfId="5119"/>
    <cellStyle name="Normal 7 2 2 3 3 2 2 2" xfId="32073"/>
    <cellStyle name="Normal 7 2 2 3 3 2 3" xfId="7812"/>
    <cellStyle name="Normal 7 2 2 3 3 2 3 2" xfId="34766"/>
    <cellStyle name="Normal 7 2 2 3 3 2 4" xfId="10505"/>
    <cellStyle name="Normal 7 2 2 3 3 2 4 2" xfId="37459"/>
    <cellStyle name="Normal 7 2 2 3 3 2 5" xfId="13198"/>
    <cellStyle name="Normal 7 2 2 3 3 2 5 2" xfId="40152"/>
    <cellStyle name="Normal 7 2 2 3 3 2 6" xfId="15891"/>
    <cellStyle name="Normal 7 2 2 3 3 2 6 2" xfId="42845"/>
    <cellStyle name="Normal 7 2 2 3 3 2 7" xfId="18584"/>
    <cellStyle name="Normal 7 2 2 3 3 2 7 2" xfId="45539"/>
    <cellStyle name="Normal 7 2 2 3 3 2 8" xfId="21278"/>
    <cellStyle name="Normal 7 2 2 3 3 2 8 2" xfId="48233"/>
    <cellStyle name="Normal 7 2 2 3 3 2 9" xfId="23972"/>
    <cellStyle name="Normal 7 2 2 3 3 2 9 2" xfId="50927"/>
    <cellStyle name="Normal 7 2 2 3 3 3" xfId="2445"/>
    <cellStyle name="Normal 7 2 2 3 3 3 10" xfId="29400"/>
    <cellStyle name="Normal 7 2 2 3 3 3 11" xfId="25795"/>
    <cellStyle name="Normal 7 2 2 3 3 3 2" xfId="4228"/>
    <cellStyle name="Normal 7 2 2 3 3 3 2 2" xfId="31182"/>
    <cellStyle name="Normal 7 2 2 3 3 3 3" xfId="6921"/>
    <cellStyle name="Normal 7 2 2 3 3 3 3 2" xfId="33875"/>
    <cellStyle name="Normal 7 2 2 3 3 3 4" xfId="9614"/>
    <cellStyle name="Normal 7 2 2 3 3 3 4 2" xfId="36568"/>
    <cellStyle name="Normal 7 2 2 3 3 3 5" xfId="12307"/>
    <cellStyle name="Normal 7 2 2 3 3 3 5 2" xfId="39261"/>
    <cellStyle name="Normal 7 2 2 3 3 3 6" xfId="15000"/>
    <cellStyle name="Normal 7 2 2 3 3 3 6 2" xfId="41954"/>
    <cellStyle name="Normal 7 2 2 3 3 3 7" xfId="17693"/>
    <cellStyle name="Normal 7 2 2 3 3 3 7 2" xfId="44648"/>
    <cellStyle name="Normal 7 2 2 3 3 3 8" xfId="20387"/>
    <cellStyle name="Normal 7 2 2 3 3 3 8 2" xfId="47342"/>
    <cellStyle name="Normal 7 2 2 3 3 3 9" xfId="23081"/>
    <cellStyle name="Normal 7 2 2 3 3 3 9 2" xfId="50036"/>
    <cellStyle name="Normal 7 2 2 3 3 4" xfId="3337"/>
    <cellStyle name="Normal 7 2 2 3 3 4 2" xfId="30291"/>
    <cellStyle name="Normal 7 2 2 3 3 5" xfId="6030"/>
    <cellStyle name="Normal 7 2 2 3 3 5 2" xfId="32984"/>
    <cellStyle name="Normal 7 2 2 3 3 6" xfId="8723"/>
    <cellStyle name="Normal 7 2 2 3 3 6 2" xfId="35677"/>
    <cellStyle name="Normal 7 2 2 3 3 7" xfId="11416"/>
    <cellStyle name="Normal 7 2 2 3 3 7 2" xfId="38370"/>
    <cellStyle name="Normal 7 2 2 3 3 8" xfId="14109"/>
    <cellStyle name="Normal 7 2 2 3 3 8 2" xfId="41063"/>
    <cellStyle name="Normal 7 2 2 3 3 9" xfId="16802"/>
    <cellStyle name="Normal 7 2 2 3 3 9 2" xfId="43757"/>
    <cellStyle name="Normal 7 2 2 3 4" xfId="1092"/>
    <cellStyle name="Normal 7 2 2 3 4 10" xfId="28047"/>
    <cellStyle name="Normal 7 2 2 3 4 11" xfId="26224"/>
    <cellStyle name="Normal 7 2 2 3 4 2" xfId="4657"/>
    <cellStyle name="Normal 7 2 2 3 4 2 2" xfId="31611"/>
    <cellStyle name="Normal 7 2 2 3 4 3" xfId="7350"/>
    <cellStyle name="Normal 7 2 2 3 4 3 2" xfId="34304"/>
    <cellStyle name="Normal 7 2 2 3 4 4" xfId="10043"/>
    <cellStyle name="Normal 7 2 2 3 4 4 2" xfId="36997"/>
    <cellStyle name="Normal 7 2 2 3 4 5" xfId="12736"/>
    <cellStyle name="Normal 7 2 2 3 4 5 2" xfId="39690"/>
    <cellStyle name="Normal 7 2 2 3 4 6" xfId="15429"/>
    <cellStyle name="Normal 7 2 2 3 4 6 2" xfId="42383"/>
    <cellStyle name="Normal 7 2 2 3 4 7" xfId="18122"/>
    <cellStyle name="Normal 7 2 2 3 4 7 2" xfId="45077"/>
    <cellStyle name="Normal 7 2 2 3 4 8" xfId="20816"/>
    <cellStyle name="Normal 7 2 2 3 4 8 2" xfId="47771"/>
    <cellStyle name="Normal 7 2 2 3 4 9" xfId="23510"/>
    <cellStyle name="Normal 7 2 2 3 4 9 2" xfId="50465"/>
    <cellStyle name="Normal 7 2 2 3 5" xfId="1983"/>
    <cellStyle name="Normal 7 2 2 3 5 10" xfId="28938"/>
    <cellStyle name="Normal 7 2 2 3 5 11" xfId="25333"/>
    <cellStyle name="Normal 7 2 2 3 5 2" xfId="3766"/>
    <cellStyle name="Normal 7 2 2 3 5 2 2" xfId="30720"/>
    <cellStyle name="Normal 7 2 2 3 5 3" xfId="6459"/>
    <cellStyle name="Normal 7 2 2 3 5 3 2" xfId="33413"/>
    <cellStyle name="Normal 7 2 2 3 5 4" xfId="9152"/>
    <cellStyle name="Normal 7 2 2 3 5 4 2" xfId="36106"/>
    <cellStyle name="Normal 7 2 2 3 5 5" xfId="11845"/>
    <cellStyle name="Normal 7 2 2 3 5 5 2" xfId="38799"/>
    <cellStyle name="Normal 7 2 2 3 5 6" xfId="14538"/>
    <cellStyle name="Normal 7 2 2 3 5 6 2" xfId="41492"/>
    <cellStyle name="Normal 7 2 2 3 5 7" xfId="17231"/>
    <cellStyle name="Normal 7 2 2 3 5 7 2" xfId="44186"/>
    <cellStyle name="Normal 7 2 2 3 5 8" xfId="19925"/>
    <cellStyle name="Normal 7 2 2 3 5 8 2" xfId="46880"/>
    <cellStyle name="Normal 7 2 2 3 5 9" xfId="22619"/>
    <cellStyle name="Normal 7 2 2 3 5 9 2" xfId="49574"/>
    <cellStyle name="Normal 7 2 2 3 6" xfId="2875"/>
    <cellStyle name="Normal 7 2 2 3 6 2" xfId="29829"/>
    <cellStyle name="Normal 7 2 2 3 7" xfId="5568"/>
    <cellStyle name="Normal 7 2 2 3 7 2" xfId="32522"/>
    <cellStyle name="Normal 7 2 2 3 8" xfId="8261"/>
    <cellStyle name="Normal 7 2 2 3 8 2" xfId="35215"/>
    <cellStyle name="Normal 7 2 2 3 9" xfId="10954"/>
    <cellStyle name="Normal 7 2 2 3 9 2" xfId="37908"/>
    <cellStyle name="Normal 7 2 2 4" xfId="203"/>
    <cellStyle name="Normal 7 2 2 4 10" xfId="13680"/>
    <cellStyle name="Normal 7 2 2 4 10 2" xfId="40634"/>
    <cellStyle name="Normal 7 2 2 4 11" xfId="16373"/>
    <cellStyle name="Normal 7 2 2 4 11 2" xfId="43328"/>
    <cellStyle name="Normal 7 2 2 4 12" xfId="19067"/>
    <cellStyle name="Normal 7 2 2 4 12 2" xfId="46022"/>
    <cellStyle name="Normal 7 2 2 4 13" xfId="21761"/>
    <cellStyle name="Normal 7 2 2 4 13 2" xfId="48716"/>
    <cellStyle name="Normal 7 2 2 4 14" xfId="27189"/>
    <cellStyle name="Normal 7 2 2 4 15" xfId="24475"/>
    <cellStyle name="Normal 7 2 2 4 2" xfId="492"/>
    <cellStyle name="Normal 7 2 2 4 2 10" xfId="19322"/>
    <cellStyle name="Normal 7 2 2 4 2 10 2" xfId="46277"/>
    <cellStyle name="Normal 7 2 2 4 2 11" xfId="22016"/>
    <cellStyle name="Normal 7 2 2 4 2 11 2" xfId="48971"/>
    <cellStyle name="Normal 7 2 2 4 2 12" xfId="27444"/>
    <cellStyle name="Normal 7 2 2 4 2 13" xfId="24730"/>
    <cellStyle name="Normal 7 2 2 4 2 2" xfId="1380"/>
    <cellStyle name="Normal 7 2 2 4 2 2 10" xfId="28335"/>
    <cellStyle name="Normal 7 2 2 4 2 2 11" xfId="26512"/>
    <cellStyle name="Normal 7 2 2 4 2 2 2" xfId="4945"/>
    <cellStyle name="Normal 7 2 2 4 2 2 2 2" xfId="31899"/>
    <cellStyle name="Normal 7 2 2 4 2 2 3" xfId="7638"/>
    <cellStyle name="Normal 7 2 2 4 2 2 3 2" xfId="34592"/>
    <cellStyle name="Normal 7 2 2 4 2 2 4" xfId="10331"/>
    <cellStyle name="Normal 7 2 2 4 2 2 4 2" xfId="37285"/>
    <cellStyle name="Normal 7 2 2 4 2 2 5" xfId="13024"/>
    <cellStyle name="Normal 7 2 2 4 2 2 5 2" xfId="39978"/>
    <cellStyle name="Normal 7 2 2 4 2 2 6" xfId="15717"/>
    <cellStyle name="Normal 7 2 2 4 2 2 6 2" xfId="42671"/>
    <cellStyle name="Normal 7 2 2 4 2 2 7" xfId="18410"/>
    <cellStyle name="Normal 7 2 2 4 2 2 7 2" xfId="45365"/>
    <cellStyle name="Normal 7 2 2 4 2 2 8" xfId="21104"/>
    <cellStyle name="Normal 7 2 2 4 2 2 8 2" xfId="48059"/>
    <cellStyle name="Normal 7 2 2 4 2 2 9" xfId="23798"/>
    <cellStyle name="Normal 7 2 2 4 2 2 9 2" xfId="50753"/>
    <cellStyle name="Normal 7 2 2 4 2 3" xfId="2271"/>
    <cellStyle name="Normal 7 2 2 4 2 3 10" xfId="29226"/>
    <cellStyle name="Normal 7 2 2 4 2 3 11" xfId="25621"/>
    <cellStyle name="Normal 7 2 2 4 2 3 2" xfId="4054"/>
    <cellStyle name="Normal 7 2 2 4 2 3 2 2" xfId="31008"/>
    <cellStyle name="Normal 7 2 2 4 2 3 3" xfId="6747"/>
    <cellStyle name="Normal 7 2 2 4 2 3 3 2" xfId="33701"/>
    <cellStyle name="Normal 7 2 2 4 2 3 4" xfId="9440"/>
    <cellStyle name="Normal 7 2 2 4 2 3 4 2" xfId="36394"/>
    <cellStyle name="Normal 7 2 2 4 2 3 5" xfId="12133"/>
    <cellStyle name="Normal 7 2 2 4 2 3 5 2" xfId="39087"/>
    <cellStyle name="Normal 7 2 2 4 2 3 6" xfId="14826"/>
    <cellStyle name="Normal 7 2 2 4 2 3 6 2" xfId="41780"/>
    <cellStyle name="Normal 7 2 2 4 2 3 7" xfId="17519"/>
    <cellStyle name="Normal 7 2 2 4 2 3 7 2" xfId="44474"/>
    <cellStyle name="Normal 7 2 2 4 2 3 8" xfId="20213"/>
    <cellStyle name="Normal 7 2 2 4 2 3 8 2" xfId="47168"/>
    <cellStyle name="Normal 7 2 2 4 2 3 9" xfId="22907"/>
    <cellStyle name="Normal 7 2 2 4 2 3 9 2" xfId="49862"/>
    <cellStyle name="Normal 7 2 2 4 2 4" xfId="3163"/>
    <cellStyle name="Normal 7 2 2 4 2 4 2" xfId="30117"/>
    <cellStyle name="Normal 7 2 2 4 2 5" xfId="5856"/>
    <cellStyle name="Normal 7 2 2 4 2 5 2" xfId="32810"/>
    <cellStyle name="Normal 7 2 2 4 2 6" xfId="8549"/>
    <cellStyle name="Normal 7 2 2 4 2 6 2" xfId="35503"/>
    <cellStyle name="Normal 7 2 2 4 2 7" xfId="11242"/>
    <cellStyle name="Normal 7 2 2 4 2 7 2" xfId="38196"/>
    <cellStyle name="Normal 7 2 2 4 2 8" xfId="13935"/>
    <cellStyle name="Normal 7 2 2 4 2 8 2" xfId="40889"/>
    <cellStyle name="Normal 7 2 2 4 2 9" xfId="16628"/>
    <cellStyle name="Normal 7 2 2 4 2 9 2" xfId="43583"/>
    <cellStyle name="Normal 7 2 2 4 3" xfId="746"/>
    <cellStyle name="Normal 7 2 2 4 3 10" xfId="19576"/>
    <cellStyle name="Normal 7 2 2 4 3 10 2" xfId="46531"/>
    <cellStyle name="Normal 7 2 2 4 3 11" xfId="22270"/>
    <cellStyle name="Normal 7 2 2 4 3 11 2" xfId="49225"/>
    <cellStyle name="Normal 7 2 2 4 3 12" xfId="27698"/>
    <cellStyle name="Normal 7 2 2 4 3 13" xfId="24984"/>
    <cellStyle name="Normal 7 2 2 4 3 2" xfId="1634"/>
    <cellStyle name="Normal 7 2 2 4 3 2 10" xfId="28589"/>
    <cellStyle name="Normal 7 2 2 4 3 2 11" xfId="26766"/>
    <cellStyle name="Normal 7 2 2 4 3 2 2" xfId="5199"/>
    <cellStyle name="Normal 7 2 2 4 3 2 2 2" xfId="32153"/>
    <cellStyle name="Normal 7 2 2 4 3 2 3" xfId="7892"/>
    <cellStyle name="Normal 7 2 2 4 3 2 3 2" xfId="34846"/>
    <cellStyle name="Normal 7 2 2 4 3 2 4" xfId="10585"/>
    <cellStyle name="Normal 7 2 2 4 3 2 4 2" xfId="37539"/>
    <cellStyle name="Normal 7 2 2 4 3 2 5" xfId="13278"/>
    <cellStyle name="Normal 7 2 2 4 3 2 5 2" xfId="40232"/>
    <cellStyle name="Normal 7 2 2 4 3 2 6" xfId="15971"/>
    <cellStyle name="Normal 7 2 2 4 3 2 6 2" xfId="42925"/>
    <cellStyle name="Normal 7 2 2 4 3 2 7" xfId="18664"/>
    <cellStyle name="Normal 7 2 2 4 3 2 7 2" xfId="45619"/>
    <cellStyle name="Normal 7 2 2 4 3 2 8" xfId="21358"/>
    <cellStyle name="Normal 7 2 2 4 3 2 8 2" xfId="48313"/>
    <cellStyle name="Normal 7 2 2 4 3 2 9" xfId="24052"/>
    <cellStyle name="Normal 7 2 2 4 3 2 9 2" xfId="51007"/>
    <cellStyle name="Normal 7 2 2 4 3 3" xfId="2526"/>
    <cellStyle name="Normal 7 2 2 4 3 3 10" xfId="29480"/>
    <cellStyle name="Normal 7 2 2 4 3 3 11" xfId="25875"/>
    <cellStyle name="Normal 7 2 2 4 3 3 2" xfId="4308"/>
    <cellStyle name="Normal 7 2 2 4 3 3 2 2" xfId="31262"/>
    <cellStyle name="Normal 7 2 2 4 3 3 3" xfId="7001"/>
    <cellStyle name="Normal 7 2 2 4 3 3 3 2" xfId="33955"/>
    <cellStyle name="Normal 7 2 2 4 3 3 4" xfId="9694"/>
    <cellStyle name="Normal 7 2 2 4 3 3 4 2" xfId="36648"/>
    <cellStyle name="Normal 7 2 2 4 3 3 5" xfId="12387"/>
    <cellStyle name="Normal 7 2 2 4 3 3 5 2" xfId="39341"/>
    <cellStyle name="Normal 7 2 2 4 3 3 6" xfId="15080"/>
    <cellStyle name="Normal 7 2 2 4 3 3 6 2" xfId="42034"/>
    <cellStyle name="Normal 7 2 2 4 3 3 7" xfId="17773"/>
    <cellStyle name="Normal 7 2 2 4 3 3 7 2" xfId="44728"/>
    <cellStyle name="Normal 7 2 2 4 3 3 8" xfId="20467"/>
    <cellStyle name="Normal 7 2 2 4 3 3 8 2" xfId="47422"/>
    <cellStyle name="Normal 7 2 2 4 3 3 9" xfId="23161"/>
    <cellStyle name="Normal 7 2 2 4 3 3 9 2" xfId="50116"/>
    <cellStyle name="Normal 7 2 2 4 3 4" xfId="3417"/>
    <cellStyle name="Normal 7 2 2 4 3 4 2" xfId="30371"/>
    <cellStyle name="Normal 7 2 2 4 3 5" xfId="6110"/>
    <cellStyle name="Normal 7 2 2 4 3 5 2" xfId="33064"/>
    <cellStyle name="Normal 7 2 2 4 3 6" xfId="8803"/>
    <cellStyle name="Normal 7 2 2 4 3 6 2" xfId="35757"/>
    <cellStyle name="Normal 7 2 2 4 3 7" xfId="11496"/>
    <cellStyle name="Normal 7 2 2 4 3 7 2" xfId="38450"/>
    <cellStyle name="Normal 7 2 2 4 3 8" xfId="14189"/>
    <cellStyle name="Normal 7 2 2 4 3 8 2" xfId="41143"/>
    <cellStyle name="Normal 7 2 2 4 3 9" xfId="16882"/>
    <cellStyle name="Normal 7 2 2 4 3 9 2" xfId="43837"/>
    <cellStyle name="Normal 7 2 2 4 4" xfId="1125"/>
    <cellStyle name="Normal 7 2 2 4 4 10" xfId="28080"/>
    <cellStyle name="Normal 7 2 2 4 4 11" xfId="26257"/>
    <cellStyle name="Normal 7 2 2 4 4 2" xfId="4690"/>
    <cellStyle name="Normal 7 2 2 4 4 2 2" xfId="31644"/>
    <cellStyle name="Normal 7 2 2 4 4 3" xfId="7383"/>
    <cellStyle name="Normal 7 2 2 4 4 3 2" xfId="34337"/>
    <cellStyle name="Normal 7 2 2 4 4 4" xfId="10076"/>
    <cellStyle name="Normal 7 2 2 4 4 4 2" xfId="37030"/>
    <cellStyle name="Normal 7 2 2 4 4 5" xfId="12769"/>
    <cellStyle name="Normal 7 2 2 4 4 5 2" xfId="39723"/>
    <cellStyle name="Normal 7 2 2 4 4 6" xfId="15462"/>
    <cellStyle name="Normal 7 2 2 4 4 6 2" xfId="42416"/>
    <cellStyle name="Normal 7 2 2 4 4 7" xfId="18155"/>
    <cellStyle name="Normal 7 2 2 4 4 7 2" xfId="45110"/>
    <cellStyle name="Normal 7 2 2 4 4 8" xfId="20849"/>
    <cellStyle name="Normal 7 2 2 4 4 8 2" xfId="47804"/>
    <cellStyle name="Normal 7 2 2 4 4 9" xfId="23543"/>
    <cellStyle name="Normal 7 2 2 4 4 9 2" xfId="50498"/>
    <cellStyle name="Normal 7 2 2 4 5" xfId="2016"/>
    <cellStyle name="Normal 7 2 2 4 5 10" xfId="28971"/>
    <cellStyle name="Normal 7 2 2 4 5 11" xfId="25366"/>
    <cellStyle name="Normal 7 2 2 4 5 2" xfId="3799"/>
    <cellStyle name="Normal 7 2 2 4 5 2 2" xfId="30753"/>
    <cellStyle name="Normal 7 2 2 4 5 3" xfId="6492"/>
    <cellStyle name="Normal 7 2 2 4 5 3 2" xfId="33446"/>
    <cellStyle name="Normal 7 2 2 4 5 4" xfId="9185"/>
    <cellStyle name="Normal 7 2 2 4 5 4 2" xfId="36139"/>
    <cellStyle name="Normal 7 2 2 4 5 5" xfId="11878"/>
    <cellStyle name="Normal 7 2 2 4 5 5 2" xfId="38832"/>
    <cellStyle name="Normal 7 2 2 4 5 6" xfId="14571"/>
    <cellStyle name="Normal 7 2 2 4 5 6 2" xfId="41525"/>
    <cellStyle name="Normal 7 2 2 4 5 7" xfId="17264"/>
    <cellStyle name="Normal 7 2 2 4 5 7 2" xfId="44219"/>
    <cellStyle name="Normal 7 2 2 4 5 8" xfId="19958"/>
    <cellStyle name="Normal 7 2 2 4 5 8 2" xfId="46913"/>
    <cellStyle name="Normal 7 2 2 4 5 9" xfId="22652"/>
    <cellStyle name="Normal 7 2 2 4 5 9 2" xfId="49607"/>
    <cellStyle name="Normal 7 2 2 4 6" xfId="2908"/>
    <cellStyle name="Normal 7 2 2 4 6 2" xfId="29862"/>
    <cellStyle name="Normal 7 2 2 4 7" xfId="5601"/>
    <cellStyle name="Normal 7 2 2 4 7 2" xfId="32555"/>
    <cellStyle name="Normal 7 2 2 4 8" xfId="8294"/>
    <cellStyle name="Normal 7 2 2 4 8 2" xfId="35248"/>
    <cellStyle name="Normal 7 2 2 4 9" xfId="10987"/>
    <cellStyle name="Normal 7 2 2 4 9 2" xfId="37941"/>
    <cellStyle name="Normal 7 2 2 5" xfId="383"/>
    <cellStyle name="Normal 7 2 2 5 10" xfId="19228"/>
    <cellStyle name="Normal 7 2 2 5 10 2" xfId="46183"/>
    <cellStyle name="Normal 7 2 2 5 11" xfId="21922"/>
    <cellStyle name="Normal 7 2 2 5 11 2" xfId="48877"/>
    <cellStyle name="Normal 7 2 2 5 12" xfId="27350"/>
    <cellStyle name="Normal 7 2 2 5 13" xfId="24636"/>
    <cellStyle name="Normal 7 2 2 5 2" xfId="1286"/>
    <cellStyle name="Normal 7 2 2 5 2 10" xfId="28241"/>
    <cellStyle name="Normal 7 2 2 5 2 11" xfId="26418"/>
    <cellStyle name="Normal 7 2 2 5 2 2" xfId="4851"/>
    <cellStyle name="Normal 7 2 2 5 2 2 2" xfId="31805"/>
    <cellStyle name="Normal 7 2 2 5 2 3" xfId="7544"/>
    <cellStyle name="Normal 7 2 2 5 2 3 2" xfId="34498"/>
    <cellStyle name="Normal 7 2 2 5 2 4" xfId="10237"/>
    <cellStyle name="Normal 7 2 2 5 2 4 2" xfId="37191"/>
    <cellStyle name="Normal 7 2 2 5 2 5" xfId="12930"/>
    <cellStyle name="Normal 7 2 2 5 2 5 2" xfId="39884"/>
    <cellStyle name="Normal 7 2 2 5 2 6" xfId="15623"/>
    <cellStyle name="Normal 7 2 2 5 2 6 2" xfId="42577"/>
    <cellStyle name="Normal 7 2 2 5 2 7" xfId="18316"/>
    <cellStyle name="Normal 7 2 2 5 2 7 2" xfId="45271"/>
    <cellStyle name="Normal 7 2 2 5 2 8" xfId="21010"/>
    <cellStyle name="Normal 7 2 2 5 2 8 2" xfId="47965"/>
    <cellStyle name="Normal 7 2 2 5 2 9" xfId="23704"/>
    <cellStyle name="Normal 7 2 2 5 2 9 2" xfId="50659"/>
    <cellStyle name="Normal 7 2 2 5 3" xfId="2177"/>
    <cellStyle name="Normal 7 2 2 5 3 10" xfId="29132"/>
    <cellStyle name="Normal 7 2 2 5 3 11" xfId="25527"/>
    <cellStyle name="Normal 7 2 2 5 3 2" xfId="3960"/>
    <cellStyle name="Normal 7 2 2 5 3 2 2" xfId="30914"/>
    <cellStyle name="Normal 7 2 2 5 3 3" xfId="6653"/>
    <cellStyle name="Normal 7 2 2 5 3 3 2" xfId="33607"/>
    <cellStyle name="Normal 7 2 2 5 3 4" xfId="9346"/>
    <cellStyle name="Normal 7 2 2 5 3 4 2" xfId="36300"/>
    <cellStyle name="Normal 7 2 2 5 3 5" xfId="12039"/>
    <cellStyle name="Normal 7 2 2 5 3 5 2" xfId="38993"/>
    <cellStyle name="Normal 7 2 2 5 3 6" xfId="14732"/>
    <cellStyle name="Normal 7 2 2 5 3 6 2" xfId="41686"/>
    <cellStyle name="Normal 7 2 2 5 3 7" xfId="17425"/>
    <cellStyle name="Normal 7 2 2 5 3 7 2" xfId="44380"/>
    <cellStyle name="Normal 7 2 2 5 3 8" xfId="20119"/>
    <cellStyle name="Normal 7 2 2 5 3 8 2" xfId="47074"/>
    <cellStyle name="Normal 7 2 2 5 3 9" xfId="22813"/>
    <cellStyle name="Normal 7 2 2 5 3 9 2" xfId="49768"/>
    <cellStyle name="Normal 7 2 2 5 4" xfId="3069"/>
    <cellStyle name="Normal 7 2 2 5 4 2" xfId="30023"/>
    <cellStyle name="Normal 7 2 2 5 5" xfId="5762"/>
    <cellStyle name="Normal 7 2 2 5 5 2" xfId="32716"/>
    <cellStyle name="Normal 7 2 2 5 6" xfId="8455"/>
    <cellStyle name="Normal 7 2 2 5 6 2" xfId="35409"/>
    <cellStyle name="Normal 7 2 2 5 7" xfId="11148"/>
    <cellStyle name="Normal 7 2 2 5 7 2" xfId="38102"/>
    <cellStyle name="Normal 7 2 2 5 8" xfId="13841"/>
    <cellStyle name="Normal 7 2 2 5 8 2" xfId="40795"/>
    <cellStyle name="Normal 7 2 2 5 9" xfId="16534"/>
    <cellStyle name="Normal 7 2 2 5 9 2" xfId="43489"/>
    <cellStyle name="Normal 7 2 2 6" xfId="528"/>
    <cellStyle name="Normal 7 2 2 6 10" xfId="19358"/>
    <cellStyle name="Normal 7 2 2 6 10 2" xfId="46313"/>
    <cellStyle name="Normal 7 2 2 6 11" xfId="22052"/>
    <cellStyle name="Normal 7 2 2 6 11 2" xfId="49007"/>
    <cellStyle name="Normal 7 2 2 6 12" xfId="27480"/>
    <cellStyle name="Normal 7 2 2 6 13" xfId="24766"/>
    <cellStyle name="Normal 7 2 2 6 2" xfId="1416"/>
    <cellStyle name="Normal 7 2 2 6 2 10" xfId="28371"/>
    <cellStyle name="Normal 7 2 2 6 2 11" xfId="26548"/>
    <cellStyle name="Normal 7 2 2 6 2 2" xfId="4981"/>
    <cellStyle name="Normal 7 2 2 6 2 2 2" xfId="31935"/>
    <cellStyle name="Normal 7 2 2 6 2 3" xfId="7674"/>
    <cellStyle name="Normal 7 2 2 6 2 3 2" xfId="34628"/>
    <cellStyle name="Normal 7 2 2 6 2 4" xfId="10367"/>
    <cellStyle name="Normal 7 2 2 6 2 4 2" xfId="37321"/>
    <cellStyle name="Normal 7 2 2 6 2 5" xfId="13060"/>
    <cellStyle name="Normal 7 2 2 6 2 5 2" xfId="40014"/>
    <cellStyle name="Normal 7 2 2 6 2 6" xfId="15753"/>
    <cellStyle name="Normal 7 2 2 6 2 6 2" xfId="42707"/>
    <cellStyle name="Normal 7 2 2 6 2 7" xfId="18446"/>
    <cellStyle name="Normal 7 2 2 6 2 7 2" xfId="45401"/>
    <cellStyle name="Normal 7 2 2 6 2 8" xfId="21140"/>
    <cellStyle name="Normal 7 2 2 6 2 8 2" xfId="48095"/>
    <cellStyle name="Normal 7 2 2 6 2 9" xfId="23834"/>
    <cellStyle name="Normal 7 2 2 6 2 9 2" xfId="50789"/>
    <cellStyle name="Normal 7 2 2 6 3" xfId="2307"/>
    <cellStyle name="Normal 7 2 2 6 3 10" xfId="29262"/>
    <cellStyle name="Normal 7 2 2 6 3 11" xfId="25657"/>
    <cellStyle name="Normal 7 2 2 6 3 2" xfId="4090"/>
    <cellStyle name="Normal 7 2 2 6 3 2 2" xfId="31044"/>
    <cellStyle name="Normal 7 2 2 6 3 3" xfId="6783"/>
    <cellStyle name="Normal 7 2 2 6 3 3 2" xfId="33737"/>
    <cellStyle name="Normal 7 2 2 6 3 4" xfId="9476"/>
    <cellStyle name="Normal 7 2 2 6 3 4 2" xfId="36430"/>
    <cellStyle name="Normal 7 2 2 6 3 5" xfId="12169"/>
    <cellStyle name="Normal 7 2 2 6 3 5 2" xfId="39123"/>
    <cellStyle name="Normal 7 2 2 6 3 6" xfId="14862"/>
    <cellStyle name="Normal 7 2 2 6 3 6 2" xfId="41816"/>
    <cellStyle name="Normal 7 2 2 6 3 7" xfId="17555"/>
    <cellStyle name="Normal 7 2 2 6 3 7 2" xfId="44510"/>
    <cellStyle name="Normal 7 2 2 6 3 8" xfId="20249"/>
    <cellStyle name="Normal 7 2 2 6 3 8 2" xfId="47204"/>
    <cellStyle name="Normal 7 2 2 6 3 9" xfId="22943"/>
    <cellStyle name="Normal 7 2 2 6 3 9 2" xfId="49898"/>
    <cellStyle name="Normal 7 2 2 6 4" xfId="3199"/>
    <cellStyle name="Normal 7 2 2 6 4 2" xfId="30153"/>
    <cellStyle name="Normal 7 2 2 6 5" xfId="5892"/>
    <cellStyle name="Normal 7 2 2 6 5 2" xfId="32846"/>
    <cellStyle name="Normal 7 2 2 6 6" xfId="8585"/>
    <cellStyle name="Normal 7 2 2 6 6 2" xfId="35539"/>
    <cellStyle name="Normal 7 2 2 6 7" xfId="11278"/>
    <cellStyle name="Normal 7 2 2 6 7 2" xfId="38232"/>
    <cellStyle name="Normal 7 2 2 6 8" xfId="13971"/>
    <cellStyle name="Normal 7 2 2 6 8 2" xfId="40925"/>
    <cellStyle name="Normal 7 2 2 6 9" xfId="16664"/>
    <cellStyle name="Normal 7 2 2 6 9 2" xfId="43619"/>
    <cellStyle name="Normal 7 2 2 7" xfId="794"/>
    <cellStyle name="Normal 7 2 2 7 10" xfId="19625"/>
    <cellStyle name="Normal 7 2 2 7 10 2" xfId="46580"/>
    <cellStyle name="Normal 7 2 2 7 11" xfId="22319"/>
    <cellStyle name="Normal 7 2 2 7 11 2" xfId="49274"/>
    <cellStyle name="Normal 7 2 2 7 12" xfId="27747"/>
    <cellStyle name="Normal 7 2 2 7 13" xfId="25033"/>
    <cellStyle name="Normal 7 2 2 7 2" xfId="1683"/>
    <cellStyle name="Normal 7 2 2 7 2 10" xfId="28638"/>
    <cellStyle name="Normal 7 2 2 7 2 11" xfId="26815"/>
    <cellStyle name="Normal 7 2 2 7 2 2" xfId="5248"/>
    <cellStyle name="Normal 7 2 2 7 2 2 2" xfId="32202"/>
    <cellStyle name="Normal 7 2 2 7 2 3" xfId="7941"/>
    <cellStyle name="Normal 7 2 2 7 2 3 2" xfId="34895"/>
    <cellStyle name="Normal 7 2 2 7 2 4" xfId="10634"/>
    <cellStyle name="Normal 7 2 2 7 2 4 2" xfId="37588"/>
    <cellStyle name="Normal 7 2 2 7 2 5" xfId="13327"/>
    <cellStyle name="Normal 7 2 2 7 2 5 2" xfId="40281"/>
    <cellStyle name="Normal 7 2 2 7 2 6" xfId="16020"/>
    <cellStyle name="Normal 7 2 2 7 2 6 2" xfId="42974"/>
    <cellStyle name="Normal 7 2 2 7 2 7" xfId="18713"/>
    <cellStyle name="Normal 7 2 2 7 2 7 2" xfId="45668"/>
    <cellStyle name="Normal 7 2 2 7 2 8" xfId="21407"/>
    <cellStyle name="Normal 7 2 2 7 2 8 2" xfId="48362"/>
    <cellStyle name="Normal 7 2 2 7 2 9" xfId="24101"/>
    <cellStyle name="Normal 7 2 2 7 2 9 2" xfId="51056"/>
    <cellStyle name="Normal 7 2 2 7 3" xfId="2575"/>
    <cellStyle name="Normal 7 2 2 7 3 10" xfId="29529"/>
    <cellStyle name="Normal 7 2 2 7 3 11" xfId="25924"/>
    <cellStyle name="Normal 7 2 2 7 3 2" xfId="4357"/>
    <cellStyle name="Normal 7 2 2 7 3 2 2" xfId="31311"/>
    <cellStyle name="Normal 7 2 2 7 3 3" xfId="7050"/>
    <cellStyle name="Normal 7 2 2 7 3 3 2" xfId="34004"/>
    <cellStyle name="Normal 7 2 2 7 3 4" xfId="9743"/>
    <cellStyle name="Normal 7 2 2 7 3 4 2" xfId="36697"/>
    <cellStyle name="Normal 7 2 2 7 3 5" xfId="12436"/>
    <cellStyle name="Normal 7 2 2 7 3 5 2" xfId="39390"/>
    <cellStyle name="Normal 7 2 2 7 3 6" xfId="15129"/>
    <cellStyle name="Normal 7 2 2 7 3 6 2" xfId="42083"/>
    <cellStyle name="Normal 7 2 2 7 3 7" xfId="17822"/>
    <cellStyle name="Normal 7 2 2 7 3 7 2" xfId="44777"/>
    <cellStyle name="Normal 7 2 2 7 3 8" xfId="20516"/>
    <cellStyle name="Normal 7 2 2 7 3 8 2" xfId="47471"/>
    <cellStyle name="Normal 7 2 2 7 3 9" xfId="23210"/>
    <cellStyle name="Normal 7 2 2 7 3 9 2" xfId="50165"/>
    <cellStyle name="Normal 7 2 2 7 4" xfId="3466"/>
    <cellStyle name="Normal 7 2 2 7 4 2" xfId="30420"/>
    <cellStyle name="Normal 7 2 2 7 5" xfId="6159"/>
    <cellStyle name="Normal 7 2 2 7 5 2" xfId="33113"/>
    <cellStyle name="Normal 7 2 2 7 6" xfId="8852"/>
    <cellStyle name="Normal 7 2 2 7 6 2" xfId="35806"/>
    <cellStyle name="Normal 7 2 2 7 7" xfId="11545"/>
    <cellStyle name="Normal 7 2 2 7 7 2" xfId="38499"/>
    <cellStyle name="Normal 7 2 2 7 8" xfId="14238"/>
    <cellStyle name="Normal 7 2 2 7 8 2" xfId="41192"/>
    <cellStyle name="Normal 7 2 2 7 9" xfId="16931"/>
    <cellStyle name="Normal 7 2 2 7 9 2" xfId="43886"/>
    <cellStyle name="Normal 7 2 2 8" xfId="827"/>
    <cellStyle name="Normal 7 2 2 8 10" xfId="19658"/>
    <cellStyle name="Normal 7 2 2 8 10 2" xfId="46613"/>
    <cellStyle name="Normal 7 2 2 8 11" xfId="22352"/>
    <cellStyle name="Normal 7 2 2 8 11 2" xfId="49307"/>
    <cellStyle name="Normal 7 2 2 8 12" xfId="27780"/>
    <cellStyle name="Normal 7 2 2 8 13" xfId="25066"/>
    <cellStyle name="Normal 7 2 2 8 2" xfId="1716"/>
    <cellStyle name="Normal 7 2 2 8 2 10" xfId="28671"/>
    <cellStyle name="Normal 7 2 2 8 2 11" xfId="26848"/>
    <cellStyle name="Normal 7 2 2 8 2 2" xfId="5281"/>
    <cellStyle name="Normal 7 2 2 8 2 2 2" xfId="32235"/>
    <cellStyle name="Normal 7 2 2 8 2 3" xfId="7974"/>
    <cellStyle name="Normal 7 2 2 8 2 3 2" xfId="34928"/>
    <cellStyle name="Normal 7 2 2 8 2 4" xfId="10667"/>
    <cellStyle name="Normal 7 2 2 8 2 4 2" xfId="37621"/>
    <cellStyle name="Normal 7 2 2 8 2 5" xfId="13360"/>
    <cellStyle name="Normal 7 2 2 8 2 5 2" xfId="40314"/>
    <cellStyle name="Normal 7 2 2 8 2 6" xfId="16053"/>
    <cellStyle name="Normal 7 2 2 8 2 6 2" xfId="43007"/>
    <cellStyle name="Normal 7 2 2 8 2 7" xfId="18746"/>
    <cellStyle name="Normal 7 2 2 8 2 7 2" xfId="45701"/>
    <cellStyle name="Normal 7 2 2 8 2 8" xfId="21440"/>
    <cellStyle name="Normal 7 2 2 8 2 8 2" xfId="48395"/>
    <cellStyle name="Normal 7 2 2 8 2 9" xfId="24134"/>
    <cellStyle name="Normal 7 2 2 8 2 9 2" xfId="51089"/>
    <cellStyle name="Normal 7 2 2 8 3" xfId="2608"/>
    <cellStyle name="Normal 7 2 2 8 3 10" xfId="29562"/>
    <cellStyle name="Normal 7 2 2 8 3 11" xfId="25957"/>
    <cellStyle name="Normal 7 2 2 8 3 2" xfId="4390"/>
    <cellStyle name="Normal 7 2 2 8 3 2 2" xfId="31344"/>
    <cellStyle name="Normal 7 2 2 8 3 3" xfId="7083"/>
    <cellStyle name="Normal 7 2 2 8 3 3 2" xfId="34037"/>
    <cellStyle name="Normal 7 2 2 8 3 4" xfId="9776"/>
    <cellStyle name="Normal 7 2 2 8 3 4 2" xfId="36730"/>
    <cellStyle name="Normal 7 2 2 8 3 5" xfId="12469"/>
    <cellStyle name="Normal 7 2 2 8 3 5 2" xfId="39423"/>
    <cellStyle name="Normal 7 2 2 8 3 6" xfId="15162"/>
    <cellStyle name="Normal 7 2 2 8 3 6 2" xfId="42116"/>
    <cellStyle name="Normal 7 2 2 8 3 7" xfId="17855"/>
    <cellStyle name="Normal 7 2 2 8 3 7 2" xfId="44810"/>
    <cellStyle name="Normal 7 2 2 8 3 8" xfId="20549"/>
    <cellStyle name="Normal 7 2 2 8 3 8 2" xfId="47504"/>
    <cellStyle name="Normal 7 2 2 8 3 9" xfId="23243"/>
    <cellStyle name="Normal 7 2 2 8 3 9 2" xfId="50198"/>
    <cellStyle name="Normal 7 2 2 8 4" xfId="3499"/>
    <cellStyle name="Normal 7 2 2 8 4 2" xfId="30453"/>
    <cellStyle name="Normal 7 2 2 8 5" xfId="6192"/>
    <cellStyle name="Normal 7 2 2 8 5 2" xfId="33146"/>
    <cellStyle name="Normal 7 2 2 8 6" xfId="8885"/>
    <cellStyle name="Normal 7 2 2 8 6 2" xfId="35839"/>
    <cellStyle name="Normal 7 2 2 8 7" xfId="11578"/>
    <cellStyle name="Normal 7 2 2 8 7 2" xfId="38532"/>
    <cellStyle name="Normal 7 2 2 8 8" xfId="14271"/>
    <cellStyle name="Normal 7 2 2 8 8 2" xfId="41225"/>
    <cellStyle name="Normal 7 2 2 8 9" xfId="16964"/>
    <cellStyle name="Normal 7 2 2 8 9 2" xfId="43919"/>
    <cellStyle name="Normal 7 2 2 9" xfId="880"/>
    <cellStyle name="Normal 7 2 2 9 10" xfId="19712"/>
    <cellStyle name="Normal 7 2 2 9 10 2" xfId="46667"/>
    <cellStyle name="Normal 7 2 2 9 11" xfId="22406"/>
    <cellStyle name="Normal 7 2 2 9 11 2" xfId="49361"/>
    <cellStyle name="Normal 7 2 2 9 12" xfId="27834"/>
    <cellStyle name="Normal 7 2 2 9 13" xfId="25120"/>
    <cellStyle name="Normal 7 2 2 9 2" xfId="1770"/>
    <cellStyle name="Normal 7 2 2 9 2 10" xfId="28725"/>
    <cellStyle name="Normal 7 2 2 9 2 11" xfId="26902"/>
    <cellStyle name="Normal 7 2 2 9 2 2" xfId="5335"/>
    <cellStyle name="Normal 7 2 2 9 2 2 2" xfId="32289"/>
    <cellStyle name="Normal 7 2 2 9 2 3" xfId="8028"/>
    <cellStyle name="Normal 7 2 2 9 2 3 2" xfId="34982"/>
    <cellStyle name="Normal 7 2 2 9 2 4" xfId="10721"/>
    <cellStyle name="Normal 7 2 2 9 2 4 2" xfId="37675"/>
    <cellStyle name="Normal 7 2 2 9 2 5" xfId="13414"/>
    <cellStyle name="Normal 7 2 2 9 2 5 2" xfId="40368"/>
    <cellStyle name="Normal 7 2 2 9 2 6" xfId="16107"/>
    <cellStyle name="Normal 7 2 2 9 2 6 2" xfId="43061"/>
    <cellStyle name="Normal 7 2 2 9 2 7" xfId="18800"/>
    <cellStyle name="Normal 7 2 2 9 2 7 2" xfId="45755"/>
    <cellStyle name="Normal 7 2 2 9 2 8" xfId="21494"/>
    <cellStyle name="Normal 7 2 2 9 2 8 2" xfId="48449"/>
    <cellStyle name="Normal 7 2 2 9 2 9" xfId="24188"/>
    <cellStyle name="Normal 7 2 2 9 2 9 2" xfId="51143"/>
    <cellStyle name="Normal 7 2 2 9 3" xfId="2662"/>
    <cellStyle name="Normal 7 2 2 9 3 10" xfId="29616"/>
    <cellStyle name="Normal 7 2 2 9 3 11" xfId="26011"/>
    <cellStyle name="Normal 7 2 2 9 3 2" xfId="4444"/>
    <cellStyle name="Normal 7 2 2 9 3 2 2" xfId="31398"/>
    <cellStyle name="Normal 7 2 2 9 3 3" xfId="7137"/>
    <cellStyle name="Normal 7 2 2 9 3 3 2" xfId="34091"/>
    <cellStyle name="Normal 7 2 2 9 3 4" xfId="9830"/>
    <cellStyle name="Normal 7 2 2 9 3 4 2" xfId="36784"/>
    <cellStyle name="Normal 7 2 2 9 3 5" xfId="12523"/>
    <cellStyle name="Normal 7 2 2 9 3 5 2" xfId="39477"/>
    <cellStyle name="Normal 7 2 2 9 3 6" xfId="15216"/>
    <cellStyle name="Normal 7 2 2 9 3 6 2" xfId="42170"/>
    <cellStyle name="Normal 7 2 2 9 3 7" xfId="17909"/>
    <cellStyle name="Normal 7 2 2 9 3 7 2" xfId="44864"/>
    <cellStyle name="Normal 7 2 2 9 3 8" xfId="20603"/>
    <cellStyle name="Normal 7 2 2 9 3 8 2" xfId="47558"/>
    <cellStyle name="Normal 7 2 2 9 3 9" xfId="23297"/>
    <cellStyle name="Normal 7 2 2 9 3 9 2" xfId="50252"/>
    <cellStyle name="Normal 7 2 2 9 4" xfId="3553"/>
    <cellStyle name="Normal 7 2 2 9 4 2" xfId="30507"/>
    <cellStyle name="Normal 7 2 2 9 5" xfId="6246"/>
    <cellStyle name="Normal 7 2 2 9 5 2" xfId="33200"/>
    <cellStyle name="Normal 7 2 2 9 6" xfId="8939"/>
    <cellStyle name="Normal 7 2 2 9 6 2" xfId="35893"/>
    <cellStyle name="Normal 7 2 2 9 7" xfId="11632"/>
    <cellStyle name="Normal 7 2 2 9 7 2" xfId="38586"/>
    <cellStyle name="Normal 7 2 2 9 8" xfId="14325"/>
    <cellStyle name="Normal 7 2 2 9 8 2" xfId="41279"/>
    <cellStyle name="Normal 7 2 2 9 9" xfId="17018"/>
    <cellStyle name="Normal 7 2 2 9 9 2" xfId="43973"/>
    <cellStyle name="Normal 7 2 20" xfId="13555"/>
    <cellStyle name="Normal 7 2 20 2" xfId="40509"/>
    <cellStyle name="Normal 7 2 21" xfId="16248"/>
    <cellStyle name="Normal 7 2 21 2" xfId="43203"/>
    <cellStyle name="Normal 7 2 22" xfId="18942"/>
    <cellStyle name="Normal 7 2 22 2" xfId="45897"/>
    <cellStyle name="Normal 7 2 23" xfId="21636"/>
    <cellStyle name="Normal 7 2 23 2" xfId="48591"/>
    <cellStyle name="Normal 7 2 24" xfId="27064"/>
    <cellStyle name="Normal 7 2 25" xfId="24350"/>
    <cellStyle name="Normal 7 2 26" xfId="51355"/>
    <cellStyle name="Normal 7 2 3" xfId="90"/>
    <cellStyle name="Normal 7 2 3 10" xfId="10875"/>
    <cellStyle name="Normal 7 2 3 10 2" xfId="37829"/>
    <cellStyle name="Normal 7 2 3 11" xfId="13568"/>
    <cellStyle name="Normal 7 2 3 11 2" xfId="40522"/>
    <cellStyle name="Normal 7 2 3 12" xfId="16261"/>
    <cellStyle name="Normal 7 2 3 12 2" xfId="43216"/>
    <cellStyle name="Normal 7 2 3 13" xfId="18955"/>
    <cellStyle name="Normal 7 2 3 13 2" xfId="45910"/>
    <cellStyle name="Normal 7 2 3 14" xfId="21649"/>
    <cellStyle name="Normal 7 2 3 14 2" xfId="48604"/>
    <cellStyle name="Normal 7 2 3 15" xfId="27077"/>
    <cellStyle name="Normal 7 2 3 16" xfId="24363"/>
    <cellStyle name="Normal 7 2 3 2" xfId="387"/>
    <cellStyle name="Normal 7 2 3 2 10" xfId="16538"/>
    <cellStyle name="Normal 7 2 3 2 10 2" xfId="43493"/>
    <cellStyle name="Normal 7 2 3 2 11" xfId="19232"/>
    <cellStyle name="Normal 7 2 3 2 11 2" xfId="46187"/>
    <cellStyle name="Normal 7 2 3 2 12" xfId="21926"/>
    <cellStyle name="Normal 7 2 3 2 12 2" xfId="48881"/>
    <cellStyle name="Normal 7 2 3 2 13" xfId="27354"/>
    <cellStyle name="Normal 7 2 3 2 14" xfId="24640"/>
    <cellStyle name="Normal 7 2 3 2 2" xfId="667"/>
    <cellStyle name="Normal 7 2 3 2 2 10" xfId="19498"/>
    <cellStyle name="Normal 7 2 3 2 2 10 2" xfId="46453"/>
    <cellStyle name="Normal 7 2 3 2 2 11" xfId="22192"/>
    <cellStyle name="Normal 7 2 3 2 2 11 2" xfId="49147"/>
    <cellStyle name="Normal 7 2 3 2 2 12" xfId="27620"/>
    <cellStyle name="Normal 7 2 3 2 2 13" xfId="24906"/>
    <cellStyle name="Normal 7 2 3 2 2 2" xfId="1556"/>
    <cellStyle name="Normal 7 2 3 2 2 2 10" xfId="28511"/>
    <cellStyle name="Normal 7 2 3 2 2 2 11" xfId="26688"/>
    <cellStyle name="Normal 7 2 3 2 2 2 2" xfId="5121"/>
    <cellStyle name="Normal 7 2 3 2 2 2 2 2" xfId="32075"/>
    <cellStyle name="Normal 7 2 3 2 2 2 3" xfId="7814"/>
    <cellStyle name="Normal 7 2 3 2 2 2 3 2" xfId="34768"/>
    <cellStyle name="Normal 7 2 3 2 2 2 4" xfId="10507"/>
    <cellStyle name="Normal 7 2 3 2 2 2 4 2" xfId="37461"/>
    <cellStyle name="Normal 7 2 3 2 2 2 5" xfId="13200"/>
    <cellStyle name="Normal 7 2 3 2 2 2 5 2" xfId="40154"/>
    <cellStyle name="Normal 7 2 3 2 2 2 6" xfId="15893"/>
    <cellStyle name="Normal 7 2 3 2 2 2 6 2" xfId="42847"/>
    <cellStyle name="Normal 7 2 3 2 2 2 7" xfId="18586"/>
    <cellStyle name="Normal 7 2 3 2 2 2 7 2" xfId="45541"/>
    <cellStyle name="Normal 7 2 3 2 2 2 8" xfId="21280"/>
    <cellStyle name="Normal 7 2 3 2 2 2 8 2" xfId="48235"/>
    <cellStyle name="Normal 7 2 3 2 2 2 9" xfId="23974"/>
    <cellStyle name="Normal 7 2 3 2 2 2 9 2" xfId="50929"/>
    <cellStyle name="Normal 7 2 3 2 2 3" xfId="2447"/>
    <cellStyle name="Normal 7 2 3 2 2 3 10" xfId="29402"/>
    <cellStyle name="Normal 7 2 3 2 2 3 11" xfId="25797"/>
    <cellStyle name="Normal 7 2 3 2 2 3 2" xfId="4230"/>
    <cellStyle name="Normal 7 2 3 2 2 3 2 2" xfId="31184"/>
    <cellStyle name="Normal 7 2 3 2 2 3 3" xfId="6923"/>
    <cellStyle name="Normal 7 2 3 2 2 3 3 2" xfId="33877"/>
    <cellStyle name="Normal 7 2 3 2 2 3 4" xfId="9616"/>
    <cellStyle name="Normal 7 2 3 2 2 3 4 2" xfId="36570"/>
    <cellStyle name="Normal 7 2 3 2 2 3 5" xfId="12309"/>
    <cellStyle name="Normal 7 2 3 2 2 3 5 2" xfId="39263"/>
    <cellStyle name="Normal 7 2 3 2 2 3 6" xfId="15002"/>
    <cellStyle name="Normal 7 2 3 2 2 3 6 2" xfId="41956"/>
    <cellStyle name="Normal 7 2 3 2 2 3 7" xfId="17695"/>
    <cellStyle name="Normal 7 2 3 2 2 3 7 2" xfId="44650"/>
    <cellStyle name="Normal 7 2 3 2 2 3 8" xfId="20389"/>
    <cellStyle name="Normal 7 2 3 2 2 3 8 2" xfId="47344"/>
    <cellStyle name="Normal 7 2 3 2 2 3 9" xfId="23083"/>
    <cellStyle name="Normal 7 2 3 2 2 3 9 2" xfId="50038"/>
    <cellStyle name="Normal 7 2 3 2 2 4" xfId="3339"/>
    <cellStyle name="Normal 7 2 3 2 2 4 2" xfId="30293"/>
    <cellStyle name="Normal 7 2 3 2 2 5" xfId="6032"/>
    <cellStyle name="Normal 7 2 3 2 2 5 2" xfId="32986"/>
    <cellStyle name="Normal 7 2 3 2 2 6" xfId="8725"/>
    <cellStyle name="Normal 7 2 3 2 2 6 2" xfId="35679"/>
    <cellStyle name="Normal 7 2 3 2 2 7" xfId="11418"/>
    <cellStyle name="Normal 7 2 3 2 2 7 2" xfId="38372"/>
    <cellStyle name="Normal 7 2 3 2 2 8" xfId="14111"/>
    <cellStyle name="Normal 7 2 3 2 2 8 2" xfId="41065"/>
    <cellStyle name="Normal 7 2 3 2 2 9" xfId="16804"/>
    <cellStyle name="Normal 7 2 3 2 2 9 2" xfId="43759"/>
    <cellStyle name="Normal 7 2 3 2 3" xfId="1290"/>
    <cellStyle name="Normal 7 2 3 2 3 10" xfId="28245"/>
    <cellStyle name="Normal 7 2 3 2 3 11" xfId="26422"/>
    <cellStyle name="Normal 7 2 3 2 3 2" xfId="4855"/>
    <cellStyle name="Normal 7 2 3 2 3 2 2" xfId="31809"/>
    <cellStyle name="Normal 7 2 3 2 3 3" xfId="7548"/>
    <cellStyle name="Normal 7 2 3 2 3 3 2" xfId="34502"/>
    <cellStyle name="Normal 7 2 3 2 3 4" xfId="10241"/>
    <cellStyle name="Normal 7 2 3 2 3 4 2" xfId="37195"/>
    <cellStyle name="Normal 7 2 3 2 3 5" xfId="12934"/>
    <cellStyle name="Normal 7 2 3 2 3 5 2" xfId="39888"/>
    <cellStyle name="Normal 7 2 3 2 3 6" xfId="15627"/>
    <cellStyle name="Normal 7 2 3 2 3 6 2" xfId="42581"/>
    <cellStyle name="Normal 7 2 3 2 3 7" xfId="18320"/>
    <cellStyle name="Normal 7 2 3 2 3 7 2" xfId="45275"/>
    <cellStyle name="Normal 7 2 3 2 3 8" xfId="21014"/>
    <cellStyle name="Normal 7 2 3 2 3 8 2" xfId="47969"/>
    <cellStyle name="Normal 7 2 3 2 3 9" xfId="23708"/>
    <cellStyle name="Normal 7 2 3 2 3 9 2" xfId="50663"/>
    <cellStyle name="Normal 7 2 3 2 4" xfId="2181"/>
    <cellStyle name="Normal 7 2 3 2 4 10" xfId="29136"/>
    <cellStyle name="Normal 7 2 3 2 4 11" xfId="25531"/>
    <cellStyle name="Normal 7 2 3 2 4 2" xfId="3964"/>
    <cellStyle name="Normal 7 2 3 2 4 2 2" xfId="30918"/>
    <cellStyle name="Normal 7 2 3 2 4 3" xfId="6657"/>
    <cellStyle name="Normal 7 2 3 2 4 3 2" xfId="33611"/>
    <cellStyle name="Normal 7 2 3 2 4 4" xfId="9350"/>
    <cellStyle name="Normal 7 2 3 2 4 4 2" xfId="36304"/>
    <cellStyle name="Normal 7 2 3 2 4 5" xfId="12043"/>
    <cellStyle name="Normal 7 2 3 2 4 5 2" xfId="38997"/>
    <cellStyle name="Normal 7 2 3 2 4 6" xfId="14736"/>
    <cellStyle name="Normal 7 2 3 2 4 6 2" xfId="41690"/>
    <cellStyle name="Normal 7 2 3 2 4 7" xfId="17429"/>
    <cellStyle name="Normal 7 2 3 2 4 7 2" xfId="44384"/>
    <cellStyle name="Normal 7 2 3 2 4 8" xfId="20123"/>
    <cellStyle name="Normal 7 2 3 2 4 8 2" xfId="47078"/>
    <cellStyle name="Normal 7 2 3 2 4 9" xfId="22817"/>
    <cellStyle name="Normal 7 2 3 2 4 9 2" xfId="49772"/>
    <cellStyle name="Normal 7 2 3 2 5" xfId="3073"/>
    <cellStyle name="Normal 7 2 3 2 5 2" xfId="30027"/>
    <cellStyle name="Normal 7 2 3 2 6" xfId="5766"/>
    <cellStyle name="Normal 7 2 3 2 6 2" xfId="32720"/>
    <cellStyle name="Normal 7 2 3 2 7" xfId="8459"/>
    <cellStyle name="Normal 7 2 3 2 7 2" xfId="35413"/>
    <cellStyle name="Normal 7 2 3 2 8" xfId="11152"/>
    <cellStyle name="Normal 7 2 3 2 8 2" xfId="38106"/>
    <cellStyle name="Normal 7 2 3 2 9" xfId="13845"/>
    <cellStyle name="Normal 7 2 3 2 9 2" xfId="40799"/>
    <cellStyle name="Normal 7 2 3 3" xfId="386"/>
    <cellStyle name="Normal 7 2 3 3 10" xfId="19231"/>
    <cellStyle name="Normal 7 2 3 3 10 2" xfId="46186"/>
    <cellStyle name="Normal 7 2 3 3 11" xfId="21925"/>
    <cellStyle name="Normal 7 2 3 3 11 2" xfId="48880"/>
    <cellStyle name="Normal 7 2 3 3 12" xfId="27353"/>
    <cellStyle name="Normal 7 2 3 3 13" xfId="24639"/>
    <cellStyle name="Normal 7 2 3 3 2" xfId="1289"/>
    <cellStyle name="Normal 7 2 3 3 2 10" xfId="28244"/>
    <cellStyle name="Normal 7 2 3 3 2 11" xfId="26421"/>
    <cellStyle name="Normal 7 2 3 3 2 2" xfId="4854"/>
    <cellStyle name="Normal 7 2 3 3 2 2 2" xfId="31808"/>
    <cellStyle name="Normal 7 2 3 3 2 3" xfId="7547"/>
    <cellStyle name="Normal 7 2 3 3 2 3 2" xfId="34501"/>
    <cellStyle name="Normal 7 2 3 3 2 4" xfId="10240"/>
    <cellStyle name="Normal 7 2 3 3 2 4 2" xfId="37194"/>
    <cellStyle name="Normal 7 2 3 3 2 5" xfId="12933"/>
    <cellStyle name="Normal 7 2 3 3 2 5 2" xfId="39887"/>
    <cellStyle name="Normal 7 2 3 3 2 6" xfId="15626"/>
    <cellStyle name="Normal 7 2 3 3 2 6 2" xfId="42580"/>
    <cellStyle name="Normal 7 2 3 3 2 7" xfId="18319"/>
    <cellStyle name="Normal 7 2 3 3 2 7 2" xfId="45274"/>
    <cellStyle name="Normal 7 2 3 3 2 8" xfId="21013"/>
    <cellStyle name="Normal 7 2 3 3 2 8 2" xfId="47968"/>
    <cellStyle name="Normal 7 2 3 3 2 9" xfId="23707"/>
    <cellStyle name="Normal 7 2 3 3 2 9 2" xfId="50662"/>
    <cellStyle name="Normal 7 2 3 3 3" xfId="2180"/>
    <cellStyle name="Normal 7 2 3 3 3 10" xfId="29135"/>
    <cellStyle name="Normal 7 2 3 3 3 11" xfId="25530"/>
    <cellStyle name="Normal 7 2 3 3 3 2" xfId="3963"/>
    <cellStyle name="Normal 7 2 3 3 3 2 2" xfId="30917"/>
    <cellStyle name="Normal 7 2 3 3 3 3" xfId="6656"/>
    <cellStyle name="Normal 7 2 3 3 3 3 2" xfId="33610"/>
    <cellStyle name="Normal 7 2 3 3 3 4" xfId="9349"/>
    <cellStyle name="Normal 7 2 3 3 3 4 2" xfId="36303"/>
    <cellStyle name="Normal 7 2 3 3 3 5" xfId="12042"/>
    <cellStyle name="Normal 7 2 3 3 3 5 2" xfId="38996"/>
    <cellStyle name="Normal 7 2 3 3 3 6" xfId="14735"/>
    <cellStyle name="Normal 7 2 3 3 3 6 2" xfId="41689"/>
    <cellStyle name="Normal 7 2 3 3 3 7" xfId="17428"/>
    <cellStyle name="Normal 7 2 3 3 3 7 2" xfId="44383"/>
    <cellStyle name="Normal 7 2 3 3 3 8" xfId="20122"/>
    <cellStyle name="Normal 7 2 3 3 3 8 2" xfId="47077"/>
    <cellStyle name="Normal 7 2 3 3 3 9" xfId="22816"/>
    <cellStyle name="Normal 7 2 3 3 3 9 2" xfId="49771"/>
    <cellStyle name="Normal 7 2 3 3 4" xfId="3072"/>
    <cellStyle name="Normal 7 2 3 3 4 2" xfId="30026"/>
    <cellStyle name="Normal 7 2 3 3 5" xfId="5765"/>
    <cellStyle name="Normal 7 2 3 3 5 2" xfId="32719"/>
    <cellStyle name="Normal 7 2 3 3 6" xfId="8458"/>
    <cellStyle name="Normal 7 2 3 3 6 2" xfId="35412"/>
    <cellStyle name="Normal 7 2 3 3 7" xfId="11151"/>
    <cellStyle name="Normal 7 2 3 3 7 2" xfId="38105"/>
    <cellStyle name="Normal 7 2 3 3 8" xfId="13844"/>
    <cellStyle name="Normal 7 2 3 3 8 2" xfId="40798"/>
    <cellStyle name="Normal 7 2 3 3 9" xfId="16537"/>
    <cellStyle name="Normal 7 2 3 3 9 2" xfId="43492"/>
    <cellStyle name="Normal 7 2 3 4" xfId="666"/>
    <cellStyle name="Normal 7 2 3 4 10" xfId="19497"/>
    <cellStyle name="Normal 7 2 3 4 10 2" xfId="46452"/>
    <cellStyle name="Normal 7 2 3 4 11" xfId="22191"/>
    <cellStyle name="Normal 7 2 3 4 11 2" xfId="49146"/>
    <cellStyle name="Normal 7 2 3 4 12" xfId="27619"/>
    <cellStyle name="Normal 7 2 3 4 13" xfId="24905"/>
    <cellStyle name="Normal 7 2 3 4 2" xfId="1555"/>
    <cellStyle name="Normal 7 2 3 4 2 10" xfId="28510"/>
    <cellStyle name="Normal 7 2 3 4 2 11" xfId="26687"/>
    <cellStyle name="Normal 7 2 3 4 2 2" xfId="5120"/>
    <cellStyle name="Normal 7 2 3 4 2 2 2" xfId="32074"/>
    <cellStyle name="Normal 7 2 3 4 2 3" xfId="7813"/>
    <cellStyle name="Normal 7 2 3 4 2 3 2" xfId="34767"/>
    <cellStyle name="Normal 7 2 3 4 2 4" xfId="10506"/>
    <cellStyle name="Normal 7 2 3 4 2 4 2" xfId="37460"/>
    <cellStyle name="Normal 7 2 3 4 2 5" xfId="13199"/>
    <cellStyle name="Normal 7 2 3 4 2 5 2" xfId="40153"/>
    <cellStyle name="Normal 7 2 3 4 2 6" xfId="15892"/>
    <cellStyle name="Normal 7 2 3 4 2 6 2" xfId="42846"/>
    <cellStyle name="Normal 7 2 3 4 2 7" xfId="18585"/>
    <cellStyle name="Normal 7 2 3 4 2 7 2" xfId="45540"/>
    <cellStyle name="Normal 7 2 3 4 2 8" xfId="21279"/>
    <cellStyle name="Normal 7 2 3 4 2 8 2" xfId="48234"/>
    <cellStyle name="Normal 7 2 3 4 2 9" xfId="23973"/>
    <cellStyle name="Normal 7 2 3 4 2 9 2" xfId="50928"/>
    <cellStyle name="Normal 7 2 3 4 3" xfId="2446"/>
    <cellStyle name="Normal 7 2 3 4 3 10" xfId="29401"/>
    <cellStyle name="Normal 7 2 3 4 3 11" xfId="25796"/>
    <cellStyle name="Normal 7 2 3 4 3 2" xfId="4229"/>
    <cellStyle name="Normal 7 2 3 4 3 2 2" xfId="31183"/>
    <cellStyle name="Normal 7 2 3 4 3 3" xfId="6922"/>
    <cellStyle name="Normal 7 2 3 4 3 3 2" xfId="33876"/>
    <cellStyle name="Normal 7 2 3 4 3 4" xfId="9615"/>
    <cellStyle name="Normal 7 2 3 4 3 4 2" xfId="36569"/>
    <cellStyle name="Normal 7 2 3 4 3 5" xfId="12308"/>
    <cellStyle name="Normal 7 2 3 4 3 5 2" xfId="39262"/>
    <cellStyle name="Normal 7 2 3 4 3 6" xfId="15001"/>
    <cellStyle name="Normal 7 2 3 4 3 6 2" xfId="41955"/>
    <cellStyle name="Normal 7 2 3 4 3 7" xfId="17694"/>
    <cellStyle name="Normal 7 2 3 4 3 7 2" xfId="44649"/>
    <cellStyle name="Normal 7 2 3 4 3 8" xfId="20388"/>
    <cellStyle name="Normal 7 2 3 4 3 8 2" xfId="47343"/>
    <cellStyle name="Normal 7 2 3 4 3 9" xfId="23082"/>
    <cellStyle name="Normal 7 2 3 4 3 9 2" xfId="50037"/>
    <cellStyle name="Normal 7 2 3 4 4" xfId="3338"/>
    <cellStyle name="Normal 7 2 3 4 4 2" xfId="30292"/>
    <cellStyle name="Normal 7 2 3 4 5" xfId="6031"/>
    <cellStyle name="Normal 7 2 3 4 5 2" xfId="32985"/>
    <cellStyle name="Normal 7 2 3 4 6" xfId="8724"/>
    <cellStyle name="Normal 7 2 3 4 6 2" xfId="35678"/>
    <cellStyle name="Normal 7 2 3 4 7" xfId="11417"/>
    <cellStyle name="Normal 7 2 3 4 7 2" xfId="38371"/>
    <cellStyle name="Normal 7 2 3 4 8" xfId="14110"/>
    <cellStyle name="Normal 7 2 3 4 8 2" xfId="41064"/>
    <cellStyle name="Normal 7 2 3 4 9" xfId="16803"/>
    <cellStyle name="Normal 7 2 3 4 9 2" xfId="43758"/>
    <cellStyle name="Normal 7 2 3 5" xfId="1013"/>
    <cellStyle name="Normal 7 2 3 5 10" xfId="27968"/>
    <cellStyle name="Normal 7 2 3 5 11" xfId="26145"/>
    <cellStyle name="Normal 7 2 3 5 2" xfId="4578"/>
    <cellStyle name="Normal 7 2 3 5 2 2" xfId="31532"/>
    <cellStyle name="Normal 7 2 3 5 3" xfId="7271"/>
    <cellStyle name="Normal 7 2 3 5 3 2" xfId="34225"/>
    <cellStyle name="Normal 7 2 3 5 4" xfId="9964"/>
    <cellStyle name="Normal 7 2 3 5 4 2" xfId="36918"/>
    <cellStyle name="Normal 7 2 3 5 5" xfId="12657"/>
    <cellStyle name="Normal 7 2 3 5 5 2" xfId="39611"/>
    <cellStyle name="Normal 7 2 3 5 6" xfId="15350"/>
    <cellStyle name="Normal 7 2 3 5 6 2" xfId="42304"/>
    <cellStyle name="Normal 7 2 3 5 7" xfId="18043"/>
    <cellStyle name="Normal 7 2 3 5 7 2" xfId="44998"/>
    <cellStyle name="Normal 7 2 3 5 8" xfId="20737"/>
    <cellStyle name="Normal 7 2 3 5 8 2" xfId="47692"/>
    <cellStyle name="Normal 7 2 3 5 9" xfId="23431"/>
    <cellStyle name="Normal 7 2 3 5 9 2" xfId="50386"/>
    <cellStyle name="Normal 7 2 3 6" xfId="1904"/>
    <cellStyle name="Normal 7 2 3 6 10" xfId="28859"/>
    <cellStyle name="Normal 7 2 3 6 11" xfId="25254"/>
    <cellStyle name="Normal 7 2 3 6 2" xfId="3687"/>
    <cellStyle name="Normal 7 2 3 6 2 2" xfId="30641"/>
    <cellStyle name="Normal 7 2 3 6 3" xfId="6380"/>
    <cellStyle name="Normal 7 2 3 6 3 2" xfId="33334"/>
    <cellStyle name="Normal 7 2 3 6 4" xfId="9073"/>
    <cellStyle name="Normal 7 2 3 6 4 2" xfId="36027"/>
    <cellStyle name="Normal 7 2 3 6 5" xfId="11766"/>
    <cellStyle name="Normal 7 2 3 6 5 2" xfId="38720"/>
    <cellStyle name="Normal 7 2 3 6 6" xfId="14459"/>
    <cellStyle name="Normal 7 2 3 6 6 2" xfId="41413"/>
    <cellStyle name="Normal 7 2 3 6 7" xfId="17152"/>
    <cellStyle name="Normal 7 2 3 6 7 2" xfId="44107"/>
    <cellStyle name="Normal 7 2 3 6 8" xfId="19846"/>
    <cellStyle name="Normal 7 2 3 6 8 2" xfId="46801"/>
    <cellStyle name="Normal 7 2 3 6 9" xfId="22540"/>
    <cellStyle name="Normal 7 2 3 6 9 2" xfId="49495"/>
    <cellStyle name="Normal 7 2 3 7" xfId="2796"/>
    <cellStyle name="Normal 7 2 3 7 2" xfId="29750"/>
    <cellStyle name="Normal 7 2 3 8" xfId="5489"/>
    <cellStyle name="Normal 7 2 3 8 2" xfId="32443"/>
    <cellStyle name="Normal 7 2 3 9" xfId="8182"/>
    <cellStyle name="Normal 7 2 3 9 2" xfId="35136"/>
    <cellStyle name="Normal 7 2 4" xfId="124"/>
    <cellStyle name="Normal 7 2 4 10" xfId="13601"/>
    <cellStyle name="Normal 7 2 4 10 2" xfId="40555"/>
    <cellStyle name="Normal 7 2 4 11" xfId="16294"/>
    <cellStyle name="Normal 7 2 4 11 2" xfId="43249"/>
    <cellStyle name="Normal 7 2 4 12" xfId="18988"/>
    <cellStyle name="Normal 7 2 4 12 2" xfId="45943"/>
    <cellStyle name="Normal 7 2 4 13" xfId="21682"/>
    <cellStyle name="Normal 7 2 4 13 2" xfId="48637"/>
    <cellStyle name="Normal 7 2 4 14" xfId="27110"/>
    <cellStyle name="Normal 7 2 4 15" xfId="24396"/>
    <cellStyle name="Normal 7 2 4 2" xfId="388"/>
    <cellStyle name="Normal 7 2 4 2 10" xfId="19233"/>
    <cellStyle name="Normal 7 2 4 2 10 2" xfId="46188"/>
    <cellStyle name="Normal 7 2 4 2 11" xfId="21927"/>
    <cellStyle name="Normal 7 2 4 2 11 2" xfId="48882"/>
    <cellStyle name="Normal 7 2 4 2 12" xfId="27355"/>
    <cellStyle name="Normal 7 2 4 2 13" xfId="24641"/>
    <cellStyle name="Normal 7 2 4 2 2" xfId="1291"/>
    <cellStyle name="Normal 7 2 4 2 2 10" xfId="28246"/>
    <cellStyle name="Normal 7 2 4 2 2 11" xfId="26423"/>
    <cellStyle name="Normal 7 2 4 2 2 2" xfId="4856"/>
    <cellStyle name="Normal 7 2 4 2 2 2 2" xfId="31810"/>
    <cellStyle name="Normal 7 2 4 2 2 3" xfId="7549"/>
    <cellStyle name="Normal 7 2 4 2 2 3 2" xfId="34503"/>
    <cellStyle name="Normal 7 2 4 2 2 4" xfId="10242"/>
    <cellStyle name="Normal 7 2 4 2 2 4 2" xfId="37196"/>
    <cellStyle name="Normal 7 2 4 2 2 5" xfId="12935"/>
    <cellStyle name="Normal 7 2 4 2 2 5 2" xfId="39889"/>
    <cellStyle name="Normal 7 2 4 2 2 6" xfId="15628"/>
    <cellStyle name="Normal 7 2 4 2 2 6 2" xfId="42582"/>
    <cellStyle name="Normal 7 2 4 2 2 7" xfId="18321"/>
    <cellStyle name="Normal 7 2 4 2 2 7 2" xfId="45276"/>
    <cellStyle name="Normal 7 2 4 2 2 8" xfId="21015"/>
    <cellStyle name="Normal 7 2 4 2 2 8 2" xfId="47970"/>
    <cellStyle name="Normal 7 2 4 2 2 9" xfId="23709"/>
    <cellStyle name="Normal 7 2 4 2 2 9 2" xfId="50664"/>
    <cellStyle name="Normal 7 2 4 2 3" xfId="2182"/>
    <cellStyle name="Normal 7 2 4 2 3 10" xfId="29137"/>
    <cellStyle name="Normal 7 2 4 2 3 11" xfId="25532"/>
    <cellStyle name="Normal 7 2 4 2 3 2" xfId="3965"/>
    <cellStyle name="Normal 7 2 4 2 3 2 2" xfId="30919"/>
    <cellStyle name="Normal 7 2 4 2 3 3" xfId="6658"/>
    <cellStyle name="Normal 7 2 4 2 3 3 2" xfId="33612"/>
    <cellStyle name="Normal 7 2 4 2 3 4" xfId="9351"/>
    <cellStyle name="Normal 7 2 4 2 3 4 2" xfId="36305"/>
    <cellStyle name="Normal 7 2 4 2 3 5" xfId="12044"/>
    <cellStyle name="Normal 7 2 4 2 3 5 2" xfId="38998"/>
    <cellStyle name="Normal 7 2 4 2 3 6" xfId="14737"/>
    <cellStyle name="Normal 7 2 4 2 3 6 2" xfId="41691"/>
    <cellStyle name="Normal 7 2 4 2 3 7" xfId="17430"/>
    <cellStyle name="Normal 7 2 4 2 3 7 2" xfId="44385"/>
    <cellStyle name="Normal 7 2 4 2 3 8" xfId="20124"/>
    <cellStyle name="Normal 7 2 4 2 3 8 2" xfId="47079"/>
    <cellStyle name="Normal 7 2 4 2 3 9" xfId="22818"/>
    <cellStyle name="Normal 7 2 4 2 3 9 2" xfId="49773"/>
    <cellStyle name="Normal 7 2 4 2 4" xfId="3074"/>
    <cellStyle name="Normal 7 2 4 2 4 2" xfId="30028"/>
    <cellStyle name="Normal 7 2 4 2 5" xfId="5767"/>
    <cellStyle name="Normal 7 2 4 2 5 2" xfId="32721"/>
    <cellStyle name="Normal 7 2 4 2 6" xfId="8460"/>
    <cellStyle name="Normal 7 2 4 2 6 2" xfId="35414"/>
    <cellStyle name="Normal 7 2 4 2 7" xfId="11153"/>
    <cellStyle name="Normal 7 2 4 2 7 2" xfId="38107"/>
    <cellStyle name="Normal 7 2 4 2 8" xfId="13846"/>
    <cellStyle name="Normal 7 2 4 2 8 2" xfId="40800"/>
    <cellStyle name="Normal 7 2 4 2 9" xfId="16539"/>
    <cellStyle name="Normal 7 2 4 2 9 2" xfId="43494"/>
    <cellStyle name="Normal 7 2 4 3" xfId="668"/>
    <cellStyle name="Normal 7 2 4 3 10" xfId="19499"/>
    <cellStyle name="Normal 7 2 4 3 10 2" xfId="46454"/>
    <cellStyle name="Normal 7 2 4 3 11" xfId="22193"/>
    <cellStyle name="Normal 7 2 4 3 11 2" xfId="49148"/>
    <cellStyle name="Normal 7 2 4 3 12" xfId="27621"/>
    <cellStyle name="Normal 7 2 4 3 13" xfId="24907"/>
    <cellStyle name="Normal 7 2 4 3 2" xfId="1557"/>
    <cellStyle name="Normal 7 2 4 3 2 10" xfId="28512"/>
    <cellStyle name="Normal 7 2 4 3 2 11" xfId="26689"/>
    <cellStyle name="Normal 7 2 4 3 2 2" xfId="5122"/>
    <cellStyle name="Normal 7 2 4 3 2 2 2" xfId="32076"/>
    <cellStyle name="Normal 7 2 4 3 2 3" xfId="7815"/>
    <cellStyle name="Normal 7 2 4 3 2 3 2" xfId="34769"/>
    <cellStyle name="Normal 7 2 4 3 2 4" xfId="10508"/>
    <cellStyle name="Normal 7 2 4 3 2 4 2" xfId="37462"/>
    <cellStyle name="Normal 7 2 4 3 2 5" xfId="13201"/>
    <cellStyle name="Normal 7 2 4 3 2 5 2" xfId="40155"/>
    <cellStyle name="Normal 7 2 4 3 2 6" xfId="15894"/>
    <cellStyle name="Normal 7 2 4 3 2 6 2" xfId="42848"/>
    <cellStyle name="Normal 7 2 4 3 2 7" xfId="18587"/>
    <cellStyle name="Normal 7 2 4 3 2 7 2" xfId="45542"/>
    <cellStyle name="Normal 7 2 4 3 2 8" xfId="21281"/>
    <cellStyle name="Normal 7 2 4 3 2 8 2" xfId="48236"/>
    <cellStyle name="Normal 7 2 4 3 2 9" xfId="23975"/>
    <cellStyle name="Normal 7 2 4 3 2 9 2" xfId="50930"/>
    <cellStyle name="Normal 7 2 4 3 3" xfId="2448"/>
    <cellStyle name="Normal 7 2 4 3 3 10" xfId="29403"/>
    <cellStyle name="Normal 7 2 4 3 3 11" xfId="25798"/>
    <cellStyle name="Normal 7 2 4 3 3 2" xfId="4231"/>
    <cellStyle name="Normal 7 2 4 3 3 2 2" xfId="31185"/>
    <cellStyle name="Normal 7 2 4 3 3 3" xfId="6924"/>
    <cellStyle name="Normal 7 2 4 3 3 3 2" xfId="33878"/>
    <cellStyle name="Normal 7 2 4 3 3 4" xfId="9617"/>
    <cellStyle name="Normal 7 2 4 3 3 4 2" xfId="36571"/>
    <cellStyle name="Normal 7 2 4 3 3 5" xfId="12310"/>
    <cellStyle name="Normal 7 2 4 3 3 5 2" xfId="39264"/>
    <cellStyle name="Normal 7 2 4 3 3 6" xfId="15003"/>
    <cellStyle name="Normal 7 2 4 3 3 6 2" xfId="41957"/>
    <cellStyle name="Normal 7 2 4 3 3 7" xfId="17696"/>
    <cellStyle name="Normal 7 2 4 3 3 7 2" xfId="44651"/>
    <cellStyle name="Normal 7 2 4 3 3 8" xfId="20390"/>
    <cellStyle name="Normal 7 2 4 3 3 8 2" xfId="47345"/>
    <cellStyle name="Normal 7 2 4 3 3 9" xfId="23084"/>
    <cellStyle name="Normal 7 2 4 3 3 9 2" xfId="50039"/>
    <cellStyle name="Normal 7 2 4 3 4" xfId="3340"/>
    <cellStyle name="Normal 7 2 4 3 4 2" xfId="30294"/>
    <cellStyle name="Normal 7 2 4 3 5" xfId="6033"/>
    <cellStyle name="Normal 7 2 4 3 5 2" xfId="32987"/>
    <cellStyle name="Normal 7 2 4 3 6" xfId="8726"/>
    <cellStyle name="Normal 7 2 4 3 6 2" xfId="35680"/>
    <cellStyle name="Normal 7 2 4 3 7" xfId="11419"/>
    <cellStyle name="Normal 7 2 4 3 7 2" xfId="38373"/>
    <cellStyle name="Normal 7 2 4 3 8" xfId="14112"/>
    <cellStyle name="Normal 7 2 4 3 8 2" xfId="41066"/>
    <cellStyle name="Normal 7 2 4 3 9" xfId="16805"/>
    <cellStyle name="Normal 7 2 4 3 9 2" xfId="43760"/>
    <cellStyle name="Normal 7 2 4 4" xfId="1046"/>
    <cellStyle name="Normal 7 2 4 4 10" xfId="28001"/>
    <cellStyle name="Normal 7 2 4 4 11" xfId="26178"/>
    <cellStyle name="Normal 7 2 4 4 2" xfId="4611"/>
    <cellStyle name="Normal 7 2 4 4 2 2" xfId="31565"/>
    <cellStyle name="Normal 7 2 4 4 3" xfId="7304"/>
    <cellStyle name="Normal 7 2 4 4 3 2" xfId="34258"/>
    <cellStyle name="Normal 7 2 4 4 4" xfId="9997"/>
    <cellStyle name="Normal 7 2 4 4 4 2" xfId="36951"/>
    <cellStyle name="Normal 7 2 4 4 5" xfId="12690"/>
    <cellStyle name="Normal 7 2 4 4 5 2" xfId="39644"/>
    <cellStyle name="Normal 7 2 4 4 6" xfId="15383"/>
    <cellStyle name="Normal 7 2 4 4 6 2" xfId="42337"/>
    <cellStyle name="Normal 7 2 4 4 7" xfId="18076"/>
    <cellStyle name="Normal 7 2 4 4 7 2" xfId="45031"/>
    <cellStyle name="Normal 7 2 4 4 8" xfId="20770"/>
    <cellStyle name="Normal 7 2 4 4 8 2" xfId="47725"/>
    <cellStyle name="Normal 7 2 4 4 9" xfId="23464"/>
    <cellStyle name="Normal 7 2 4 4 9 2" xfId="50419"/>
    <cellStyle name="Normal 7 2 4 5" xfId="1937"/>
    <cellStyle name="Normal 7 2 4 5 10" xfId="28892"/>
    <cellStyle name="Normal 7 2 4 5 11" xfId="25287"/>
    <cellStyle name="Normal 7 2 4 5 2" xfId="3720"/>
    <cellStyle name="Normal 7 2 4 5 2 2" xfId="30674"/>
    <cellStyle name="Normal 7 2 4 5 3" xfId="6413"/>
    <cellStyle name="Normal 7 2 4 5 3 2" xfId="33367"/>
    <cellStyle name="Normal 7 2 4 5 4" xfId="9106"/>
    <cellStyle name="Normal 7 2 4 5 4 2" xfId="36060"/>
    <cellStyle name="Normal 7 2 4 5 5" xfId="11799"/>
    <cellStyle name="Normal 7 2 4 5 5 2" xfId="38753"/>
    <cellStyle name="Normal 7 2 4 5 6" xfId="14492"/>
    <cellStyle name="Normal 7 2 4 5 6 2" xfId="41446"/>
    <cellStyle name="Normal 7 2 4 5 7" xfId="17185"/>
    <cellStyle name="Normal 7 2 4 5 7 2" xfId="44140"/>
    <cellStyle name="Normal 7 2 4 5 8" xfId="19879"/>
    <cellStyle name="Normal 7 2 4 5 8 2" xfId="46834"/>
    <cellStyle name="Normal 7 2 4 5 9" xfId="22573"/>
    <cellStyle name="Normal 7 2 4 5 9 2" xfId="49528"/>
    <cellStyle name="Normal 7 2 4 6" xfId="2829"/>
    <cellStyle name="Normal 7 2 4 6 2" xfId="29783"/>
    <cellStyle name="Normal 7 2 4 7" xfId="5522"/>
    <cellStyle name="Normal 7 2 4 7 2" xfId="32476"/>
    <cellStyle name="Normal 7 2 4 8" xfId="8215"/>
    <cellStyle name="Normal 7 2 4 8 2" xfId="35169"/>
    <cellStyle name="Normal 7 2 4 9" xfId="10908"/>
    <cellStyle name="Normal 7 2 4 9 2" xfId="37862"/>
    <cellStyle name="Normal 7 2 5" xfId="157"/>
    <cellStyle name="Normal 7 2 5 10" xfId="13634"/>
    <cellStyle name="Normal 7 2 5 10 2" xfId="40588"/>
    <cellStyle name="Normal 7 2 5 11" xfId="16327"/>
    <cellStyle name="Normal 7 2 5 11 2" xfId="43282"/>
    <cellStyle name="Normal 7 2 5 12" xfId="19021"/>
    <cellStyle name="Normal 7 2 5 12 2" xfId="45976"/>
    <cellStyle name="Normal 7 2 5 13" xfId="21715"/>
    <cellStyle name="Normal 7 2 5 13 2" xfId="48670"/>
    <cellStyle name="Normal 7 2 5 14" xfId="27143"/>
    <cellStyle name="Normal 7 2 5 15" xfId="24429"/>
    <cellStyle name="Normal 7 2 5 2" xfId="389"/>
    <cellStyle name="Normal 7 2 5 2 10" xfId="19234"/>
    <cellStyle name="Normal 7 2 5 2 10 2" xfId="46189"/>
    <cellStyle name="Normal 7 2 5 2 11" xfId="21928"/>
    <cellStyle name="Normal 7 2 5 2 11 2" xfId="48883"/>
    <cellStyle name="Normal 7 2 5 2 12" xfId="27356"/>
    <cellStyle name="Normal 7 2 5 2 13" xfId="24642"/>
    <cellStyle name="Normal 7 2 5 2 2" xfId="1292"/>
    <cellStyle name="Normal 7 2 5 2 2 10" xfId="28247"/>
    <cellStyle name="Normal 7 2 5 2 2 11" xfId="26424"/>
    <cellStyle name="Normal 7 2 5 2 2 2" xfId="4857"/>
    <cellStyle name="Normal 7 2 5 2 2 2 2" xfId="31811"/>
    <cellStyle name="Normal 7 2 5 2 2 3" xfId="7550"/>
    <cellStyle name="Normal 7 2 5 2 2 3 2" xfId="34504"/>
    <cellStyle name="Normal 7 2 5 2 2 4" xfId="10243"/>
    <cellStyle name="Normal 7 2 5 2 2 4 2" xfId="37197"/>
    <cellStyle name="Normal 7 2 5 2 2 5" xfId="12936"/>
    <cellStyle name="Normal 7 2 5 2 2 5 2" xfId="39890"/>
    <cellStyle name="Normal 7 2 5 2 2 6" xfId="15629"/>
    <cellStyle name="Normal 7 2 5 2 2 6 2" xfId="42583"/>
    <cellStyle name="Normal 7 2 5 2 2 7" xfId="18322"/>
    <cellStyle name="Normal 7 2 5 2 2 7 2" xfId="45277"/>
    <cellStyle name="Normal 7 2 5 2 2 8" xfId="21016"/>
    <cellStyle name="Normal 7 2 5 2 2 8 2" xfId="47971"/>
    <cellStyle name="Normal 7 2 5 2 2 9" xfId="23710"/>
    <cellStyle name="Normal 7 2 5 2 2 9 2" xfId="50665"/>
    <cellStyle name="Normal 7 2 5 2 3" xfId="2183"/>
    <cellStyle name="Normal 7 2 5 2 3 10" xfId="29138"/>
    <cellStyle name="Normal 7 2 5 2 3 11" xfId="25533"/>
    <cellStyle name="Normal 7 2 5 2 3 2" xfId="3966"/>
    <cellStyle name="Normal 7 2 5 2 3 2 2" xfId="30920"/>
    <cellStyle name="Normal 7 2 5 2 3 3" xfId="6659"/>
    <cellStyle name="Normal 7 2 5 2 3 3 2" xfId="33613"/>
    <cellStyle name="Normal 7 2 5 2 3 4" xfId="9352"/>
    <cellStyle name="Normal 7 2 5 2 3 4 2" xfId="36306"/>
    <cellStyle name="Normal 7 2 5 2 3 5" xfId="12045"/>
    <cellStyle name="Normal 7 2 5 2 3 5 2" xfId="38999"/>
    <cellStyle name="Normal 7 2 5 2 3 6" xfId="14738"/>
    <cellStyle name="Normal 7 2 5 2 3 6 2" xfId="41692"/>
    <cellStyle name="Normal 7 2 5 2 3 7" xfId="17431"/>
    <cellStyle name="Normal 7 2 5 2 3 7 2" xfId="44386"/>
    <cellStyle name="Normal 7 2 5 2 3 8" xfId="20125"/>
    <cellStyle name="Normal 7 2 5 2 3 8 2" xfId="47080"/>
    <cellStyle name="Normal 7 2 5 2 3 9" xfId="22819"/>
    <cellStyle name="Normal 7 2 5 2 3 9 2" xfId="49774"/>
    <cellStyle name="Normal 7 2 5 2 4" xfId="3075"/>
    <cellStyle name="Normal 7 2 5 2 4 2" xfId="30029"/>
    <cellStyle name="Normal 7 2 5 2 5" xfId="5768"/>
    <cellStyle name="Normal 7 2 5 2 5 2" xfId="32722"/>
    <cellStyle name="Normal 7 2 5 2 6" xfId="8461"/>
    <cellStyle name="Normal 7 2 5 2 6 2" xfId="35415"/>
    <cellStyle name="Normal 7 2 5 2 7" xfId="11154"/>
    <cellStyle name="Normal 7 2 5 2 7 2" xfId="38108"/>
    <cellStyle name="Normal 7 2 5 2 8" xfId="13847"/>
    <cellStyle name="Normal 7 2 5 2 8 2" xfId="40801"/>
    <cellStyle name="Normal 7 2 5 2 9" xfId="16540"/>
    <cellStyle name="Normal 7 2 5 2 9 2" xfId="43495"/>
    <cellStyle name="Normal 7 2 5 3" xfId="669"/>
    <cellStyle name="Normal 7 2 5 3 10" xfId="19500"/>
    <cellStyle name="Normal 7 2 5 3 10 2" xfId="46455"/>
    <cellStyle name="Normal 7 2 5 3 11" xfId="22194"/>
    <cellStyle name="Normal 7 2 5 3 11 2" xfId="49149"/>
    <cellStyle name="Normal 7 2 5 3 12" xfId="27622"/>
    <cellStyle name="Normal 7 2 5 3 13" xfId="24908"/>
    <cellStyle name="Normal 7 2 5 3 2" xfId="1558"/>
    <cellStyle name="Normal 7 2 5 3 2 10" xfId="28513"/>
    <cellStyle name="Normal 7 2 5 3 2 11" xfId="26690"/>
    <cellStyle name="Normal 7 2 5 3 2 2" xfId="5123"/>
    <cellStyle name="Normal 7 2 5 3 2 2 2" xfId="32077"/>
    <cellStyle name="Normal 7 2 5 3 2 3" xfId="7816"/>
    <cellStyle name="Normal 7 2 5 3 2 3 2" xfId="34770"/>
    <cellStyle name="Normal 7 2 5 3 2 4" xfId="10509"/>
    <cellStyle name="Normal 7 2 5 3 2 4 2" xfId="37463"/>
    <cellStyle name="Normal 7 2 5 3 2 5" xfId="13202"/>
    <cellStyle name="Normal 7 2 5 3 2 5 2" xfId="40156"/>
    <cellStyle name="Normal 7 2 5 3 2 6" xfId="15895"/>
    <cellStyle name="Normal 7 2 5 3 2 6 2" xfId="42849"/>
    <cellStyle name="Normal 7 2 5 3 2 7" xfId="18588"/>
    <cellStyle name="Normal 7 2 5 3 2 7 2" xfId="45543"/>
    <cellStyle name="Normal 7 2 5 3 2 8" xfId="21282"/>
    <cellStyle name="Normal 7 2 5 3 2 8 2" xfId="48237"/>
    <cellStyle name="Normal 7 2 5 3 2 9" xfId="23976"/>
    <cellStyle name="Normal 7 2 5 3 2 9 2" xfId="50931"/>
    <cellStyle name="Normal 7 2 5 3 3" xfId="2449"/>
    <cellStyle name="Normal 7 2 5 3 3 10" xfId="29404"/>
    <cellStyle name="Normal 7 2 5 3 3 11" xfId="25799"/>
    <cellStyle name="Normal 7 2 5 3 3 2" xfId="4232"/>
    <cellStyle name="Normal 7 2 5 3 3 2 2" xfId="31186"/>
    <cellStyle name="Normal 7 2 5 3 3 3" xfId="6925"/>
    <cellStyle name="Normal 7 2 5 3 3 3 2" xfId="33879"/>
    <cellStyle name="Normal 7 2 5 3 3 4" xfId="9618"/>
    <cellStyle name="Normal 7 2 5 3 3 4 2" xfId="36572"/>
    <cellStyle name="Normal 7 2 5 3 3 5" xfId="12311"/>
    <cellStyle name="Normal 7 2 5 3 3 5 2" xfId="39265"/>
    <cellStyle name="Normal 7 2 5 3 3 6" xfId="15004"/>
    <cellStyle name="Normal 7 2 5 3 3 6 2" xfId="41958"/>
    <cellStyle name="Normal 7 2 5 3 3 7" xfId="17697"/>
    <cellStyle name="Normal 7 2 5 3 3 7 2" xfId="44652"/>
    <cellStyle name="Normal 7 2 5 3 3 8" xfId="20391"/>
    <cellStyle name="Normal 7 2 5 3 3 8 2" xfId="47346"/>
    <cellStyle name="Normal 7 2 5 3 3 9" xfId="23085"/>
    <cellStyle name="Normal 7 2 5 3 3 9 2" xfId="50040"/>
    <cellStyle name="Normal 7 2 5 3 4" xfId="3341"/>
    <cellStyle name="Normal 7 2 5 3 4 2" xfId="30295"/>
    <cellStyle name="Normal 7 2 5 3 5" xfId="6034"/>
    <cellStyle name="Normal 7 2 5 3 5 2" xfId="32988"/>
    <cellStyle name="Normal 7 2 5 3 6" xfId="8727"/>
    <cellStyle name="Normal 7 2 5 3 6 2" xfId="35681"/>
    <cellStyle name="Normal 7 2 5 3 7" xfId="11420"/>
    <cellStyle name="Normal 7 2 5 3 7 2" xfId="38374"/>
    <cellStyle name="Normal 7 2 5 3 8" xfId="14113"/>
    <cellStyle name="Normal 7 2 5 3 8 2" xfId="41067"/>
    <cellStyle name="Normal 7 2 5 3 9" xfId="16806"/>
    <cellStyle name="Normal 7 2 5 3 9 2" xfId="43761"/>
    <cellStyle name="Normal 7 2 5 4" xfId="1079"/>
    <cellStyle name="Normal 7 2 5 4 10" xfId="28034"/>
    <cellStyle name="Normal 7 2 5 4 11" xfId="26211"/>
    <cellStyle name="Normal 7 2 5 4 2" xfId="4644"/>
    <cellStyle name="Normal 7 2 5 4 2 2" xfId="31598"/>
    <cellStyle name="Normal 7 2 5 4 3" xfId="7337"/>
    <cellStyle name="Normal 7 2 5 4 3 2" xfId="34291"/>
    <cellStyle name="Normal 7 2 5 4 4" xfId="10030"/>
    <cellStyle name="Normal 7 2 5 4 4 2" xfId="36984"/>
    <cellStyle name="Normal 7 2 5 4 5" xfId="12723"/>
    <cellStyle name="Normal 7 2 5 4 5 2" xfId="39677"/>
    <cellStyle name="Normal 7 2 5 4 6" xfId="15416"/>
    <cellStyle name="Normal 7 2 5 4 6 2" xfId="42370"/>
    <cellStyle name="Normal 7 2 5 4 7" xfId="18109"/>
    <cellStyle name="Normal 7 2 5 4 7 2" xfId="45064"/>
    <cellStyle name="Normal 7 2 5 4 8" xfId="20803"/>
    <cellStyle name="Normal 7 2 5 4 8 2" xfId="47758"/>
    <cellStyle name="Normal 7 2 5 4 9" xfId="23497"/>
    <cellStyle name="Normal 7 2 5 4 9 2" xfId="50452"/>
    <cellStyle name="Normal 7 2 5 5" xfId="1970"/>
    <cellStyle name="Normal 7 2 5 5 10" xfId="28925"/>
    <cellStyle name="Normal 7 2 5 5 11" xfId="25320"/>
    <cellStyle name="Normal 7 2 5 5 2" xfId="3753"/>
    <cellStyle name="Normal 7 2 5 5 2 2" xfId="30707"/>
    <cellStyle name="Normal 7 2 5 5 3" xfId="6446"/>
    <cellStyle name="Normal 7 2 5 5 3 2" xfId="33400"/>
    <cellStyle name="Normal 7 2 5 5 4" xfId="9139"/>
    <cellStyle name="Normal 7 2 5 5 4 2" xfId="36093"/>
    <cellStyle name="Normal 7 2 5 5 5" xfId="11832"/>
    <cellStyle name="Normal 7 2 5 5 5 2" xfId="38786"/>
    <cellStyle name="Normal 7 2 5 5 6" xfId="14525"/>
    <cellStyle name="Normal 7 2 5 5 6 2" xfId="41479"/>
    <cellStyle name="Normal 7 2 5 5 7" xfId="17218"/>
    <cellStyle name="Normal 7 2 5 5 7 2" xfId="44173"/>
    <cellStyle name="Normal 7 2 5 5 8" xfId="19912"/>
    <cellStyle name="Normal 7 2 5 5 8 2" xfId="46867"/>
    <cellStyle name="Normal 7 2 5 5 9" xfId="22606"/>
    <cellStyle name="Normal 7 2 5 5 9 2" xfId="49561"/>
    <cellStyle name="Normal 7 2 5 6" xfId="2862"/>
    <cellStyle name="Normal 7 2 5 6 2" xfId="29816"/>
    <cellStyle name="Normal 7 2 5 7" xfId="5555"/>
    <cellStyle name="Normal 7 2 5 7 2" xfId="32509"/>
    <cellStyle name="Normal 7 2 5 8" xfId="8248"/>
    <cellStyle name="Normal 7 2 5 8 2" xfId="35202"/>
    <cellStyle name="Normal 7 2 5 9" xfId="10941"/>
    <cellStyle name="Normal 7 2 5 9 2" xfId="37895"/>
    <cellStyle name="Normal 7 2 6" xfId="190"/>
    <cellStyle name="Normal 7 2 6 10" xfId="13667"/>
    <cellStyle name="Normal 7 2 6 10 2" xfId="40621"/>
    <cellStyle name="Normal 7 2 6 11" xfId="16360"/>
    <cellStyle name="Normal 7 2 6 11 2" xfId="43315"/>
    <cellStyle name="Normal 7 2 6 12" xfId="19054"/>
    <cellStyle name="Normal 7 2 6 12 2" xfId="46009"/>
    <cellStyle name="Normal 7 2 6 13" xfId="21748"/>
    <cellStyle name="Normal 7 2 6 13 2" xfId="48703"/>
    <cellStyle name="Normal 7 2 6 14" xfId="27176"/>
    <cellStyle name="Normal 7 2 6 15" xfId="24462"/>
    <cellStyle name="Normal 7 2 6 2" xfId="485"/>
    <cellStyle name="Normal 7 2 6 2 10" xfId="19315"/>
    <cellStyle name="Normal 7 2 6 2 10 2" xfId="46270"/>
    <cellStyle name="Normal 7 2 6 2 11" xfId="22009"/>
    <cellStyle name="Normal 7 2 6 2 11 2" xfId="48964"/>
    <cellStyle name="Normal 7 2 6 2 12" xfId="27437"/>
    <cellStyle name="Normal 7 2 6 2 13" xfId="24723"/>
    <cellStyle name="Normal 7 2 6 2 2" xfId="1373"/>
    <cellStyle name="Normal 7 2 6 2 2 10" xfId="28328"/>
    <cellStyle name="Normal 7 2 6 2 2 11" xfId="26505"/>
    <cellStyle name="Normal 7 2 6 2 2 2" xfId="4938"/>
    <cellStyle name="Normal 7 2 6 2 2 2 2" xfId="31892"/>
    <cellStyle name="Normal 7 2 6 2 2 3" xfId="7631"/>
    <cellStyle name="Normal 7 2 6 2 2 3 2" xfId="34585"/>
    <cellStyle name="Normal 7 2 6 2 2 4" xfId="10324"/>
    <cellStyle name="Normal 7 2 6 2 2 4 2" xfId="37278"/>
    <cellStyle name="Normal 7 2 6 2 2 5" xfId="13017"/>
    <cellStyle name="Normal 7 2 6 2 2 5 2" xfId="39971"/>
    <cellStyle name="Normal 7 2 6 2 2 6" xfId="15710"/>
    <cellStyle name="Normal 7 2 6 2 2 6 2" xfId="42664"/>
    <cellStyle name="Normal 7 2 6 2 2 7" xfId="18403"/>
    <cellStyle name="Normal 7 2 6 2 2 7 2" xfId="45358"/>
    <cellStyle name="Normal 7 2 6 2 2 8" xfId="21097"/>
    <cellStyle name="Normal 7 2 6 2 2 8 2" xfId="48052"/>
    <cellStyle name="Normal 7 2 6 2 2 9" xfId="23791"/>
    <cellStyle name="Normal 7 2 6 2 2 9 2" xfId="50746"/>
    <cellStyle name="Normal 7 2 6 2 3" xfId="2264"/>
    <cellStyle name="Normal 7 2 6 2 3 10" xfId="29219"/>
    <cellStyle name="Normal 7 2 6 2 3 11" xfId="25614"/>
    <cellStyle name="Normal 7 2 6 2 3 2" xfId="4047"/>
    <cellStyle name="Normal 7 2 6 2 3 2 2" xfId="31001"/>
    <cellStyle name="Normal 7 2 6 2 3 3" xfId="6740"/>
    <cellStyle name="Normal 7 2 6 2 3 3 2" xfId="33694"/>
    <cellStyle name="Normal 7 2 6 2 3 4" xfId="9433"/>
    <cellStyle name="Normal 7 2 6 2 3 4 2" xfId="36387"/>
    <cellStyle name="Normal 7 2 6 2 3 5" xfId="12126"/>
    <cellStyle name="Normal 7 2 6 2 3 5 2" xfId="39080"/>
    <cellStyle name="Normal 7 2 6 2 3 6" xfId="14819"/>
    <cellStyle name="Normal 7 2 6 2 3 6 2" xfId="41773"/>
    <cellStyle name="Normal 7 2 6 2 3 7" xfId="17512"/>
    <cellStyle name="Normal 7 2 6 2 3 7 2" xfId="44467"/>
    <cellStyle name="Normal 7 2 6 2 3 8" xfId="20206"/>
    <cellStyle name="Normal 7 2 6 2 3 8 2" xfId="47161"/>
    <cellStyle name="Normal 7 2 6 2 3 9" xfId="22900"/>
    <cellStyle name="Normal 7 2 6 2 3 9 2" xfId="49855"/>
    <cellStyle name="Normal 7 2 6 2 4" xfId="3156"/>
    <cellStyle name="Normal 7 2 6 2 4 2" xfId="30110"/>
    <cellStyle name="Normal 7 2 6 2 5" xfId="5849"/>
    <cellStyle name="Normal 7 2 6 2 5 2" xfId="32803"/>
    <cellStyle name="Normal 7 2 6 2 6" xfId="8542"/>
    <cellStyle name="Normal 7 2 6 2 6 2" xfId="35496"/>
    <cellStyle name="Normal 7 2 6 2 7" xfId="11235"/>
    <cellStyle name="Normal 7 2 6 2 7 2" xfId="38189"/>
    <cellStyle name="Normal 7 2 6 2 8" xfId="13928"/>
    <cellStyle name="Normal 7 2 6 2 8 2" xfId="40882"/>
    <cellStyle name="Normal 7 2 6 2 9" xfId="16621"/>
    <cellStyle name="Normal 7 2 6 2 9 2" xfId="43576"/>
    <cellStyle name="Normal 7 2 6 3" xfId="739"/>
    <cellStyle name="Normal 7 2 6 3 10" xfId="19569"/>
    <cellStyle name="Normal 7 2 6 3 10 2" xfId="46524"/>
    <cellStyle name="Normal 7 2 6 3 11" xfId="22263"/>
    <cellStyle name="Normal 7 2 6 3 11 2" xfId="49218"/>
    <cellStyle name="Normal 7 2 6 3 12" xfId="27691"/>
    <cellStyle name="Normal 7 2 6 3 13" xfId="24977"/>
    <cellStyle name="Normal 7 2 6 3 2" xfId="1627"/>
    <cellStyle name="Normal 7 2 6 3 2 10" xfId="28582"/>
    <cellStyle name="Normal 7 2 6 3 2 11" xfId="26759"/>
    <cellStyle name="Normal 7 2 6 3 2 2" xfId="5192"/>
    <cellStyle name="Normal 7 2 6 3 2 2 2" xfId="32146"/>
    <cellStyle name="Normal 7 2 6 3 2 3" xfId="7885"/>
    <cellStyle name="Normal 7 2 6 3 2 3 2" xfId="34839"/>
    <cellStyle name="Normal 7 2 6 3 2 4" xfId="10578"/>
    <cellStyle name="Normal 7 2 6 3 2 4 2" xfId="37532"/>
    <cellStyle name="Normal 7 2 6 3 2 5" xfId="13271"/>
    <cellStyle name="Normal 7 2 6 3 2 5 2" xfId="40225"/>
    <cellStyle name="Normal 7 2 6 3 2 6" xfId="15964"/>
    <cellStyle name="Normal 7 2 6 3 2 6 2" xfId="42918"/>
    <cellStyle name="Normal 7 2 6 3 2 7" xfId="18657"/>
    <cellStyle name="Normal 7 2 6 3 2 7 2" xfId="45612"/>
    <cellStyle name="Normal 7 2 6 3 2 8" xfId="21351"/>
    <cellStyle name="Normal 7 2 6 3 2 8 2" xfId="48306"/>
    <cellStyle name="Normal 7 2 6 3 2 9" xfId="24045"/>
    <cellStyle name="Normal 7 2 6 3 2 9 2" xfId="51000"/>
    <cellStyle name="Normal 7 2 6 3 3" xfId="2519"/>
    <cellStyle name="Normal 7 2 6 3 3 10" xfId="29473"/>
    <cellStyle name="Normal 7 2 6 3 3 11" xfId="25868"/>
    <cellStyle name="Normal 7 2 6 3 3 2" xfId="4301"/>
    <cellStyle name="Normal 7 2 6 3 3 2 2" xfId="31255"/>
    <cellStyle name="Normal 7 2 6 3 3 3" xfId="6994"/>
    <cellStyle name="Normal 7 2 6 3 3 3 2" xfId="33948"/>
    <cellStyle name="Normal 7 2 6 3 3 4" xfId="9687"/>
    <cellStyle name="Normal 7 2 6 3 3 4 2" xfId="36641"/>
    <cellStyle name="Normal 7 2 6 3 3 5" xfId="12380"/>
    <cellStyle name="Normal 7 2 6 3 3 5 2" xfId="39334"/>
    <cellStyle name="Normal 7 2 6 3 3 6" xfId="15073"/>
    <cellStyle name="Normal 7 2 6 3 3 6 2" xfId="42027"/>
    <cellStyle name="Normal 7 2 6 3 3 7" xfId="17766"/>
    <cellStyle name="Normal 7 2 6 3 3 7 2" xfId="44721"/>
    <cellStyle name="Normal 7 2 6 3 3 8" xfId="20460"/>
    <cellStyle name="Normal 7 2 6 3 3 8 2" xfId="47415"/>
    <cellStyle name="Normal 7 2 6 3 3 9" xfId="23154"/>
    <cellStyle name="Normal 7 2 6 3 3 9 2" xfId="50109"/>
    <cellStyle name="Normal 7 2 6 3 4" xfId="3410"/>
    <cellStyle name="Normal 7 2 6 3 4 2" xfId="30364"/>
    <cellStyle name="Normal 7 2 6 3 5" xfId="6103"/>
    <cellStyle name="Normal 7 2 6 3 5 2" xfId="33057"/>
    <cellStyle name="Normal 7 2 6 3 6" xfId="8796"/>
    <cellStyle name="Normal 7 2 6 3 6 2" xfId="35750"/>
    <cellStyle name="Normal 7 2 6 3 7" xfId="11489"/>
    <cellStyle name="Normal 7 2 6 3 7 2" xfId="38443"/>
    <cellStyle name="Normal 7 2 6 3 8" xfId="14182"/>
    <cellStyle name="Normal 7 2 6 3 8 2" xfId="41136"/>
    <cellStyle name="Normal 7 2 6 3 9" xfId="16875"/>
    <cellStyle name="Normal 7 2 6 3 9 2" xfId="43830"/>
    <cellStyle name="Normal 7 2 6 4" xfId="1112"/>
    <cellStyle name="Normal 7 2 6 4 10" xfId="28067"/>
    <cellStyle name="Normal 7 2 6 4 11" xfId="26244"/>
    <cellStyle name="Normal 7 2 6 4 2" xfId="4677"/>
    <cellStyle name="Normal 7 2 6 4 2 2" xfId="31631"/>
    <cellStyle name="Normal 7 2 6 4 3" xfId="7370"/>
    <cellStyle name="Normal 7 2 6 4 3 2" xfId="34324"/>
    <cellStyle name="Normal 7 2 6 4 4" xfId="10063"/>
    <cellStyle name="Normal 7 2 6 4 4 2" xfId="37017"/>
    <cellStyle name="Normal 7 2 6 4 5" xfId="12756"/>
    <cellStyle name="Normal 7 2 6 4 5 2" xfId="39710"/>
    <cellStyle name="Normal 7 2 6 4 6" xfId="15449"/>
    <cellStyle name="Normal 7 2 6 4 6 2" xfId="42403"/>
    <cellStyle name="Normal 7 2 6 4 7" xfId="18142"/>
    <cellStyle name="Normal 7 2 6 4 7 2" xfId="45097"/>
    <cellStyle name="Normal 7 2 6 4 8" xfId="20836"/>
    <cellStyle name="Normal 7 2 6 4 8 2" xfId="47791"/>
    <cellStyle name="Normal 7 2 6 4 9" xfId="23530"/>
    <cellStyle name="Normal 7 2 6 4 9 2" xfId="50485"/>
    <cellStyle name="Normal 7 2 6 5" xfId="2003"/>
    <cellStyle name="Normal 7 2 6 5 10" xfId="28958"/>
    <cellStyle name="Normal 7 2 6 5 11" xfId="25353"/>
    <cellStyle name="Normal 7 2 6 5 2" xfId="3786"/>
    <cellStyle name="Normal 7 2 6 5 2 2" xfId="30740"/>
    <cellStyle name="Normal 7 2 6 5 3" xfId="6479"/>
    <cellStyle name="Normal 7 2 6 5 3 2" xfId="33433"/>
    <cellStyle name="Normal 7 2 6 5 4" xfId="9172"/>
    <cellStyle name="Normal 7 2 6 5 4 2" xfId="36126"/>
    <cellStyle name="Normal 7 2 6 5 5" xfId="11865"/>
    <cellStyle name="Normal 7 2 6 5 5 2" xfId="38819"/>
    <cellStyle name="Normal 7 2 6 5 6" xfId="14558"/>
    <cellStyle name="Normal 7 2 6 5 6 2" xfId="41512"/>
    <cellStyle name="Normal 7 2 6 5 7" xfId="17251"/>
    <cellStyle name="Normal 7 2 6 5 7 2" xfId="44206"/>
    <cellStyle name="Normal 7 2 6 5 8" xfId="19945"/>
    <cellStyle name="Normal 7 2 6 5 8 2" xfId="46900"/>
    <cellStyle name="Normal 7 2 6 5 9" xfId="22639"/>
    <cellStyle name="Normal 7 2 6 5 9 2" xfId="49594"/>
    <cellStyle name="Normal 7 2 6 6" xfId="2895"/>
    <cellStyle name="Normal 7 2 6 6 2" xfId="29849"/>
    <cellStyle name="Normal 7 2 6 7" xfId="5588"/>
    <cellStyle name="Normal 7 2 6 7 2" xfId="32542"/>
    <cellStyle name="Normal 7 2 6 8" xfId="8281"/>
    <cellStyle name="Normal 7 2 6 8 2" xfId="35235"/>
    <cellStyle name="Normal 7 2 6 9" xfId="10974"/>
    <cellStyle name="Normal 7 2 6 9 2" xfId="37928"/>
    <cellStyle name="Normal 7 2 7" xfId="382"/>
    <cellStyle name="Normal 7 2 7 10" xfId="19227"/>
    <cellStyle name="Normal 7 2 7 10 2" xfId="46182"/>
    <cellStyle name="Normal 7 2 7 11" xfId="21921"/>
    <cellStyle name="Normal 7 2 7 11 2" xfId="48876"/>
    <cellStyle name="Normal 7 2 7 12" xfId="27349"/>
    <cellStyle name="Normal 7 2 7 13" xfId="24635"/>
    <cellStyle name="Normal 7 2 7 2" xfId="1285"/>
    <cellStyle name="Normal 7 2 7 2 10" xfId="28240"/>
    <cellStyle name="Normal 7 2 7 2 11" xfId="26417"/>
    <cellStyle name="Normal 7 2 7 2 2" xfId="4850"/>
    <cellStyle name="Normal 7 2 7 2 2 2" xfId="31804"/>
    <cellStyle name="Normal 7 2 7 2 3" xfId="7543"/>
    <cellStyle name="Normal 7 2 7 2 3 2" xfId="34497"/>
    <cellStyle name="Normal 7 2 7 2 4" xfId="10236"/>
    <cellStyle name="Normal 7 2 7 2 4 2" xfId="37190"/>
    <cellStyle name="Normal 7 2 7 2 5" xfId="12929"/>
    <cellStyle name="Normal 7 2 7 2 5 2" xfId="39883"/>
    <cellStyle name="Normal 7 2 7 2 6" xfId="15622"/>
    <cellStyle name="Normal 7 2 7 2 6 2" xfId="42576"/>
    <cellStyle name="Normal 7 2 7 2 7" xfId="18315"/>
    <cellStyle name="Normal 7 2 7 2 7 2" xfId="45270"/>
    <cellStyle name="Normal 7 2 7 2 8" xfId="21009"/>
    <cellStyle name="Normal 7 2 7 2 8 2" xfId="47964"/>
    <cellStyle name="Normal 7 2 7 2 9" xfId="23703"/>
    <cellStyle name="Normal 7 2 7 2 9 2" xfId="50658"/>
    <cellStyle name="Normal 7 2 7 3" xfId="2176"/>
    <cellStyle name="Normal 7 2 7 3 10" xfId="29131"/>
    <cellStyle name="Normal 7 2 7 3 11" xfId="25526"/>
    <cellStyle name="Normal 7 2 7 3 2" xfId="3959"/>
    <cellStyle name="Normal 7 2 7 3 2 2" xfId="30913"/>
    <cellStyle name="Normal 7 2 7 3 3" xfId="6652"/>
    <cellStyle name="Normal 7 2 7 3 3 2" xfId="33606"/>
    <cellStyle name="Normal 7 2 7 3 4" xfId="9345"/>
    <cellStyle name="Normal 7 2 7 3 4 2" xfId="36299"/>
    <cellStyle name="Normal 7 2 7 3 5" xfId="12038"/>
    <cellStyle name="Normal 7 2 7 3 5 2" xfId="38992"/>
    <cellStyle name="Normal 7 2 7 3 6" xfId="14731"/>
    <cellStyle name="Normal 7 2 7 3 6 2" xfId="41685"/>
    <cellStyle name="Normal 7 2 7 3 7" xfId="17424"/>
    <cellStyle name="Normal 7 2 7 3 7 2" xfId="44379"/>
    <cellStyle name="Normal 7 2 7 3 8" xfId="20118"/>
    <cellStyle name="Normal 7 2 7 3 8 2" xfId="47073"/>
    <cellStyle name="Normal 7 2 7 3 9" xfId="22812"/>
    <cellStyle name="Normal 7 2 7 3 9 2" xfId="49767"/>
    <cellStyle name="Normal 7 2 7 4" xfId="3068"/>
    <cellStyle name="Normal 7 2 7 4 2" xfId="30022"/>
    <cellStyle name="Normal 7 2 7 5" xfId="5761"/>
    <cellStyle name="Normal 7 2 7 5 2" xfId="32715"/>
    <cellStyle name="Normal 7 2 7 6" xfId="8454"/>
    <cellStyle name="Normal 7 2 7 6 2" xfId="35408"/>
    <cellStyle name="Normal 7 2 7 7" xfId="11147"/>
    <cellStyle name="Normal 7 2 7 7 2" xfId="38101"/>
    <cellStyle name="Normal 7 2 7 8" xfId="13840"/>
    <cellStyle name="Normal 7 2 7 8 2" xfId="40794"/>
    <cellStyle name="Normal 7 2 7 9" xfId="16533"/>
    <cellStyle name="Normal 7 2 7 9 2" xfId="43488"/>
    <cellStyle name="Normal 7 2 8" xfId="514"/>
    <cellStyle name="Normal 7 2 8 10" xfId="19344"/>
    <cellStyle name="Normal 7 2 8 10 2" xfId="46299"/>
    <cellStyle name="Normal 7 2 8 11" xfId="22038"/>
    <cellStyle name="Normal 7 2 8 11 2" xfId="48993"/>
    <cellStyle name="Normal 7 2 8 12" xfId="27466"/>
    <cellStyle name="Normal 7 2 8 13" xfId="24752"/>
    <cellStyle name="Normal 7 2 8 2" xfId="1402"/>
    <cellStyle name="Normal 7 2 8 2 10" xfId="28357"/>
    <cellStyle name="Normal 7 2 8 2 11" xfId="26534"/>
    <cellStyle name="Normal 7 2 8 2 2" xfId="4967"/>
    <cellStyle name="Normal 7 2 8 2 2 2" xfId="31921"/>
    <cellStyle name="Normal 7 2 8 2 3" xfId="7660"/>
    <cellStyle name="Normal 7 2 8 2 3 2" xfId="34614"/>
    <cellStyle name="Normal 7 2 8 2 4" xfId="10353"/>
    <cellStyle name="Normal 7 2 8 2 4 2" xfId="37307"/>
    <cellStyle name="Normal 7 2 8 2 5" xfId="13046"/>
    <cellStyle name="Normal 7 2 8 2 5 2" xfId="40000"/>
    <cellStyle name="Normal 7 2 8 2 6" xfId="15739"/>
    <cellStyle name="Normal 7 2 8 2 6 2" xfId="42693"/>
    <cellStyle name="Normal 7 2 8 2 7" xfId="18432"/>
    <cellStyle name="Normal 7 2 8 2 7 2" xfId="45387"/>
    <cellStyle name="Normal 7 2 8 2 8" xfId="21126"/>
    <cellStyle name="Normal 7 2 8 2 8 2" xfId="48081"/>
    <cellStyle name="Normal 7 2 8 2 9" xfId="23820"/>
    <cellStyle name="Normal 7 2 8 2 9 2" xfId="50775"/>
    <cellStyle name="Normal 7 2 8 3" xfId="2293"/>
    <cellStyle name="Normal 7 2 8 3 10" xfId="29248"/>
    <cellStyle name="Normal 7 2 8 3 11" xfId="25643"/>
    <cellStyle name="Normal 7 2 8 3 2" xfId="4076"/>
    <cellStyle name="Normal 7 2 8 3 2 2" xfId="31030"/>
    <cellStyle name="Normal 7 2 8 3 3" xfId="6769"/>
    <cellStyle name="Normal 7 2 8 3 3 2" xfId="33723"/>
    <cellStyle name="Normal 7 2 8 3 4" xfId="9462"/>
    <cellStyle name="Normal 7 2 8 3 4 2" xfId="36416"/>
    <cellStyle name="Normal 7 2 8 3 5" xfId="12155"/>
    <cellStyle name="Normal 7 2 8 3 5 2" xfId="39109"/>
    <cellStyle name="Normal 7 2 8 3 6" xfId="14848"/>
    <cellStyle name="Normal 7 2 8 3 6 2" xfId="41802"/>
    <cellStyle name="Normal 7 2 8 3 7" xfId="17541"/>
    <cellStyle name="Normal 7 2 8 3 7 2" xfId="44496"/>
    <cellStyle name="Normal 7 2 8 3 8" xfId="20235"/>
    <cellStyle name="Normal 7 2 8 3 8 2" xfId="47190"/>
    <cellStyle name="Normal 7 2 8 3 9" xfId="22929"/>
    <cellStyle name="Normal 7 2 8 3 9 2" xfId="49884"/>
    <cellStyle name="Normal 7 2 8 4" xfId="3185"/>
    <cellStyle name="Normal 7 2 8 4 2" xfId="30139"/>
    <cellStyle name="Normal 7 2 8 5" xfId="5878"/>
    <cellStyle name="Normal 7 2 8 5 2" xfId="32832"/>
    <cellStyle name="Normal 7 2 8 6" xfId="8571"/>
    <cellStyle name="Normal 7 2 8 6 2" xfId="35525"/>
    <cellStyle name="Normal 7 2 8 7" xfId="11264"/>
    <cellStyle name="Normal 7 2 8 7 2" xfId="38218"/>
    <cellStyle name="Normal 7 2 8 8" xfId="13957"/>
    <cellStyle name="Normal 7 2 8 8 2" xfId="40911"/>
    <cellStyle name="Normal 7 2 8 9" xfId="16650"/>
    <cellStyle name="Normal 7 2 8 9 2" xfId="43605"/>
    <cellStyle name="Normal 7 2 9" xfId="781"/>
    <cellStyle name="Normal 7 2 9 10" xfId="19612"/>
    <cellStyle name="Normal 7 2 9 10 2" xfId="46567"/>
    <cellStyle name="Normal 7 2 9 11" xfId="22306"/>
    <cellStyle name="Normal 7 2 9 11 2" xfId="49261"/>
    <cellStyle name="Normal 7 2 9 12" xfId="27734"/>
    <cellStyle name="Normal 7 2 9 13" xfId="25020"/>
    <cellStyle name="Normal 7 2 9 2" xfId="1670"/>
    <cellStyle name="Normal 7 2 9 2 10" xfId="28625"/>
    <cellStyle name="Normal 7 2 9 2 11" xfId="26802"/>
    <cellStyle name="Normal 7 2 9 2 2" xfId="5235"/>
    <cellStyle name="Normal 7 2 9 2 2 2" xfId="32189"/>
    <cellStyle name="Normal 7 2 9 2 3" xfId="7928"/>
    <cellStyle name="Normal 7 2 9 2 3 2" xfId="34882"/>
    <cellStyle name="Normal 7 2 9 2 4" xfId="10621"/>
    <cellStyle name="Normal 7 2 9 2 4 2" xfId="37575"/>
    <cellStyle name="Normal 7 2 9 2 5" xfId="13314"/>
    <cellStyle name="Normal 7 2 9 2 5 2" xfId="40268"/>
    <cellStyle name="Normal 7 2 9 2 6" xfId="16007"/>
    <cellStyle name="Normal 7 2 9 2 6 2" xfId="42961"/>
    <cellStyle name="Normal 7 2 9 2 7" xfId="18700"/>
    <cellStyle name="Normal 7 2 9 2 7 2" xfId="45655"/>
    <cellStyle name="Normal 7 2 9 2 8" xfId="21394"/>
    <cellStyle name="Normal 7 2 9 2 8 2" xfId="48349"/>
    <cellStyle name="Normal 7 2 9 2 9" xfId="24088"/>
    <cellStyle name="Normal 7 2 9 2 9 2" xfId="51043"/>
    <cellStyle name="Normal 7 2 9 3" xfId="2562"/>
    <cellStyle name="Normal 7 2 9 3 10" xfId="29516"/>
    <cellStyle name="Normal 7 2 9 3 11" xfId="25911"/>
    <cellStyle name="Normal 7 2 9 3 2" xfId="4344"/>
    <cellStyle name="Normal 7 2 9 3 2 2" xfId="31298"/>
    <cellStyle name="Normal 7 2 9 3 3" xfId="7037"/>
    <cellStyle name="Normal 7 2 9 3 3 2" xfId="33991"/>
    <cellStyle name="Normal 7 2 9 3 4" xfId="9730"/>
    <cellStyle name="Normal 7 2 9 3 4 2" xfId="36684"/>
    <cellStyle name="Normal 7 2 9 3 5" xfId="12423"/>
    <cellStyle name="Normal 7 2 9 3 5 2" xfId="39377"/>
    <cellStyle name="Normal 7 2 9 3 6" xfId="15116"/>
    <cellStyle name="Normal 7 2 9 3 6 2" xfId="42070"/>
    <cellStyle name="Normal 7 2 9 3 7" xfId="17809"/>
    <cellStyle name="Normal 7 2 9 3 7 2" xfId="44764"/>
    <cellStyle name="Normal 7 2 9 3 8" xfId="20503"/>
    <cellStyle name="Normal 7 2 9 3 8 2" xfId="47458"/>
    <cellStyle name="Normal 7 2 9 3 9" xfId="23197"/>
    <cellStyle name="Normal 7 2 9 3 9 2" xfId="50152"/>
    <cellStyle name="Normal 7 2 9 4" xfId="3453"/>
    <cellStyle name="Normal 7 2 9 4 2" xfId="30407"/>
    <cellStyle name="Normal 7 2 9 5" xfId="6146"/>
    <cellStyle name="Normal 7 2 9 5 2" xfId="33100"/>
    <cellStyle name="Normal 7 2 9 6" xfId="8839"/>
    <cellStyle name="Normal 7 2 9 6 2" xfId="35793"/>
    <cellStyle name="Normal 7 2 9 7" xfId="11532"/>
    <cellStyle name="Normal 7 2 9 7 2" xfId="38486"/>
    <cellStyle name="Normal 7 2 9 8" xfId="14225"/>
    <cellStyle name="Normal 7 2 9 8 2" xfId="41179"/>
    <cellStyle name="Normal 7 2 9 9" xfId="16918"/>
    <cellStyle name="Normal 7 2 9 9 2" xfId="43873"/>
    <cellStyle name="Normal 7 20" xfId="2778"/>
    <cellStyle name="Normal 7 20 2" xfId="29732"/>
    <cellStyle name="Normal 7 21" xfId="5471"/>
    <cellStyle name="Normal 7 21 2" xfId="32425"/>
    <cellStyle name="Normal 7 22" xfId="8164"/>
    <cellStyle name="Normal 7 22 2" xfId="35118"/>
    <cellStyle name="Normal 7 23" xfId="10857"/>
    <cellStyle name="Normal 7 23 2" xfId="37811"/>
    <cellStyle name="Normal 7 24" xfId="13550"/>
    <cellStyle name="Normal 7 24 2" xfId="40504"/>
    <cellStyle name="Normal 7 25" xfId="16243"/>
    <cellStyle name="Normal 7 25 2" xfId="43198"/>
    <cellStyle name="Normal 7 26" xfId="18937"/>
    <cellStyle name="Normal 7 26 2" xfId="45892"/>
    <cellStyle name="Normal 7 27" xfId="21631"/>
    <cellStyle name="Normal 7 27 2" xfId="48586"/>
    <cellStyle name="Normal 7 28" xfId="27059"/>
    <cellStyle name="Normal 7 29" xfId="24345"/>
    <cellStyle name="Normal 7 3" xfId="99"/>
    <cellStyle name="Normal 7 3 10" xfId="875"/>
    <cellStyle name="Normal 7 3 10 10" xfId="19707"/>
    <cellStyle name="Normal 7 3 10 10 2" xfId="46662"/>
    <cellStyle name="Normal 7 3 10 11" xfId="22401"/>
    <cellStyle name="Normal 7 3 10 11 2" xfId="49356"/>
    <cellStyle name="Normal 7 3 10 12" xfId="27829"/>
    <cellStyle name="Normal 7 3 10 13" xfId="25115"/>
    <cellStyle name="Normal 7 3 10 2" xfId="1765"/>
    <cellStyle name="Normal 7 3 10 2 10" xfId="28720"/>
    <cellStyle name="Normal 7 3 10 2 11" xfId="26897"/>
    <cellStyle name="Normal 7 3 10 2 2" xfId="5330"/>
    <cellStyle name="Normal 7 3 10 2 2 2" xfId="32284"/>
    <cellStyle name="Normal 7 3 10 2 3" xfId="8023"/>
    <cellStyle name="Normal 7 3 10 2 3 2" xfId="34977"/>
    <cellStyle name="Normal 7 3 10 2 4" xfId="10716"/>
    <cellStyle name="Normal 7 3 10 2 4 2" xfId="37670"/>
    <cellStyle name="Normal 7 3 10 2 5" xfId="13409"/>
    <cellStyle name="Normal 7 3 10 2 5 2" xfId="40363"/>
    <cellStyle name="Normal 7 3 10 2 6" xfId="16102"/>
    <cellStyle name="Normal 7 3 10 2 6 2" xfId="43056"/>
    <cellStyle name="Normal 7 3 10 2 7" xfId="18795"/>
    <cellStyle name="Normal 7 3 10 2 7 2" xfId="45750"/>
    <cellStyle name="Normal 7 3 10 2 8" xfId="21489"/>
    <cellStyle name="Normal 7 3 10 2 8 2" xfId="48444"/>
    <cellStyle name="Normal 7 3 10 2 9" xfId="24183"/>
    <cellStyle name="Normal 7 3 10 2 9 2" xfId="51138"/>
    <cellStyle name="Normal 7 3 10 3" xfId="2657"/>
    <cellStyle name="Normal 7 3 10 3 10" xfId="29611"/>
    <cellStyle name="Normal 7 3 10 3 11" xfId="26006"/>
    <cellStyle name="Normal 7 3 10 3 2" xfId="4439"/>
    <cellStyle name="Normal 7 3 10 3 2 2" xfId="31393"/>
    <cellStyle name="Normal 7 3 10 3 3" xfId="7132"/>
    <cellStyle name="Normal 7 3 10 3 3 2" xfId="34086"/>
    <cellStyle name="Normal 7 3 10 3 4" xfId="9825"/>
    <cellStyle name="Normal 7 3 10 3 4 2" xfId="36779"/>
    <cellStyle name="Normal 7 3 10 3 5" xfId="12518"/>
    <cellStyle name="Normal 7 3 10 3 5 2" xfId="39472"/>
    <cellStyle name="Normal 7 3 10 3 6" xfId="15211"/>
    <cellStyle name="Normal 7 3 10 3 6 2" xfId="42165"/>
    <cellStyle name="Normal 7 3 10 3 7" xfId="17904"/>
    <cellStyle name="Normal 7 3 10 3 7 2" xfId="44859"/>
    <cellStyle name="Normal 7 3 10 3 8" xfId="20598"/>
    <cellStyle name="Normal 7 3 10 3 8 2" xfId="47553"/>
    <cellStyle name="Normal 7 3 10 3 9" xfId="23292"/>
    <cellStyle name="Normal 7 3 10 3 9 2" xfId="50247"/>
    <cellStyle name="Normal 7 3 10 4" xfId="3548"/>
    <cellStyle name="Normal 7 3 10 4 2" xfId="30502"/>
    <cellStyle name="Normal 7 3 10 5" xfId="6241"/>
    <cellStyle name="Normal 7 3 10 5 2" xfId="33195"/>
    <cellStyle name="Normal 7 3 10 6" xfId="8934"/>
    <cellStyle name="Normal 7 3 10 6 2" xfId="35888"/>
    <cellStyle name="Normal 7 3 10 7" xfId="11627"/>
    <cellStyle name="Normal 7 3 10 7 2" xfId="38581"/>
    <cellStyle name="Normal 7 3 10 8" xfId="14320"/>
    <cellStyle name="Normal 7 3 10 8 2" xfId="41274"/>
    <cellStyle name="Normal 7 3 10 9" xfId="17013"/>
    <cellStyle name="Normal 7 3 10 9 2" xfId="43968"/>
    <cellStyle name="Normal 7 3 11" xfId="926"/>
    <cellStyle name="Normal 7 3 11 10" xfId="19758"/>
    <cellStyle name="Normal 7 3 11 10 2" xfId="46713"/>
    <cellStyle name="Normal 7 3 11 11" xfId="22452"/>
    <cellStyle name="Normal 7 3 11 11 2" xfId="49407"/>
    <cellStyle name="Normal 7 3 11 12" xfId="27880"/>
    <cellStyle name="Normal 7 3 11 13" xfId="25166"/>
    <cellStyle name="Normal 7 3 11 2" xfId="1816"/>
    <cellStyle name="Normal 7 3 11 2 10" xfId="28771"/>
    <cellStyle name="Normal 7 3 11 2 11" xfId="26948"/>
    <cellStyle name="Normal 7 3 11 2 2" xfId="5381"/>
    <cellStyle name="Normal 7 3 11 2 2 2" xfId="32335"/>
    <cellStyle name="Normal 7 3 11 2 3" xfId="8074"/>
    <cellStyle name="Normal 7 3 11 2 3 2" xfId="35028"/>
    <cellStyle name="Normal 7 3 11 2 4" xfId="10767"/>
    <cellStyle name="Normal 7 3 11 2 4 2" xfId="37721"/>
    <cellStyle name="Normal 7 3 11 2 5" xfId="13460"/>
    <cellStyle name="Normal 7 3 11 2 5 2" xfId="40414"/>
    <cellStyle name="Normal 7 3 11 2 6" xfId="16153"/>
    <cellStyle name="Normal 7 3 11 2 6 2" xfId="43107"/>
    <cellStyle name="Normal 7 3 11 2 7" xfId="18846"/>
    <cellStyle name="Normal 7 3 11 2 7 2" xfId="45801"/>
    <cellStyle name="Normal 7 3 11 2 8" xfId="21540"/>
    <cellStyle name="Normal 7 3 11 2 8 2" xfId="48495"/>
    <cellStyle name="Normal 7 3 11 2 9" xfId="24234"/>
    <cellStyle name="Normal 7 3 11 2 9 2" xfId="51189"/>
    <cellStyle name="Normal 7 3 11 3" xfId="2708"/>
    <cellStyle name="Normal 7 3 11 3 10" xfId="29662"/>
    <cellStyle name="Normal 7 3 11 3 11" xfId="26057"/>
    <cellStyle name="Normal 7 3 11 3 2" xfId="4490"/>
    <cellStyle name="Normal 7 3 11 3 2 2" xfId="31444"/>
    <cellStyle name="Normal 7 3 11 3 3" xfId="7183"/>
    <cellStyle name="Normal 7 3 11 3 3 2" xfId="34137"/>
    <cellStyle name="Normal 7 3 11 3 4" xfId="9876"/>
    <cellStyle name="Normal 7 3 11 3 4 2" xfId="36830"/>
    <cellStyle name="Normal 7 3 11 3 5" xfId="12569"/>
    <cellStyle name="Normal 7 3 11 3 5 2" xfId="39523"/>
    <cellStyle name="Normal 7 3 11 3 6" xfId="15262"/>
    <cellStyle name="Normal 7 3 11 3 6 2" xfId="42216"/>
    <cellStyle name="Normal 7 3 11 3 7" xfId="17955"/>
    <cellStyle name="Normal 7 3 11 3 7 2" xfId="44910"/>
    <cellStyle name="Normal 7 3 11 3 8" xfId="20649"/>
    <cellStyle name="Normal 7 3 11 3 8 2" xfId="47604"/>
    <cellStyle name="Normal 7 3 11 3 9" xfId="23343"/>
    <cellStyle name="Normal 7 3 11 3 9 2" xfId="50298"/>
    <cellStyle name="Normal 7 3 11 4" xfId="3599"/>
    <cellStyle name="Normal 7 3 11 4 2" xfId="30553"/>
    <cellStyle name="Normal 7 3 11 5" xfId="6292"/>
    <cellStyle name="Normal 7 3 11 5 2" xfId="33246"/>
    <cellStyle name="Normal 7 3 11 6" xfId="8985"/>
    <cellStyle name="Normal 7 3 11 6 2" xfId="35939"/>
    <cellStyle name="Normal 7 3 11 7" xfId="11678"/>
    <cellStyle name="Normal 7 3 11 7 2" xfId="38632"/>
    <cellStyle name="Normal 7 3 11 8" xfId="14371"/>
    <cellStyle name="Normal 7 3 11 8 2" xfId="41325"/>
    <cellStyle name="Normal 7 3 11 9" xfId="17064"/>
    <cellStyle name="Normal 7 3 11 9 2" xfId="44019"/>
    <cellStyle name="Normal 7 3 12" xfId="975"/>
    <cellStyle name="Normal 7 3 12 10" xfId="19808"/>
    <cellStyle name="Normal 7 3 12 10 2" xfId="46763"/>
    <cellStyle name="Normal 7 3 12 11" xfId="22502"/>
    <cellStyle name="Normal 7 3 12 11 2" xfId="49457"/>
    <cellStyle name="Normal 7 3 12 12" xfId="27930"/>
    <cellStyle name="Normal 7 3 12 13" xfId="25216"/>
    <cellStyle name="Normal 7 3 12 2" xfId="1866"/>
    <cellStyle name="Normal 7 3 12 2 10" xfId="28821"/>
    <cellStyle name="Normal 7 3 12 2 11" xfId="26998"/>
    <cellStyle name="Normal 7 3 12 2 2" xfId="5431"/>
    <cellStyle name="Normal 7 3 12 2 2 2" xfId="32385"/>
    <cellStyle name="Normal 7 3 12 2 3" xfId="8124"/>
    <cellStyle name="Normal 7 3 12 2 3 2" xfId="35078"/>
    <cellStyle name="Normal 7 3 12 2 4" xfId="10817"/>
    <cellStyle name="Normal 7 3 12 2 4 2" xfId="37771"/>
    <cellStyle name="Normal 7 3 12 2 5" xfId="13510"/>
    <cellStyle name="Normal 7 3 12 2 5 2" xfId="40464"/>
    <cellStyle name="Normal 7 3 12 2 6" xfId="16203"/>
    <cellStyle name="Normal 7 3 12 2 6 2" xfId="43157"/>
    <cellStyle name="Normal 7 3 12 2 7" xfId="18896"/>
    <cellStyle name="Normal 7 3 12 2 7 2" xfId="45851"/>
    <cellStyle name="Normal 7 3 12 2 8" xfId="21590"/>
    <cellStyle name="Normal 7 3 12 2 8 2" xfId="48545"/>
    <cellStyle name="Normal 7 3 12 2 9" xfId="24284"/>
    <cellStyle name="Normal 7 3 12 2 9 2" xfId="51239"/>
    <cellStyle name="Normal 7 3 12 3" xfId="2758"/>
    <cellStyle name="Normal 7 3 12 3 10" xfId="29712"/>
    <cellStyle name="Normal 7 3 12 3 11" xfId="26107"/>
    <cellStyle name="Normal 7 3 12 3 2" xfId="4540"/>
    <cellStyle name="Normal 7 3 12 3 2 2" xfId="31494"/>
    <cellStyle name="Normal 7 3 12 3 3" xfId="7233"/>
    <cellStyle name="Normal 7 3 12 3 3 2" xfId="34187"/>
    <cellStyle name="Normal 7 3 12 3 4" xfId="9926"/>
    <cellStyle name="Normal 7 3 12 3 4 2" xfId="36880"/>
    <cellStyle name="Normal 7 3 12 3 5" xfId="12619"/>
    <cellStyle name="Normal 7 3 12 3 5 2" xfId="39573"/>
    <cellStyle name="Normal 7 3 12 3 6" xfId="15312"/>
    <cellStyle name="Normal 7 3 12 3 6 2" xfId="42266"/>
    <cellStyle name="Normal 7 3 12 3 7" xfId="18005"/>
    <cellStyle name="Normal 7 3 12 3 7 2" xfId="44960"/>
    <cellStyle name="Normal 7 3 12 3 8" xfId="20699"/>
    <cellStyle name="Normal 7 3 12 3 8 2" xfId="47654"/>
    <cellStyle name="Normal 7 3 12 3 9" xfId="23393"/>
    <cellStyle name="Normal 7 3 12 3 9 2" xfId="50348"/>
    <cellStyle name="Normal 7 3 12 4" xfId="3649"/>
    <cellStyle name="Normal 7 3 12 4 2" xfId="30603"/>
    <cellStyle name="Normal 7 3 12 5" xfId="6342"/>
    <cellStyle name="Normal 7 3 12 5 2" xfId="33296"/>
    <cellStyle name="Normal 7 3 12 6" xfId="9035"/>
    <cellStyle name="Normal 7 3 12 6 2" xfId="35989"/>
    <cellStyle name="Normal 7 3 12 7" xfId="11728"/>
    <cellStyle name="Normal 7 3 12 7 2" xfId="38682"/>
    <cellStyle name="Normal 7 3 12 8" xfId="14421"/>
    <cellStyle name="Normal 7 3 12 8 2" xfId="41375"/>
    <cellStyle name="Normal 7 3 12 9" xfId="17114"/>
    <cellStyle name="Normal 7 3 12 9 2" xfId="44069"/>
    <cellStyle name="Normal 7 3 13" xfId="1021"/>
    <cellStyle name="Normal 7 3 13 10" xfId="27976"/>
    <cellStyle name="Normal 7 3 13 11" xfId="26153"/>
    <cellStyle name="Normal 7 3 13 2" xfId="4586"/>
    <cellStyle name="Normal 7 3 13 2 2" xfId="31540"/>
    <cellStyle name="Normal 7 3 13 3" xfId="7279"/>
    <cellStyle name="Normal 7 3 13 3 2" xfId="34233"/>
    <cellStyle name="Normal 7 3 13 4" xfId="9972"/>
    <cellStyle name="Normal 7 3 13 4 2" xfId="36926"/>
    <cellStyle name="Normal 7 3 13 5" xfId="12665"/>
    <cellStyle name="Normal 7 3 13 5 2" xfId="39619"/>
    <cellStyle name="Normal 7 3 13 6" xfId="15358"/>
    <cellStyle name="Normal 7 3 13 6 2" xfId="42312"/>
    <cellStyle name="Normal 7 3 13 7" xfId="18051"/>
    <cellStyle name="Normal 7 3 13 7 2" xfId="45006"/>
    <cellStyle name="Normal 7 3 13 8" xfId="20745"/>
    <cellStyle name="Normal 7 3 13 8 2" xfId="47700"/>
    <cellStyle name="Normal 7 3 13 9" xfId="23439"/>
    <cellStyle name="Normal 7 3 13 9 2" xfId="50394"/>
    <cellStyle name="Normal 7 3 14" xfId="1912"/>
    <cellStyle name="Normal 7 3 14 10" xfId="28867"/>
    <cellStyle name="Normal 7 3 14 11" xfId="25262"/>
    <cellStyle name="Normal 7 3 14 2" xfId="3695"/>
    <cellStyle name="Normal 7 3 14 2 2" xfId="30649"/>
    <cellStyle name="Normal 7 3 14 3" xfId="6388"/>
    <cellStyle name="Normal 7 3 14 3 2" xfId="33342"/>
    <cellStyle name="Normal 7 3 14 4" xfId="9081"/>
    <cellStyle name="Normal 7 3 14 4 2" xfId="36035"/>
    <cellStyle name="Normal 7 3 14 5" xfId="11774"/>
    <cellStyle name="Normal 7 3 14 5 2" xfId="38728"/>
    <cellStyle name="Normal 7 3 14 6" xfId="14467"/>
    <cellStyle name="Normal 7 3 14 6 2" xfId="41421"/>
    <cellStyle name="Normal 7 3 14 7" xfId="17160"/>
    <cellStyle name="Normal 7 3 14 7 2" xfId="44115"/>
    <cellStyle name="Normal 7 3 14 8" xfId="19854"/>
    <cellStyle name="Normal 7 3 14 8 2" xfId="46809"/>
    <cellStyle name="Normal 7 3 14 9" xfId="22548"/>
    <cellStyle name="Normal 7 3 14 9 2" xfId="49503"/>
    <cellStyle name="Normal 7 3 15" xfId="2804"/>
    <cellStyle name="Normal 7 3 15 2" xfId="29758"/>
    <cellStyle name="Normal 7 3 16" xfId="5497"/>
    <cellStyle name="Normal 7 3 16 2" xfId="32451"/>
    <cellStyle name="Normal 7 3 17" xfId="8190"/>
    <cellStyle name="Normal 7 3 17 2" xfId="35144"/>
    <cellStyle name="Normal 7 3 18" xfId="10883"/>
    <cellStyle name="Normal 7 3 18 2" xfId="37837"/>
    <cellStyle name="Normal 7 3 19" xfId="13576"/>
    <cellStyle name="Normal 7 3 19 2" xfId="40530"/>
    <cellStyle name="Normal 7 3 2" xfId="132"/>
    <cellStyle name="Normal 7 3 2 10" xfId="8223"/>
    <cellStyle name="Normal 7 3 2 10 2" xfId="35177"/>
    <cellStyle name="Normal 7 3 2 11" xfId="10916"/>
    <cellStyle name="Normal 7 3 2 11 2" xfId="37870"/>
    <cellStyle name="Normal 7 3 2 12" xfId="13609"/>
    <cellStyle name="Normal 7 3 2 12 2" xfId="40563"/>
    <cellStyle name="Normal 7 3 2 13" xfId="16302"/>
    <cellStyle name="Normal 7 3 2 13 2" xfId="43257"/>
    <cellStyle name="Normal 7 3 2 14" xfId="18996"/>
    <cellStyle name="Normal 7 3 2 14 2" xfId="45951"/>
    <cellStyle name="Normal 7 3 2 15" xfId="21690"/>
    <cellStyle name="Normal 7 3 2 15 2" xfId="48645"/>
    <cellStyle name="Normal 7 3 2 16" xfId="27118"/>
    <cellStyle name="Normal 7 3 2 17" xfId="24404"/>
    <cellStyle name="Normal 7 3 2 2" xfId="392"/>
    <cellStyle name="Normal 7 3 2 2 10" xfId="16543"/>
    <cellStyle name="Normal 7 3 2 2 10 2" xfId="43498"/>
    <cellStyle name="Normal 7 3 2 2 11" xfId="19237"/>
    <cellStyle name="Normal 7 3 2 2 11 2" xfId="46192"/>
    <cellStyle name="Normal 7 3 2 2 12" xfId="21931"/>
    <cellStyle name="Normal 7 3 2 2 12 2" xfId="48886"/>
    <cellStyle name="Normal 7 3 2 2 13" xfId="27359"/>
    <cellStyle name="Normal 7 3 2 2 14" xfId="24645"/>
    <cellStyle name="Normal 7 3 2 2 2" xfId="671"/>
    <cellStyle name="Normal 7 3 2 2 2 10" xfId="19502"/>
    <cellStyle name="Normal 7 3 2 2 2 10 2" xfId="46457"/>
    <cellStyle name="Normal 7 3 2 2 2 11" xfId="22196"/>
    <cellStyle name="Normal 7 3 2 2 2 11 2" xfId="49151"/>
    <cellStyle name="Normal 7 3 2 2 2 12" xfId="27624"/>
    <cellStyle name="Normal 7 3 2 2 2 13" xfId="24910"/>
    <cellStyle name="Normal 7 3 2 2 2 2" xfId="1560"/>
    <cellStyle name="Normal 7 3 2 2 2 2 10" xfId="28515"/>
    <cellStyle name="Normal 7 3 2 2 2 2 11" xfId="26692"/>
    <cellStyle name="Normal 7 3 2 2 2 2 2" xfId="5125"/>
    <cellStyle name="Normal 7 3 2 2 2 2 2 2" xfId="32079"/>
    <cellStyle name="Normal 7 3 2 2 2 2 3" xfId="7818"/>
    <cellStyle name="Normal 7 3 2 2 2 2 3 2" xfId="34772"/>
    <cellStyle name="Normal 7 3 2 2 2 2 4" xfId="10511"/>
    <cellStyle name="Normal 7 3 2 2 2 2 4 2" xfId="37465"/>
    <cellStyle name="Normal 7 3 2 2 2 2 5" xfId="13204"/>
    <cellStyle name="Normal 7 3 2 2 2 2 5 2" xfId="40158"/>
    <cellStyle name="Normal 7 3 2 2 2 2 6" xfId="15897"/>
    <cellStyle name="Normal 7 3 2 2 2 2 6 2" xfId="42851"/>
    <cellStyle name="Normal 7 3 2 2 2 2 7" xfId="18590"/>
    <cellStyle name="Normal 7 3 2 2 2 2 7 2" xfId="45545"/>
    <cellStyle name="Normal 7 3 2 2 2 2 8" xfId="21284"/>
    <cellStyle name="Normal 7 3 2 2 2 2 8 2" xfId="48239"/>
    <cellStyle name="Normal 7 3 2 2 2 2 9" xfId="23978"/>
    <cellStyle name="Normal 7 3 2 2 2 2 9 2" xfId="50933"/>
    <cellStyle name="Normal 7 3 2 2 2 3" xfId="2451"/>
    <cellStyle name="Normal 7 3 2 2 2 3 10" xfId="29406"/>
    <cellStyle name="Normal 7 3 2 2 2 3 11" xfId="25801"/>
    <cellStyle name="Normal 7 3 2 2 2 3 2" xfId="4234"/>
    <cellStyle name="Normal 7 3 2 2 2 3 2 2" xfId="31188"/>
    <cellStyle name="Normal 7 3 2 2 2 3 3" xfId="6927"/>
    <cellStyle name="Normal 7 3 2 2 2 3 3 2" xfId="33881"/>
    <cellStyle name="Normal 7 3 2 2 2 3 4" xfId="9620"/>
    <cellStyle name="Normal 7 3 2 2 2 3 4 2" xfId="36574"/>
    <cellStyle name="Normal 7 3 2 2 2 3 5" xfId="12313"/>
    <cellStyle name="Normal 7 3 2 2 2 3 5 2" xfId="39267"/>
    <cellStyle name="Normal 7 3 2 2 2 3 6" xfId="15006"/>
    <cellStyle name="Normal 7 3 2 2 2 3 6 2" xfId="41960"/>
    <cellStyle name="Normal 7 3 2 2 2 3 7" xfId="17699"/>
    <cellStyle name="Normal 7 3 2 2 2 3 7 2" xfId="44654"/>
    <cellStyle name="Normal 7 3 2 2 2 3 8" xfId="20393"/>
    <cellStyle name="Normal 7 3 2 2 2 3 8 2" xfId="47348"/>
    <cellStyle name="Normal 7 3 2 2 2 3 9" xfId="23087"/>
    <cellStyle name="Normal 7 3 2 2 2 3 9 2" xfId="50042"/>
    <cellStyle name="Normal 7 3 2 2 2 4" xfId="3343"/>
    <cellStyle name="Normal 7 3 2 2 2 4 2" xfId="30297"/>
    <cellStyle name="Normal 7 3 2 2 2 5" xfId="6036"/>
    <cellStyle name="Normal 7 3 2 2 2 5 2" xfId="32990"/>
    <cellStyle name="Normal 7 3 2 2 2 6" xfId="8729"/>
    <cellStyle name="Normal 7 3 2 2 2 6 2" xfId="35683"/>
    <cellStyle name="Normal 7 3 2 2 2 7" xfId="11422"/>
    <cellStyle name="Normal 7 3 2 2 2 7 2" xfId="38376"/>
    <cellStyle name="Normal 7 3 2 2 2 8" xfId="14115"/>
    <cellStyle name="Normal 7 3 2 2 2 8 2" xfId="41069"/>
    <cellStyle name="Normal 7 3 2 2 2 9" xfId="16808"/>
    <cellStyle name="Normal 7 3 2 2 2 9 2" xfId="43763"/>
    <cellStyle name="Normal 7 3 2 2 3" xfId="1295"/>
    <cellStyle name="Normal 7 3 2 2 3 10" xfId="28250"/>
    <cellStyle name="Normal 7 3 2 2 3 11" xfId="26427"/>
    <cellStyle name="Normal 7 3 2 2 3 2" xfId="4860"/>
    <cellStyle name="Normal 7 3 2 2 3 2 2" xfId="31814"/>
    <cellStyle name="Normal 7 3 2 2 3 3" xfId="7553"/>
    <cellStyle name="Normal 7 3 2 2 3 3 2" xfId="34507"/>
    <cellStyle name="Normal 7 3 2 2 3 4" xfId="10246"/>
    <cellStyle name="Normal 7 3 2 2 3 4 2" xfId="37200"/>
    <cellStyle name="Normal 7 3 2 2 3 5" xfId="12939"/>
    <cellStyle name="Normal 7 3 2 2 3 5 2" xfId="39893"/>
    <cellStyle name="Normal 7 3 2 2 3 6" xfId="15632"/>
    <cellStyle name="Normal 7 3 2 2 3 6 2" xfId="42586"/>
    <cellStyle name="Normal 7 3 2 2 3 7" xfId="18325"/>
    <cellStyle name="Normal 7 3 2 2 3 7 2" xfId="45280"/>
    <cellStyle name="Normal 7 3 2 2 3 8" xfId="21019"/>
    <cellStyle name="Normal 7 3 2 2 3 8 2" xfId="47974"/>
    <cellStyle name="Normal 7 3 2 2 3 9" xfId="23713"/>
    <cellStyle name="Normal 7 3 2 2 3 9 2" xfId="50668"/>
    <cellStyle name="Normal 7 3 2 2 4" xfId="2186"/>
    <cellStyle name="Normal 7 3 2 2 4 10" xfId="29141"/>
    <cellStyle name="Normal 7 3 2 2 4 11" xfId="25536"/>
    <cellStyle name="Normal 7 3 2 2 4 2" xfId="3969"/>
    <cellStyle name="Normal 7 3 2 2 4 2 2" xfId="30923"/>
    <cellStyle name="Normal 7 3 2 2 4 3" xfId="6662"/>
    <cellStyle name="Normal 7 3 2 2 4 3 2" xfId="33616"/>
    <cellStyle name="Normal 7 3 2 2 4 4" xfId="9355"/>
    <cellStyle name="Normal 7 3 2 2 4 4 2" xfId="36309"/>
    <cellStyle name="Normal 7 3 2 2 4 5" xfId="12048"/>
    <cellStyle name="Normal 7 3 2 2 4 5 2" xfId="39002"/>
    <cellStyle name="Normal 7 3 2 2 4 6" xfId="14741"/>
    <cellStyle name="Normal 7 3 2 2 4 6 2" xfId="41695"/>
    <cellStyle name="Normal 7 3 2 2 4 7" xfId="17434"/>
    <cellStyle name="Normal 7 3 2 2 4 7 2" xfId="44389"/>
    <cellStyle name="Normal 7 3 2 2 4 8" xfId="20128"/>
    <cellStyle name="Normal 7 3 2 2 4 8 2" xfId="47083"/>
    <cellStyle name="Normal 7 3 2 2 4 9" xfId="22822"/>
    <cellStyle name="Normal 7 3 2 2 4 9 2" xfId="49777"/>
    <cellStyle name="Normal 7 3 2 2 5" xfId="3078"/>
    <cellStyle name="Normal 7 3 2 2 5 2" xfId="30032"/>
    <cellStyle name="Normal 7 3 2 2 6" xfId="5771"/>
    <cellStyle name="Normal 7 3 2 2 6 2" xfId="32725"/>
    <cellStyle name="Normal 7 3 2 2 7" xfId="8464"/>
    <cellStyle name="Normal 7 3 2 2 7 2" xfId="35418"/>
    <cellStyle name="Normal 7 3 2 2 8" xfId="11157"/>
    <cellStyle name="Normal 7 3 2 2 8 2" xfId="38111"/>
    <cellStyle name="Normal 7 3 2 2 9" xfId="13850"/>
    <cellStyle name="Normal 7 3 2 2 9 2" xfId="40804"/>
    <cellStyle name="Normal 7 3 2 3" xfId="393"/>
    <cellStyle name="Normal 7 3 2 3 10" xfId="16544"/>
    <cellStyle name="Normal 7 3 2 3 10 2" xfId="43499"/>
    <cellStyle name="Normal 7 3 2 3 11" xfId="19238"/>
    <cellStyle name="Normal 7 3 2 3 11 2" xfId="46193"/>
    <cellStyle name="Normal 7 3 2 3 12" xfId="21932"/>
    <cellStyle name="Normal 7 3 2 3 12 2" xfId="48887"/>
    <cellStyle name="Normal 7 3 2 3 13" xfId="27360"/>
    <cellStyle name="Normal 7 3 2 3 14" xfId="24646"/>
    <cellStyle name="Normal 7 3 2 3 2" xfId="672"/>
    <cellStyle name="Normal 7 3 2 3 2 10" xfId="19503"/>
    <cellStyle name="Normal 7 3 2 3 2 10 2" xfId="46458"/>
    <cellStyle name="Normal 7 3 2 3 2 11" xfId="22197"/>
    <cellStyle name="Normal 7 3 2 3 2 11 2" xfId="49152"/>
    <cellStyle name="Normal 7 3 2 3 2 12" xfId="27625"/>
    <cellStyle name="Normal 7 3 2 3 2 13" xfId="24911"/>
    <cellStyle name="Normal 7 3 2 3 2 2" xfId="1561"/>
    <cellStyle name="Normal 7 3 2 3 2 2 10" xfId="28516"/>
    <cellStyle name="Normal 7 3 2 3 2 2 11" xfId="26693"/>
    <cellStyle name="Normal 7 3 2 3 2 2 2" xfId="5126"/>
    <cellStyle name="Normal 7 3 2 3 2 2 2 2" xfId="32080"/>
    <cellStyle name="Normal 7 3 2 3 2 2 3" xfId="7819"/>
    <cellStyle name="Normal 7 3 2 3 2 2 3 2" xfId="34773"/>
    <cellStyle name="Normal 7 3 2 3 2 2 4" xfId="10512"/>
    <cellStyle name="Normal 7 3 2 3 2 2 4 2" xfId="37466"/>
    <cellStyle name="Normal 7 3 2 3 2 2 5" xfId="13205"/>
    <cellStyle name="Normal 7 3 2 3 2 2 5 2" xfId="40159"/>
    <cellStyle name="Normal 7 3 2 3 2 2 6" xfId="15898"/>
    <cellStyle name="Normal 7 3 2 3 2 2 6 2" xfId="42852"/>
    <cellStyle name="Normal 7 3 2 3 2 2 7" xfId="18591"/>
    <cellStyle name="Normal 7 3 2 3 2 2 7 2" xfId="45546"/>
    <cellStyle name="Normal 7 3 2 3 2 2 8" xfId="21285"/>
    <cellStyle name="Normal 7 3 2 3 2 2 8 2" xfId="48240"/>
    <cellStyle name="Normal 7 3 2 3 2 2 9" xfId="23979"/>
    <cellStyle name="Normal 7 3 2 3 2 2 9 2" xfId="50934"/>
    <cellStyle name="Normal 7 3 2 3 2 3" xfId="2452"/>
    <cellStyle name="Normal 7 3 2 3 2 3 10" xfId="29407"/>
    <cellStyle name="Normal 7 3 2 3 2 3 11" xfId="25802"/>
    <cellStyle name="Normal 7 3 2 3 2 3 2" xfId="4235"/>
    <cellStyle name="Normal 7 3 2 3 2 3 2 2" xfId="31189"/>
    <cellStyle name="Normal 7 3 2 3 2 3 3" xfId="6928"/>
    <cellStyle name="Normal 7 3 2 3 2 3 3 2" xfId="33882"/>
    <cellStyle name="Normal 7 3 2 3 2 3 4" xfId="9621"/>
    <cellStyle name="Normal 7 3 2 3 2 3 4 2" xfId="36575"/>
    <cellStyle name="Normal 7 3 2 3 2 3 5" xfId="12314"/>
    <cellStyle name="Normal 7 3 2 3 2 3 5 2" xfId="39268"/>
    <cellStyle name="Normal 7 3 2 3 2 3 6" xfId="15007"/>
    <cellStyle name="Normal 7 3 2 3 2 3 6 2" xfId="41961"/>
    <cellStyle name="Normal 7 3 2 3 2 3 7" xfId="17700"/>
    <cellStyle name="Normal 7 3 2 3 2 3 7 2" xfId="44655"/>
    <cellStyle name="Normal 7 3 2 3 2 3 8" xfId="20394"/>
    <cellStyle name="Normal 7 3 2 3 2 3 8 2" xfId="47349"/>
    <cellStyle name="Normal 7 3 2 3 2 3 9" xfId="23088"/>
    <cellStyle name="Normal 7 3 2 3 2 3 9 2" xfId="50043"/>
    <cellStyle name="Normal 7 3 2 3 2 4" xfId="3344"/>
    <cellStyle name="Normal 7 3 2 3 2 4 2" xfId="30298"/>
    <cellStyle name="Normal 7 3 2 3 2 5" xfId="6037"/>
    <cellStyle name="Normal 7 3 2 3 2 5 2" xfId="32991"/>
    <cellStyle name="Normal 7 3 2 3 2 6" xfId="8730"/>
    <cellStyle name="Normal 7 3 2 3 2 6 2" xfId="35684"/>
    <cellStyle name="Normal 7 3 2 3 2 7" xfId="11423"/>
    <cellStyle name="Normal 7 3 2 3 2 7 2" xfId="38377"/>
    <cellStyle name="Normal 7 3 2 3 2 8" xfId="14116"/>
    <cellStyle name="Normal 7 3 2 3 2 8 2" xfId="41070"/>
    <cellStyle name="Normal 7 3 2 3 2 9" xfId="16809"/>
    <cellStyle name="Normal 7 3 2 3 2 9 2" xfId="43764"/>
    <cellStyle name="Normal 7 3 2 3 3" xfId="1296"/>
    <cellStyle name="Normal 7 3 2 3 3 10" xfId="28251"/>
    <cellStyle name="Normal 7 3 2 3 3 11" xfId="26428"/>
    <cellStyle name="Normal 7 3 2 3 3 2" xfId="4861"/>
    <cellStyle name="Normal 7 3 2 3 3 2 2" xfId="31815"/>
    <cellStyle name="Normal 7 3 2 3 3 3" xfId="7554"/>
    <cellStyle name="Normal 7 3 2 3 3 3 2" xfId="34508"/>
    <cellStyle name="Normal 7 3 2 3 3 4" xfId="10247"/>
    <cellStyle name="Normal 7 3 2 3 3 4 2" xfId="37201"/>
    <cellStyle name="Normal 7 3 2 3 3 5" xfId="12940"/>
    <cellStyle name="Normal 7 3 2 3 3 5 2" xfId="39894"/>
    <cellStyle name="Normal 7 3 2 3 3 6" xfId="15633"/>
    <cellStyle name="Normal 7 3 2 3 3 6 2" xfId="42587"/>
    <cellStyle name="Normal 7 3 2 3 3 7" xfId="18326"/>
    <cellStyle name="Normal 7 3 2 3 3 7 2" xfId="45281"/>
    <cellStyle name="Normal 7 3 2 3 3 8" xfId="21020"/>
    <cellStyle name="Normal 7 3 2 3 3 8 2" xfId="47975"/>
    <cellStyle name="Normal 7 3 2 3 3 9" xfId="23714"/>
    <cellStyle name="Normal 7 3 2 3 3 9 2" xfId="50669"/>
    <cellStyle name="Normal 7 3 2 3 4" xfId="2187"/>
    <cellStyle name="Normal 7 3 2 3 4 10" xfId="29142"/>
    <cellStyle name="Normal 7 3 2 3 4 11" xfId="25537"/>
    <cellStyle name="Normal 7 3 2 3 4 2" xfId="3970"/>
    <cellStyle name="Normal 7 3 2 3 4 2 2" xfId="30924"/>
    <cellStyle name="Normal 7 3 2 3 4 3" xfId="6663"/>
    <cellStyle name="Normal 7 3 2 3 4 3 2" xfId="33617"/>
    <cellStyle name="Normal 7 3 2 3 4 4" xfId="9356"/>
    <cellStyle name="Normal 7 3 2 3 4 4 2" xfId="36310"/>
    <cellStyle name="Normal 7 3 2 3 4 5" xfId="12049"/>
    <cellStyle name="Normal 7 3 2 3 4 5 2" xfId="39003"/>
    <cellStyle name="Normal 7 3 2 3 4 6" xfId="14742"/>
    <cellStyle name="Normal 7 3 2 3 4 6 2" xfId="41696"/>
    <cellStyle name="Normal 7 3 2 3 4 7" xfId="17435"/>
    <cellStyle name="Normal 7 3 2 3 4 7 2" xfId="44390"/>
    <cellStyle name="Normal 7 3 2 3 4 8" xfId="20129"/>
    <cellStyle name="Normal 7 3 2 3 4 8 2" xfId="47084"/>
    <cellStyle name="Normal 7 3 2 3 4 9" xfId="22823"/>
    <cellStyle name="Normal 7 3 2 3 4 9 2" xfId="49778"/>
    <cellStyle name="Normal 7 3 2 3 5" xfId="3079"/>
    <cellStyle name="Normal 7 3 2 3 5 2" xfId="30033"/>
    <cellStyle name="Normal 7 3 2 3 6" xfId="5772"/>
    <cellStyle name="Normal 7 3 2 3 6 2" xfId="32726"/>
    <cellStyle name="Normal 7 3 2 3 7" xfId="8465"/>
    <cellStyle name="Normal 7 3 2 3 7 2" xfId="35419"/>
    <cellStyle name="Normal 7 3 2 3 8" xfId="11158"/>
    <cellStyle name="Normal 7 3 2 3 8 2" xfId="38112"/>
    <cellStyle name="Normal 7 3 2 3 9" xfId="13851"/>
    <cellStyle name="Normal 7 3 2 3 9 2" xfId="40805"/>
    <cellStyle name="Normal 7 3 2 4" xfId="391"/>
    <cellStyle name="Normal 7 3 2 4 10" xfId="19236"/>
    <cellStyle name="Normal 7 3 2 4 10 2" xfId="46191"/>
    <cellStyle name="Normal 7 3 2 4 11" xfId="21930"/>
    <cellStyle name="Normal 7 3 2 4 11 2" xfId="48885"/>
    <cellStyle name="Normal 7 3 2 4 12" xfId="27358"/>
    <cellStyle name="Normal 7 3 2 4 13" xfId="24644"/>
    <cellStyle name="Normal 7 3 2 4 2" xfId="1294"/>
    <cellStyle name="Normal 7 3 2 4 2 10" xfId="28249"/>
    <cellStyle name="Normal 7 3 2 4 2 11" xfId="26426"/>
    <cellStyle name="Normal 7 3 2 4 2 2" xfId="4859"/>
    <cellStyle name="Normal 7 3 2 4 2 2 2" xfId="31813"/>
    <cellStyle name="Normal 7 3 2 4 2 3" xfId="7552"/>
    <cellStyle name="Normal 7 3 2 4 2 3 2" xfId="34506"/>
    <cellStyle name="Normal 7 3 2 4 2 4" xfId="10245"/>
    <cellStyle name="Normal 7 3 2 4 2 4 2" xfId="37199"/>
    <cellStyle name="Normal 7 3 2 4 2 5" xfId="12938"/>
    <cellStyle name="Normal 7 3 2 4 2 5 2" xfId="39892"/>
    <cellStyle name="Normal 7 3 2 4 2 6" xfId="15631"/>
    <cellStyle name="Normal 7 3 2 4 2 6 2" xfId="42585"/>
    <cellStyle name="Normal 7 3 2 4 2 7" xfId="18324"/>
    <cellStyle name="Normal 7 3 2 4 2 7 2" xfId="45279"/>
    <cellStyle name="Normal 7 3 2 4 2 8" xfId="21018"/>
    <cellStyle name="Normal 7 3 2 4 2 8 2" xfId="47973"/>
    <cellStyle name="Normal 7 3 2 4 2 9" xfId="23712"/>
    <cellStyle name="Normal 7 3 2 4 2 9 2" xfId="50667"/>
    <cellStyle name="Normal 7 3 2 4 3" xfId="2185"/>
    <cellStyle name="Normal 7 3 2 4 3 10" xfId="29140"/>
    <cellStyle name="Normal 7 3 2 4 3 11" xfId="25535"/>
    <cellStyle name="Normal 7 3 2 4 3 2" xfId="3968"/>
    <cellStyle name="Normal 7 3 2 4 3 2 2" xfId="30922"/>
    <cellStyle name="Normal 7 3 2 4 3 3" xfId="6661"/>
    <cellStyle name="Normal 7 3 2 4 3 3 2" xfId="33615"/>
    <cellStyle name="Normal 7 3 2 4 3 4" xfId="9354"/>
    <cellStyle name="Normal 7 3 2 4 3 4 2" xfId="36308"/>
    <cellStyle name="Normal 7 3 2 4 3 5" xfId="12047"/>
    <cellStyle name="Normal 7 3 2 4 3 5 2" xfId="39001"/>
    <cellStyle name="Normal 7 3 2 4 3 6" xfId="14740"/>
    <cellStyle name="Normal 7 3 2 4 3 6 2" xfId="41694"/>
    <cellStyle name="Normal 7 3 2 4 3 7" xfId="17433"/>
    <cellStyle name="Normal 7 3 2 4 3 7 2" xfId="44388"/>
    <cellStyle name="Normal 7 3 2 4 3 8" xfId="20127"/>
    <cellStyle name="Normal 7 3 2 4 3 8 2" xfId="47082"/>
    <cellStyle name="Normal 7 3 2 4 3 9" xfId="22821"/>
    <cellStyle name="Normal 7 3 2 4 3 9 2" xfId="49776"/>
    <cellStyle name="Normal 7 3 2 4 4" xfId="3077"/>
    <cellStyle name="Normal 7 3 2 4 4 2" xfId="30031"/>
    <cellStyle name="Normal 7 3 2 4 5" xfId="5770"/>
    <cellStyle name="Normal 7 3 2 4 5 2" xfId="32724"/>
    <cellStyle name="Normal 7 3 2 4 6" xfId="8463"/>
    <cellStyle name="Normal 7 3 2 4 6 2" xfId="35417"/>
    <cellStyle name="Normal 7 3 2 4 7" xfId="11156"/>
    <cellStyle name="Normal 7 3 2 4 7 2" xfId="38110"/>
    <cellStyle name="Normal 7 3 2 4 8" xfId="13849"/>
    <cellStyle name="Normal 7 3 2 4 8 2" xfId="40803"/>
    <cellStyle name="Normal 7 3 2 4 9" xfId="16542"/>
    <cellStyle name="Normal 7 3 2 4 9 2" xfId="43497"/>
    <cellStyle name="Normal 7 3 2 5" xfId="670"/>
    <cellStyle name="Normal 7 3 2 5 10" xfId="19501"/>
    <cellStyle name="Normal 7 3 2 5 10 2" xfId="46456"/>
    <cellStyle name="Normal 7 3 2 5 11" xfId="22195"/>
    <cellStyle name="Normal 7 3 2 5 11 2" xfId="49150"/>
    <cellStyle name="Normal 7 3 2 5 12" xfId="27623"/>
    <cellStyle name="Normal 7 3 2 5 13" xfId="24909"/>
    <cellStyle name="Normal 7 3 2 5 2" xfId="1559"/>
    <cellStyle name="Normal 7 3 2 5 2 10" xfId="28514"/>
    <cellStyle name="Normal 7 3 2 5 2 11" xfId="26691"/>
    <cellStyle name="Normal 7 3 2 5 2 2" xfId="5124"/>
    <cellStyle name="Normal 7 3 2 5 2 2 2" xfId="32078"/>
    <cellStyle name="Normal 7 3 2 5 2 3" xfId="7817"/>
    <cellStyle name="Normal 7 3 2 5 2 3 2" xfId="34771"/>
    <cellStyle name="Normal 7 3 2 5 2 4" xfId="10510"/>
    <cellStyle name="Normal 7 3 2 5 2 4 2" xfId="37464"/>
    <cellStyle name="Normal 7 3 2 5 2 5" xfId="13203"/>
    <cellStyle name="Normal 7 3 2 5 2 5 2" xfId="40157"/>
    <cellStyle name="Normal 7 3 2 5 2 6" xfId="15896"/>
    <cellStyle name="Normal 7 3 2 5 2 6 2" xfId="42850"/>
    <cellStyle name="Normal 7 3 2 5 2 7" xfId="18589"/>
    <cellStyle name="Normal 7 3 2 5 2 7 2" xfId="45544"/>
    <cellStyle name="Normal 7 3 2 5 2 8" xfId="21283"/>
    <cellStyle name="Normal 7 3 2 5 2 8 2" xfId="48238"/>
    <cellStyle name="Normal 7 3 2 5 2 9" xfId="23977"/>
    <cellStyle name="Normal 7 3 2 5 2 9 2" xfId="50932"/>
    <cellStyle name="Normal 7 3 2 5 3" xfId="2450"/>
    <cellStyle name="Normal 7 3 2 5 3 10" xfId="29405"/>
    <cellStyle name="Normal 7 3 2 5 3 11" xfId="25800"/>
    <cellStyle name="Normal 7 3 2 5 3 2" xfId="4233"/>
    <cellStyle name="Normal 7 3 2 5 3 2 2" xfId="31187"/>
    <cellStyle name="Normal 7 3 2 5 3 3" xfId="6926"/>
    <cellStyle name="Normal 7 3 2 5 3 3 2" xfId="33880"/>
    <cellStyle name="Normal 7 3 2 5 3 4" xfId="9619"/>
    <cellStyle name="Normal 7 3 2 5 3 4 2" xfId="36573"/>
    <cellStyle name="Normal 7 3 2 5 3 5" xfId="12312"/>
    <cellStyle name="Normal 7 3 2 5 3 5 2" xfId="39266"/>
    <cellStyle name="Normal 7 3 2 5 3 6" xfId="15005"/>
    <cellStyle name="Normal 7 3 2 5 3 6 2" xfId="41959"/>
    <cellStyle name="Normal 7 3 2 5 3 7" xfId="17698"/>
    <cellStyle name="Normal 7 3 2 5 3 7 2" xfId="44653"/>
    <cellStyle name="Normal 7 3 2 5 3 8" xfId="20392"/>
    <cellStyle name="Normal 7 3 2 5 3 8 2" xfId="47347"/>
    <cellStyle name="Normal 7 3 2 5 3 9" xfId="23086"/>
    <cellStyle name="Normal 7 3 2 5 3 9 2" xfId="50041"/>
    <cellStyle name="Normal 7 3 2 5 4" xfId="3342"/>
    <cellStyle name="Normal 7 3 2 5 4 2" xfId="30296"/>
    <cellStyle name="Normal 7 3 2 5 5" xfId="6035"/>
    <cellStyle name="Normal 7 3 2 5 5 2" xfId="32989"/>
    <cellStyle name="Normal 7 3 2 5 6" xfId="8728"/>
    <cellStyle name="Normal 7 3 2 5 6 2" xfId="35682"/>
    <cellStyle name="Normal 7 3 2 5 7" xfId="11421"/>
    <cellStyle name="Normal 7 3 2 5 7 2" xfId="38375"/>
    <cellStyle name="Normal 7 3 2 5 8" xfId="14114"/>
    <cellStyle name="Normal 7 3 2 5 8 2" xfId="41068"/>
    <cellStyle name="Normal 7 3 2 5 9" xfId="16807"/>
    <cellStyle name="Normal 7 3 2 5 9 2" xfId="43762"/>
    <cellStyle name="Normal 7 3 2 6" xfId="1054"/>
    <cellStyle name="Normal 7 3 2 6 10" xfId="28009"/>
    <cellStyle name="Normal 7 3 2 6 11" xfId="26186"/>
    <cellStyle name="Normal 7 3 2 6 2" xfId="4619"/>
    <cellStyle name="Normal 7 3 2 6 2 2" xfId="31573"/>
    <cellStyle name="Normal 7 3 2 6 3" xfId="7312"/>
    <cellStyle name="Normal 7 3 2 6 3 2" xfId="34266"/>
    <cellStyle name="Normal 7 3 2 6 4" xfId="10005"/>
    <cellStyle name="Normal 7 3 2 6 4 2" xfId="36959"/>
    <cellStyle name="Normal 7 3 2 6 5" xfId="12698"/>
    <cellStyle name="Normal 7 3 2 6 5 2" xfId="39652"/>
    <cellStyle name="Normal 7 3 2 6 6" xfId="15391"/>
    <cellStyle name="Normal 7 3 2 6 6 2" xfId="42345"/>
    <cellStyle name="Normal 7 3 2 6 7" xfId="18084"/>
    <cellStyle name="Normal 7 3 2 6 7 2" xfId="45039"/>
    <cellStyle name="Normal 7 3 2 6 8" xfId="20778"/>
    <cellStyle name="Normal 7 3 2 6 8 2" xfId="47733"/>
    <cellStyle name="Normal 7 3 2 6 9" xfId="23472"/>
    <cellStyle name="Normal 7 3 2 6 9 2" xfId="50427"/>
    <cellStyle name="Normal 7 3 2 7" xfId="1945"/>
    <cellStyle name="Normal 7 3 2 7 10" xfId="28900"/>
    <cellStyle name="Normal 7 3 2 7 11" xfId="25295"/>
    <cellStyle name="Normal 7 3 2 7 2" xfId="3728"/>
    <cellStyle name="Normal 7 3 2 7 2 2" xfId="30682"/>
    <cellStyle name="Normal 7 3 2 7 3" xfId="6421"/>
    <cellStyle name="Normal 7 3 2 7 3 2" xfId="33375"/>
    <cellStyle name="Normal 7 3 2 7 4" xfId="9114"/>
    <cellStyle name="Normal 7 3 2 7 4 2" xfId="36068"/>
    <cellStyle name="Normal 7 3 2 7 5" xfId="11807"/>
    <cellStyle name="Normal 7 3 2 7 5 2" xfId="38761"/>
    <cellStyle name="Normal 7 3 2 7 6" xfId="14500"/>
    <cellStyle name="Normal 7 3 2 7 6 2" xfId="41454"/>
    <cellStyle name="Normal 7 3 2 7 7" xfId="17193"/>
    <cellStyle name="Normal 7 3 2 7 7 2" xfId="44148"/>
    <cellStyle name="Normal 7 3 2 7 8" xfId="19887"/>
    <cellStyle name="Normal 7 3 2 7 8 2" xfId="46842"/>
    <cellStyle name="Normal 7 3 2 7 9" xfId="22581"/>
    <cellStyle name="Normal 7 3 2 7 9 2" xfId="49536"/>
    <cellStyle name="Normal 7 3 2 8" xfId="2837"/>
    <cellStyle name="Normal 7 3 2 8 2" xfId="29791"/>
    <cellStyle name="Normal 7 3 2 9" xfId="5530"/>
    <cellStyle name="Normal 7 3 2 9 2" xfId="32484"/>
    <cellStyle name="Normal 7 3 20" xfId="16269"/>
    <cellStyle name="Normal 7 3 20 2" xfId="43224"/>
    <cellStyle name="Normal 7 3 21" xfId="18963"/>
    <cellStyle name="Normal 7 3 21 2" xfId="45918"/>
    <cellStyle name="Normal 7 3 22" xfId="21657"/>
    <cellStyle name="Normal 7 3 22 2" xfId="48612"/>
    <cellStyle name="Normal 7 3 23" xfId="27085"/>
    <cellStyle name="Normal 7 3 24" xfId="24371"/>
    <cellStyle name="Normal 7 3 25" xfId="51356"/>
    <cellStyle name="Normal 7 3 3" xfId="165"/>
    <cellStyle name="Normal 7 3 3 10" xfId="10949"/>
    <cellStyle name="Normal 7 3 3 10 2" xfId="37903"/>
    <cellStyle name="Normal 7 3 3 11" xfId="13642"/>
    <cellStyle name="Normal 7 3 3 11 2" xfId="40596"/>
    <cellStyle name="Normal 7 3 3 12" xfId="16335"/>
    <cellStyle name="Normal 7 3 3 12 2" xfId="43290"/>
    <cellStyle name="Normal 7 3 3 13" xfId="19029"/>
    <cellStyle name="Normal 7 3 3 13 2" xfId="45984"/>
    <cellStyle name="Normal 7 3 3 14" xfId="21723"/>
    <cellStyle name="Normal 7 3 3 14 2" xfId="48678"/>
    <cellStyle name="Normal 7 3 3 15" xfId="27151"/>
    <cellStyle name="Normal 7 3 3 16" xfId="24437"/>
    <cellStyle name="Normal 7 3 3 2" xfId="395"/>
    <cellStyle name="Normal 7 3 3 2 10" xfId="16546"/>
    <cellStyle name="Normal 7 3 3 2 10 2" xfId="43501"/>
    <cellStyle name="Normal 7 3 3 2 11" xfId="19240"/>
    <cellStyle name="Normal 7 3 3 2 11 2" xfId="46195"/>
    <cellStyle name="Normal 7 3 3 2 12" xfId="21934"/>
    <cellStyle name="Normal 7 3 3 2 12 2" xfId="48889"/>
    <cellStyle name="Normal 7 3 3 2 13" xfId="27362"/>
    <cellStyle name="Normal 7 3 3 2 14" xfId="24648"/>
    <cellStyle name="Normal 7 3 3 2 2" xfId="674"/>
    <cellStyle name="Normal 7 3 3 2 2 10" xfId="19505"/>
    <cellStyle name="Normal 7 3 3 2 2 10 2" xfId="46460"/>
    <cellStyle name="Normal 7 3 3 2 2 11" xfId="22199"/>
    <cellStyle name="Normal 7 3 3 2 2 11 2" xfId="49154"/>
    <cellStyle name="Normal 7 3 3 2 2 12" xfId="27627"/>
    <cellStyle name="Normal 7 3 3 2 2 13" xfId="24913"/>
    <cellStyle name="Normal 7 3 3 2 2 2" xfId="1563"/>
    <cellStyle name="Normal 7 3 3 2 2 2 10" xfId="28518"/>
    <cellStyle name="Normal 7 3 3 2 2 2 11" xfId="26695"/>
    <cellStyle name="Normal 7 3 3 2 2 2 2" xfId="5128"/>
    <cellStyle name="Normal 7 3 3 2 2 2 2 2" xfId="32082"/>
    <cellStyle name="Normal 7 3 3 2 2 2 3" xfId="7821"/>
    <cellStyle name="Normal 7 3 3 2 2 2 3 2" xfId="34775"/>
    <cellStyle name="Normal 7 3 3 2 2 2 4" xfId="10514"/>
    <cellStyle name="Normal 7 3 3 2 2 2 4 2" xfId="37468"/>
    <cellStyle name="Normal 7 3 3 2 2 2 5" xfId="13207"/>
    <cellStyle name="Normal 7 3 3 2 2 2 5 2" xfId="40161"/>
    <cellStyle name="Normal 7 3 3 2 2 2 6" xfId="15900"/>
    <cellStyle name="Normal 7 3 3 2 2 2 6 2" xfId="42854"/>
    <cellStyle name="Normal 7 3 3 2 2 2 7" xfId="18593"/>
    <cellStyle name="Normal 7 3 3 2 2 2 7 2" xfId="45548"/>
    <cellStyle name="Normal 7 3 3 2 2 2 8" xfId="21287"/>
    <cellStyle name="Normal 7 3 3 2 2 2 8 2" xfId="48242"/>
    <cellStyle name="Normal 7 3 3 2 2 2 9" xfId="23981"/>
    <cellStyle name="Normal 7 3 3 2 2 2 9 2" xfId="50936"/>
    <cellStyle name="Normal 7 3 3 2 2 3" xfId="2454"/>
    <cellStyle name="Normal 7 3 3 2 2 3 10" xfId="29409"/>
    <cellStyle name="Normal 7 3 3 2 2 3 11" xfId="25804"/>
    <cellStyle name="Normal 7 3 3 2 2 3 2" xfId="4237"/>
    <cellStyle name="Normal 7 3 3 2 2 3 2 2" xfId="31191"/>
    <cellStyle name="Normal 7 3 3 2 2 3 3" xfId="6930"/>
    <cellStyle name="Normal 7 3 3 2 2 3 3 2" xfId="33884"/>
    <cellStyle name="Normal 7 3 3 2 2 3 4" xfId="9623"/>
    <cellStyle name="Normal 7 3 3 2 2 3 4 2" xfId="36577"/>
    <cellStyle name="Normal 7 3 3 2 2 3 5" xfId="12316"/>
    <cellStyle name="Normal 7 3 3 2 2 3 5 2" xfId="39270"/>
    <cellStyle name="Normal 7 3 3 2 2 3 6" xfId="15009"/>
    <cellStyle name="Normal 7 3 3 2 2 3 6 2" xfId="41963"/>
    <cellStyle name="Normal 7 3 3 2 2 3 7" xfId="17702"/>
    <cellStyle name="Normal 7 3 3 2 2 3 7 2" xfId="44657"/>
    <cellStyle name="Normal 7 3 3 2 2 3 8" xfId="20396"/>
    <cellStyle name="Normal 7 3 3 2 2 3 8 2" xfId="47351"/>
    <cellStyle name="Normal 7 3 3 2 2 3 9" xfId="23090"/>
    <cellStyle name="Normal 7 3 3 2 2 3 9 2" xfId="50045"/>
    <cellStyle name="Normal 7 3 3 2 2 4" xfId="3346"/>
    <cellStyle name="Normal 7 3 3 2 2 4 2" xfId="30300"/>
    <cellStyle name="Normal 7 3 3 2 2 5" xfId="6039"/>
    <cellStyle name="Normal 7 3 3 2 2 5 2" xfId="32993"/>
    <cellStyle name="Normal 7 3 3 2 2 6" xfId="8732"/>
    <cellStyle name="Normal 7 3 3 2 2 6 2" xfId="35686"/>
    <cellStyle name="Normal 7 3 3 2 2 7" xfId="11425"/>
    <cellStyle name="Normal 7 3 3 2 2 7 2" xfId="38379"/>
    <cellStyle name="Normal 7 3 3 2 2 8" xfId="14118"/>
    <cellStyle name="Normal 7 3 3 2 2 8 2" xfId="41072"/>
    <cellStyle name="Normal 7 3 3 2 2 9" xfId="16811"/>
    <cellStyle name="Normal 7 3 3 2 2 9 2" xfId="43766"/>
    <cellStyle name="Normal 7 3 3 2 3" xfId="1298"/>
    <cellStyle name="Normal 7 3 3 2 3 10" xfId="28253"/>
    <cellStyle name="Normal 7 3 3 2 3 11" xfId="26430"/>
    <cellStyle name="Normal 7 3 3 2 3 2" xfId="4863"/>
    <cellStyle name="Normal 7 3 3 2 3 2 2" xfId="31817"/>
    <cellStyle name="Normal 7 3 3 2 3 3" xfId="7556"/>
    <cellStyle name="Normal 7 3 3 2 3 3 2" xfId="34510"/>
    <cellStyle name="Normal 7 3 3 2 3 4" xfId="10249"/>
    <cellStyle name="Normal 7 3 3 2 3 4 2" xfId="37203"/>
    <cellStyle name="Normal 7 3 3 2 3 5" xfId="12942"/>
    <cellStyle name="Normal 7 3 3 2 3 5 2" xfId="39896"/>
    <cellStyle name="Normal 7 3 3 2 3 6" xfId="15635"/>
    <cellStyle name="Normal 7 3 3 2 3 6 2" xfId="42589"/>
    <cellStyle name="Normal 7 3 3 2 3 7" xfId="18328"/>
    <cellStyle name="Normal 7 3 3 2 3 7 2" xfId="45283"/>
    <cellStyle name="Normal 7 3 3 2 3 8" xfId="21022"/>
    <cellStyle name="Normal 7 3 3 2 3 8 2" xfId="47977"/>
    <cellStyle name="Normal 7 3 3 2 3 9" xfId="23716"/>
    <cellStyle name="Normal 7 3 3 2 3 9 2" xfId="50671"/>
    <cellStyle name="Normal 7 3 3 2 4" xfId="2189"/>
    <cellStyle name="Normal 7 3 3 2 4 10" xfId="29144"/>
    <cellStyle name="Normal 7 3 3 2 4 11" xfId="25539"/>
    <cellStyle name="Normal 7 3 3 2 4 2" xfId="3972"/>
    <cellStyle name="Normal 7 3 3 2 4 2 2" xfId="30926"/>
    <cellStyle name="Normal 7 3 3 2 4 3" xfId="6665"/>
    <cellStyle name="Normal 7 3 3 2 4 3 2" xfId="33619"/>
    <cellStyle name="Normal 7 3 3 2 4 4" xfId="9358"/>
    <cellStyle name="Normal 7 3 3 2 4 4 2" xfId="36312"/>
    <cellStyle name="Normal 7 3 3 2 4 5" xfId="12051"/>
    <cellStyle name="Normal 7 3 3 2 4 5 2" xfId="39005"/>
    <cellStyle name="Normal 7 3 3 2 4 6" xfId="14744"/>
    <cellStyle name="Normal 7 3 3 2 4 6 2" xfId="41698"/>
    <cellStyle name="Normal 7 3 3 2 4 7" xfId="17437"/>
    <cellStyle name="Normal 7 3 3 2 4 7 2" xfId="44392"/>
    <cellStyle name="Normal 7 3 3 2 4 8" xfId="20131"/>
    <cellStyle name="Normal 7 3 3 2 4 8 2" xfId="47086"/>
    <cellStyle name="Normal 7 3 3 2 4 9" xfId="22825"/>
    <cellStyle name="Normal 7 3 3 2 4 9 2" xfId="49780"/>
    <cellStyle name="Normal 7 3 3 2 5" xfId="3081"/>
    <cellStyle name="Normal 7 3 3 2 5 2" xfId="30035"/>
    <cellStyle name="Normal 7 3 3 2 6" xfId="5774"/>
    <cellStyle name="Normal 7 3 3 2 6 2" xfId="32728"/>
    <cellStyle name="Normal 7 3 3 2 7" xfId="8467"/>
    <cellStyle name="Normal 7 3 3 2 7 2" xfId="35421"/>
    <cellStyle name="Normal 7 3 3 2 8" xfId="11160"/>
    <cellStyle name="Normal 7 3 3 2 8 2" xfId="38114"/>
    <cellStyle name="Normal 7 3 3 2 9" xfId="13853"/>
    <cellStyle name="Normal 7 3 3 2 9 2" xfId="40807"/>
    <cellStyle name="Normal 7 3 3 3" xfId="394"/>
    <cellStyle name="Normal 7 3 3 3 10" xfId="19239"/>
    <cellStyle name="Normal 7 3 3 3 10 2" xfId="46194"/>
    <cellStyle name="Normal 7 3 3 3 11" xfId="21933"/>
    <cellStyle name="Normal 7 3 3 3 11 2" xfId="48888"/>
    <cellStyle name="Normal 7 3 3 3 12" xfId="27361"/>
    <cellStyle name="Normal 7 3 3 3 13" xfId="24647"/>
    <cellStyle name="Normal 7 3 3 3 2" xfId="1297"/>
    <cellStyle name="Normal 7 3 3 3 2 10" xfId="28252"/>
    <cellStyle name="Normal 7 3 3 3 2 11" xfId="26429"/>
    <cellStyle name="Normal 7 3 3 3 2 2" xfId="4862"/>
    <cellStyle name="Normal 7 3 3 3 2 2 2" xfId="31816"/>
    <cellStyle name="Normal 7 3 3 3 2 3" xfId="7555"/>
    <cellStyle name="Normal 7 3 3 3 2 3 2" xfId="34509"/>
    <cellStyle name="Normal 7 3 3 3 2 4" xfId="10248"/>
    <cellStyle name="Normal 7 3 3 3 2 4 2" xfId="37202"/>
    <cellStyle name="Normal 7 3 3 3 2 5" xfId="12941"/>
    <cellStyle name="Normal 7 3 3 3 2 5 2" xfId="39895"/>
    <cellStyle name="Normal 7 3 3 3 2 6" xfId="15634"/>
    <cellStyle name="Normal 7 3 3 3 2 6 2" xfId="42588"/>
    <cellStyle name="Normal 7 3 3 3 2 7" xfId="18327"/>
    <cellStyle name="Normal 7 3 3 3 2 7 2" xfId="45282"/>
    <cellStyle name="Normal 7 3 3 3 2 8" xfId="21021"/>
    <cellStyle name="Normal 7 3 3 3 2 8 2" xfId="47976"/>
    <cellStyle name="Normal 7 3 3 3 2 9" xfId="23715"/>
    <cellStyle name="Normal 7 3 3 3 2 9 2" xfId="50670"/>
    <cellStyle name="Normal 7 3 3 3 3" xfId="2188"/>
    <cellStyle name="Normal 7 3 3 3 3 10" xfId="29143"/>
    <cellStyle name="Normal 7 3 3 3 3 11" xfId="25538"/>
    <cellStyle name="Normal 7 3 3 3 3 2" xfId="3971"/>
    <cellStyle name="Normal 7 3 3 3 3 2 2" xfId="30925"/>
    <cellStyle name="Normal 7 3 3 3 3 3" xfId="6664"/>
    <cellStyle name="Normal 7 3 3 3 3 3 2" xfId="33618"/>
    <cellStyle name="Normal 7 3 3 3 3 4" xfId="9357"/>
    <cellStyle name="Normal 7 3 3 3 3 4 2" xfId="36311"/>
    <cellStyle name="Normal 7 3 3 3 3 5" xfId="12050"/>
    <cellStyle name="Normal 7 3 3 3 3 5 2" xfId="39004"/>
    <cellStyle name="Normal 7 3 3 3 3 6" xfId="14743"/>
    <cellStyle name="Normal 7 3 3 3 3 6 2" xfId="41697"/>
    <cellStyle name="Normal 7 3 3 3 3 7" xfId="17436"/>
    <cellStyle name="Normal 7 3 3 3 3 7 2" xfId="44391"/>
    <cellStyle name="Normal 7 3 3 3 3 8" xfId="20130"/>
    <cellStyle name="Normal 7 3 3 3 3 8 2" xfId="47085"/>
    <cellStyle name="Normal 7 3 3 3 3 9" xfId="22824"/>
    <cellStyle name="Normal 7 3 3 3 3 9 2" xfId="49779"/>
    <cellStyle name="Normal 7 3 3 3 4" xfId="3080"/>
    <cellStyle name="Normal 7 3 3 3 4 2" xfId="30034"/>
    <cellStyle name="Normal 7 3 3 3 5" xfId="5773"/>
    <cellStyle name="Normal 7 3 3 3 5 2" xfId="32727"/>
    <cellStyle name="Normal 7 3 3 3 6" xfId="8466"/>
    <cellStyle name="Normal 7 3 3 3 6 2" xfId="35420"/>
    <cellStyle name="Normal 7 3 3 3 7" xfId="11159"/>
    <cellStyle name="Normal 7 3 3 3 7 2" xfId="38113"/>
    <cellStyle name="Normal 7 3 3 3 8" xfId="13852"/>
    <cellStyle name="Normal 7 3 3 3 8 2" xfId="40806"/>
    <cellStyle name="Normal 7 3 3 3 9" xfId="16545"/>
    <cellStyle name="Normal 7 3 3 3 9 2" xfId="43500"/>
    <cellStyle name="Normal 7 3 3 4" xfId="673"/>
    <cellStyle name="Normal 7 3 3 4 10" xfId="19504"/>
    <cellStyle name="Normal 7 3 3 4 10 2" xfId="46459"/>
    <cellStyle name="Normal 7 3 3 4 11" xfId="22198"/>
    <cellStyle name="Normal 7 3 3 4 11 2" xfId="49153"/>
    <cellStyle name="Normal 7 3 3 4 12" xfId="27626"/>
    <cellStyle name="Normal 7 3 3 4 13" xfId="24912"/>
    <cellStyle name="Normal 7 3 3 4 2" xfId="1562"/>
    <cellStyle name="Normal 7 3 3 4 2 10" xfId="28517"/>
    <cellStyle name="Normal 7 3 3 4 2 11" xfId="26694"/>
    <cellStyle name="Normal 7 3 3 4 2 2" xfId="5127"/>
    <cellStyle name="Normal 7 3 3 4 2 2 2" xfId="32081"/>
    <cellStyle name="Normal 7 3 3 4 2 3" xfId="7820"/>
    <cellStyle name="Normal 7 3 3 4 2 3 2" xfId="34774"/>
    <cellStyle name="Normal 7 3 3 4 2 4" xfId="10513"/>
    <cellStyle name="Normal 7 3 3 4 2 4 2" xfId="37467"/>
    <cellStyle name="Normal 7 3 3 4 2 5" xfId="13206"/>
    <cellStyle name="Normal 7 3 3 4 2 5 2" xfId="40160"/>
    <cellStyle name="Normal 7 3 3 4 2 6" xfId="15899"/>
    <cellStyle name="Normal 7 3 3 4 2 6 2" xfId="42853"/>
    <cellStyle name="Normal 7 3 3 4 2 7" xfId="18592"/>
    <cellStyle name="Normal 7 3 3 4 2 7 2" xfId="45547"/>
    <cellStyle name="Normal 7 3 3 4 2 8" xfId="21286"/>
    <cellStyle name="Normal 7 3 3 4 2 8 2" xfId="48241"/>
    <cellStyle name="Normal 7 3 3 4 2 9" xfId="23980"/>
    <cellStyle name="Normal 7 3 3 4 2 9 2" xfId="50935"/>
    <cellStyle name="Normal 7 3 3 4 3" xfId="2453"/>
    <cellStyle name="Normal 7 3 3 4 3 10" xfId="29408"/>
    <cellStyle name="Normal 7 3 3 4 3 11" xfId="25803"/>
    <cellStyle name="Normal 7 3 3 4 3 2" xfId="4236"/>
    <cellStyle name="Normal 7 3 3 4 3 2 2" xfId="31190"/>
    <cellStyle name="Normal 7 3 3 4 3 3" xfId="6929"/>
    <cellStyle name="Normal 7 3 3 4 3 3 2" xfId="33883"/>
    <cellStyle name="Normal 7 3 3 4 3 4" xfId="9622"/>
    <cellStyle name="Normal 7 3 3 4 3 4 2" xfId="36576"/>
    <cellStyle name="Normal 7 3 3 4 3 5" xfId="12315"/>
    <cellStyle name="Normal 7 3 3 4 3 5 2" xfId="39269"/>
    <cellStyle name="Normal 7 3 3 4 3 6" xfId="15008"/>
    <cellStyle name="Normal 7 3 3 4 3 6 2" xfId="41962"/>
    <cellStyle name="Normal 7 3 3 4 3 7" xfId="17701"/>
    <cellStyle name="Normal 7 3 3 4 3 7 2" xfId="44656"/>
    <cellStyle name="Normal 7 3 3 4 3 8" xfId="20395"/>
    <cellStyle name="Normal 7 3 3 4 3 8 2" xfId="47350"/>
    <cellStyle name="Normal 7 3 3 4 3 9" xfId="23089"/>
    <cellStyle name="Normal 7 3 3 4 3 9 2" xfId="50044"/>
    <cellStyle name="Normal 7 3 3 4 4" xfId="3345"/>
    <cellStyle name="Normal 7 3 3 4 4 2" xfId="30299"/>
    <cellStyle name="Normal 7 3 3 4 5" xfId="6038"/>
    <cellStyle name="Normal 7 3 3 4 5 2" xfId="32992"/>
    <cellStyle name="Normal 7 3 3 4 6" xfId="8731"/>
    <cellStyle name="Normal 7 3 3 4 6 2" xfId="35685"/>
    <cellStyle name="Normal 7 3 3 4 7" xfId="11424"/>
    <cellStyle name="Normal 7 3 3 4 7 2" xfId="38378"/>
    <cellStyle name="Normal 7 3 3 4 8" xfId="14117"/>
    <cellStyle name="Normal 7 3 3 4 8 2" xfId="41071"/>
    <cellStyle name="Normal 7 3 3 4 9" xfId="16810"/>
    <cellStyle name="Normal 7 3 3 4 9 2" xfId="43765"/>
    <cellStyle name="Normal 7 3 3 5" xfId="1087"/>
    <cellStyle name="Normal 7 3 3 5 10" xfId="28042"/>
    <cellStyle name="Normal 7 3 3 5 11" xfId="26219"/>
    <cellStyle name="Normal 7 3 3 5 2" xfId="4652"/>
    <cellStyle name="Normal 7 3 3 5 2 2" xfId="31606"/>
    <cellStyle name="Normal 7 3 3 5 3" xfId="7345"/>
    <cellStyle name="Normal 7 3 3 5 3 2" xfId="34299"/>
    <cellStyle name="Normal 7 3 3 5 4" xfId="10038"/>
    <cellStyle name="Normal 7 3 3 5 4 2" xfId="36992"/>
    <cellStyle name="Normal 7 3 3 5 5" xfId="12731"/>
    <cellStyle name="Normal 7 3 3 5 5 2" xfId="39685"/>
    <cellStyle name="Normal 7 3 3 5 6" xfId="15424"/>
    <cellStyle name="Normal 7 3 3 5 6 2" xfId="42378"/>
    <cellStyle name="Normal 7 3 3 5 7" xfId="18117"/>
    <cellStyle name="Normal 7 3 3 5 7 2" xfId="45072"/>
    <cellStyle name="Normal 7 3 3 5 8" xfId="20811"/>
    <cellStyle name="Normal 7 3 3 5 8 2" xfId="47766"/>
    <cellStyle name="Normal 7 3 3 5 9" xfId="23505"/>
    <cellStyle name="Normal 7 3 3 5 9 2" xfId="50460"/>
    <cellStyle name="Normal 7 3 3 6" xfId="1978"/>
    <cellStyle name="Normal 7 3 3 6 10" xfId="28933"/>
    <cellStyle name="Normal 7 3 3 6 11" xfId="25328"/>
    <cellStyle name="Normal 7 3 3 6 2" xfId="3761"/>
    <cellStyle name="Normal 7 3 3 6 2 2" xfId="30715"/>
    <cellStyle name="Normal 7 3 3 6 3" xfId="6454"/>
    <cellStyle name="Normal 7 3 3 6 3 2" xfId="33408"/>
    <cellStyle name="Normal 7 3 3 6 4" xfId="9147"/>
    <cellStyle name="Normal 7 3 3 6 4 2" xfId="36101"/>
    <cellStyle name="Normal 7 3 3 6 5" xfId="11840"/>
    <cellStyle name="Normal 7 3 3 6 5 2" xfId="38794"/>
    <cellStyle name="Normal 7 3 3 6 6" xfId="14533"/>
    <cellStyle name="Normal 7 3 3 6 6 2" xfId="41487"/>
    <cellStyle name="Normal 7 3 3 6 7" xfId="17226"/>
    <cellStyle name="Normal 7 3 3 6 7 2" xfId="44181"/>
    <cellStyle name="Normal 7 3 3 6 8" xfId="19920"/>
    <cellStyle name="Normal 7 3 3 6 8 2" xfId="46875"/>
    <cellStyle name="Normal 7 3 3 6 9" xfId="22614"/>
    <cellStyle name="Normal 7 3 3 6 9 2" xfId="49569"/>
    <cellStyle name="Normal 7 3 3 7" xfId="2870"/>
    <cellStyle name="Normal 7 3 3 7 2" xfId="29824"/>
    <cellStyle name="Normal 7 3 3 8" xfId="5563"/>
    <cellStyle name="Normal 7 3 3 8 2" xfId="32517"/>
    <cellStyle name="Normal 7 3 3 9" xfId="8256"/>
    <cellStyle name="Normal 7 3 3 9 2" xfId="35210"/>
    <cellStyle name="Normal 7 3 4" xfId="198"/>
    <cellStyle name="Normal 7 3 4 10" xfId="13675"/>
    <cellStyle name="Normal 7 3 4 10 2" xfId="40629"/>
    <cellStyle name="Normal 7 3 4 11" xfId="16368"/>
    <cellStyle name="Normal 7 3 4 11 2" xfId="43323"/>
    <cellStyle name="Normal 7 3 4 12" xfId="19062"/>
    <cellStyle name="Normal 7 3 4 12 2" xfId="46017"/>
    <cellStyle name="Normal 7 3 4 13" xfId="21756"/>
    <cellStyle name="Normal 7 3 4 13 2" xfId="48711"/>
    <cellStyle name="Normal 7 3 4 14" xfId="27184"/>
    <cellStyle name="Normal 7 3 4 15" xfId="24470"/>
    <cellStyle name="Normal 7 3 4 2" xfId="396"/>
    <cellStyle name="Normal 7 3 4 2 10" xfId="19241"/>
    <cellStyle name="Normal 7 3 4 2 10 2" xfId="46196"/>
    <cellStyle name="Normal 7 3 4 2 11" xfId="21935"/>
    <cellStyle name="Normal 7 3 4 2 11 2" xfId="48890"/>
    <cellStyle name="Normal 7 3 4 2 12" xfId="27363"/>
    <cellStyle name="Normal 7 3 4 2 13" xfId="24649"/>
    <cellStyle name="Normal 7 3 4 2 2" xfId="1299"/>
    <cellStyle name="Normal 7 3 4 2 2 10" xfId="28254"/>
    <cellStyle name="Normal 7 3 4 2 2 11" xfId="26431"/>
    <cellStyle name="Normal 7 3 4 2 2 2" xfId="4864"/>
    <cellStyle name="Normal 7 3 4 2 2 2 2" xfId="31818"/>
    <cellStyle name="Normal 7 3 4 2 2 3" xfId="7557"/>
    <cellStyle name="Normal 7 3 4 2 2 3 2" xfId="34511"/>
    <cellStyle name="Normal 7 3 4 2 2 4" xfId="10250"/>
    <cellStyle name="Normal 7 3 4 2 2 4 2" xfId="37204"/>
    <cellStyle name="Normal 7 3 4 2 2 5" xfId="12943"/>
    <cellStyle name="Normal 7 3 4 2 2 5 2" xfId="39897"/>
    <cellStyle name="Normal 7 3 4 2 2 6" xfId="15636"/>
    <cellStyle name="Normal 7 3 4 2 2 6 2" xfId="42590"/>
    <cellStyle name="Normal 7 3 4 2 2 7" xfId="18329"/>
    <cellStyle name="Normal 7 3 4 2 2 7 2" xfId="45284"/>
    <cellStyle name="Normal 7 3 4 2 2 8" xfId="21023"/>
    <cellStyle name="Normal 7 3 4 2 2 8 2" xfId="47978"/>
    <cellStyle name="Normal 7 3 4 2 2 9" xfId="23717"/>
    <cellStyle name="Normal 7 3 4 2 2 9 2" xfId="50672"/>
    <cellStyle name="Normal 7 3 4 2 3" xfId="2190"/>
    <cellStyle name="Normal 7 3 4 2 3 10" xfId="29145"/>
    <cellStyle name="Normal 7 3 4 2 3 11" xfId="25540"/>
    <cellStyle name="Normal 7 3 4 2 3 2" xfId="3973"/>
    <cellStyle name="Normal 7 3 4 2 3 2 2" xfId="30927"/>
    <cellStyle name="Normal 7 3 4 2 3 3" xfId="6666"/>
    <cellStyle name="Normal 7 3 4 2 3 3 2" xfId="33620"/>
    <cellStyle name="Normal 7 3 4 2 3 4" xfId="9359"/>
    <cellStyle name="Normal 7 3 4 2 3 4 2" xfId="36313"/>
    <cellStyle name="Normal 7 3 4 2 3 5" xfId="12052"/>
    <cellStyle name="Normal 7 3 4 2 3 5 2" xfId="39006"/>
    <cellStyle name="Normal 7 3 4 2 3 6" xfId="14745"/>
    <cellStyle name="Normal 7 3 4 2 3 6 2" xfId="41699"/>
    <cellStyle name="Normal 7 3 4 2 3 7" xfId="17438"/>
    <cellStyle name="Normal 7 3 4 2 3 7 2" xfId="44393"/>
    <cellStyle name="Normal 7 3 4 2 3 8" xfId="20132"/>
    <cellStyle name="Normal 7 3 4 2 3 8 2" xfId="47087"/>
    <cellStyle name="Normal 7 3 4 2 3 9" xfId="22826"/>
    <cellStyle name="Normal 7 3 4 2 3 9 2" xfId="49781"/>
    <cellStyle name="Normal 7 3 4 2 4" xfId="3082"/>
    <cellStyle name="Normal 7 3 4 2 4 2" xfId="30036"/>
    <cellStyle name="Normal 7 3 4 2 5" xfId="5775"/>
    <cellStyle name="Normal 7 3 4 2 5 2" xfId="32729"/>
    <cellStyle name="Normal 7 3 4 2 6" xfId="8468"/>
    <cellStyle name="Normal 7 3 4 2 6 2" xfId="35422"/>
    <cellStyle name="Normal 7 3 4 2 7" xfId="11161"/>
    <cellStyle name="Normal 7 3 4 2 7 2" xfId="38115"/>
    <cellStyle name="Normal 7 3 4 2 8" xfId="13854"/>
    <cellStyle name="Normal 7 3 4 2 8 2" xfId="40808"/>
    <cellStyle name="Normal 7 3 4 2 9" xfId="16547"/>
    <cellStyle name="Normal 7 3 4 2 9 2" xfId="43502"/>
    <cellStyle name="Normal 7 3 4 3" xfId="675"/>
    <cellStyle name="Normal 7 3 4 3 10" xfId="19506"/>
    <cellStyle name="Normal 7 3 4 3 10 2" xfId="46461"/>
    <cellStyle name="Normal 7 3 4 3 11" xfId="22200"/>
    <cellStyle name="Normal 7 3 4 3 11 2" xfId="49155"/>
    <cellStyle name="Normal 7 3 4 3 12" xfId="27628"/>
    <cellStyle name="Normal 7 3 4 3 13" xfId="24914"/>
    <cellStyle name="Normal 7 3 4 3 2" xfId="1564"/>
    <cellStyle name="Normal 7 3 4 3 2 10" xfId="28519"/>
    <cellStyle name="Normal 7 3 4 3 2 11" xfId="26696"/>
    <cellStyle name="Normal 7 3 4 3 2 2" xfId="5129"/>
    <cellStyle name="Normal 7 3 4 3 2 2 2" xfId="32083"/>
    <cellStyle name="Normal 7 3 4 3 2 3" xfId="7822"/>
    <cellStyle name="Normal 7 3 4 3 2 3 2" xfId="34776"/>
    <cellStyle name="Normal 7 3 4 3 2 4" xfId="10515"/>
    <cellStyle name="Normal 7 3 4 3 2 4 2" xfId="37469"/>
    <cellStyle name="Normal 7 3 4 3 2 5" xfId="13208"/>
    <cellStyle name="Normal 7 3 4 3 2 5 2" xfId="40162"/>
    <cellStyle name="Normal 7 3 4 3 2 6" xfId="15901"/>
    <cellStyle name="Normal 7 3 4 3 2 6 2" xfId="42855"/>
    <cellStyle name="Normal 7 3 4 3 2 7" xfId="18594"/>
    <cellStyle name="Normal 7 3 4 3 2 7 2" xfId="45549"/>
    <cellStyle name="Normal 7 3 4 3 2 8" xfId="21288"/>
    <cellStyle name="Normal 7 3 4 3 2 8 2" xfId="48243"/>
    <cellStyle name="Normal 7 3 4 3 2 9" xfId="23982"/>
    <cellStyle name="Normal 7 3 4 3 2 9 2" xfId="50937"/>
    <cellStyle name="Normal 7 3 4 3 3" xfId="2455"/>
    <cellStyle name="Normal 7 3 4 3 3 10" xfId="29410"/>
    <cellStyle name="Normal 7 3 4 3 3 11" xfId="25805"/>
    <cellStyle name="Normal 7 3 4 3 3 2" xfId="4238"/>
    <cellStyle name="Normal 7 3 4 3 3 2 2" xfId="31192"/>
    <cellStyle name="Normal 7 3 4 3 3 3" xfId="6931"/>
    <cellStyle name="Normal 7 3 4 3 3 3 2" xfId="33885"/>
    <cellStyle name="Normal 7 3 4 3 3 4" xfId="9624"/>
    <cellStyle name="Normal 7 3 4 3 3 4 2" xfId="36578"/>
    <cellStyle name="Normal 7 3 4 3 3 5" xfId="12317"/>
    <cellStyle name="Normal 7 3 4 3 3 5 2" xfId="39271"/>
    <cellStyle name="Normal 7 3 4 3 3 6" xfId="15010"/>
    <cellStyle name="Normal 7 3 4 3 3 6 2" xfId="41964"/>
    <cellStyle name="Normal 7 3 4 3 3 7" xfId="17703"/>
    <cellStyle name="Normal 7 3 4 3 3 7 2" xfId="44658"/>
    <cellStyle name="Normal 7 3 4 3 3 8" xfId="20397"/>
    <cellStyle name="Normal 7 3 4 3 3 8 2" xfId="47352"/>
    <cellStyle name="Normal 7 3 4 3 3 9" xfId="23091"/>
    <cellStyle name="Normal 7 3 4 3 3 9 2" xfId="50046"/>
    <cellStyle name="Normal 7 3 4 3 4" xfId="3347"/>
    <cellStyle name="Normal 7 3 4 3 4 2" xfId="30301"/>
    <cellStyle name="Normal 7 3 4 3 5" xfId="6040"/>
    <cellStyle name="Normal 7 3 4 3 5 2" xfId="32994"/>
    <cellStyle name="Normal 7 3 4 3 6" xfId="8733"/>
    <cellStyle name="Normal 7 3 4 3 6 2" xfId="35687"/>
    <cellStyle name="Normal 7 3 4 3 7" xfId="11426"/>
    <cellStyle name="Normal 7 3 4 3 7 2" xfId="38380"/>
    <cellStyle name="Normal 7 3 4 3 8" xfId="14119"/>
    <cellStyle name="Normal 7 3 4 3 8 2" xfId="41073"/>
    <cellStyle name="Normal 7 3 4 3 9" xfId="16812"/>
    <cellStyle name="Normal 7 3 4 3 9 2" xfId="43767"/>
    <cellStyle name="Normal 7 3 4 4" xfId="1120"/>
    <cellStyle name="Normal 7 3 4 4 10" xfId="28075"/>
    <cellStyle name="Normal 7 3 4 4 11" xfId="26252"/>
    <cellStyle name="Normal 7 3 4 4 2" xfId="4685"/>
    <cellStyle name="Normal 7 3 4 4 2 2" xfId="31639"/>
    <cellStyle name="Normal 7 3 4 4 3" xfId="7378"/>
    <cellStyle name="Normal 7 3 4 4 3 2" xfId="34332"/>
    <cellStyle name="Normal 7 3 4 4 4" xfId="10071"/>
    <cellStyle name="Normal 7 3 4 4 4 2" xfId="37025"/>
    <cellStyle name="Normal 7 3 4 4 5" xfId="12764"/>
    <cellStyle name="Normal 7 3 4 4 5 2" xfId="39718"/>
    <cellStyle name="Normal 7 3 4 4 6" xfId="15457"/>
    <cellStyle name="Normal 7 3 4 4 6 2" xfId="42411"/>
    <cellStyle name="Normal 7 3 4 4 7" xfId="18150"/>
    <cellStyle name="Normal 7 3 4 4 7 2" xfId="45105"/>
    <cellStyle name="Normal 7 3 4 4 8" xfId="20844"/>
    <cellStyle name="Normal 7 3 4 4 8 2" xfId="47799"/>
    <cellStyle name="Normal 7 3 4 4 9" xfId="23538"/>
    <cellStyle name="Normal 7 3 4 4 9 2" xfId="50493"/>
    <cellStyle name="Normal 7 3 4 5" xfId="2011"/>
    <cellStyle name="Normal 7 3 4 5 10" xfId="28966"/>
    <cellStyle name="Normal 7 3 4 5 11" xfId="25361"/>
    <cellStyle name="Normal 7 3 4 5 2" xfId="3794"/>
    <cellStyle name="Normal 7 3 4 5 2 2" xfId="30748"/>
    <cellStyle name="Normal 7 3 4 5 3" xfId="6487"/>
    <cellStyle name="Normal 7 3 4 5 3 2" xfId="33441"/>
    <cellStyle name="Normal 7 3 4 5 4" xfId="9180"/>
    <cellStyle name="Normal 7 3 4 5 4 2" xfId="36134"/>
    <cellStyle name="Normal 7 3 4 5 5" xfId="11873"/>
    <cellStyle name="Normal 7 3 4 5 5 2" xfId="38827"/>
    <cellStyle name="Normal 7 3 4 5 6" xfId="14566"/>
    <cellStyle name="Normal 7 3 4 5 6 2" xfId="41520"/>
    <cellStyle name="Normal 7 3 4 5 7" xfId="17259"/>
    <cellStyle name="Normal 7 3 4 5 7 2" xfId="44214"/>
    <cellStyle name="Normal 7 3 4 5 8" xfId="19953"/>
    <cellStyle name="Normal 7 3 4 5 8 2" xfId="46908"/>
    <cellStyle name="Normal 7 3 4 5 9" xfId="22647"/>
    <cellStyle name="Normal 7 3 4 5 9 2" xfId="49602"/>
    <cellStyle name="Normal 7 3 4 6" xfId="2903"/>
    <cellStyle name="Normal 7 3 4 6 2" xfId="29857"/>
    <cellStyle name="Normal 7 3 4 7" xfId="5596"/>
    <cellStyle name="Normal 7 3 4 7 2" xfId="32550"/>
    <cellStyle name="Normal 7 3 4 8" xfId="8289"/>
    <cellStyle name="Normal 7 3 4 8 2" xfId="35243"/>
    <cellStyle name="Normal 7 3 4 9" xfId="10982"/>
    <cellStyle name="Normal 7 3 4 9 2" xfId="37936"/>
    <cellStyle name="Normal 7 3 5" xfId="397"/>
    <cellStyle name="Normal 7 3 5 10" xfId="16548"/>
    <cellStyle name="Normal 7 3 5 10 2" xfId="43503"/>
    <cellStyle name="Normal 7 3 5 11" xfId="19242"/>
    <cellStyle name="Normal 7 3 5 11 2" xfId="46197"/>
    <cellStyle name="Normal 7 3 5 12" xfId="21936"/>
    <cellStyle name="Normal 7 3 5 12 2" xfId="48891"/>
    <cellStyle name="Normal 7 3 5 13" xfId="27364"/>
    <cellStyle name="Normal 7 3 5 14" xfId="24650"/>
    <cellStyle name="Normal 7 3 5 2" xfId="676"/>
    <cellStyle name="Normal 7 3 5 2 10" xfId="19507"/>
    <cellStyle name="Normal 7 3 5 2 10 2" xfId="46462"/>
    <cellStyle name="Normal 7 3 5 2 11" xfId="22201"/>
    <cellStyle name="Normal 7 3 5 2 11 2" xfId="49156"/>
    <cellStyle name="Normal 7 3 5 2 12" xfId="27629"/>
    <cellStyle name="Normal 7 3 5 2 13" xfId="24915"/>
    <cellStyle name="Normal 7 3 5 2 2" xfId="1565"/>
    <cellStyle name="Normal 7 3 5 2 2 10" xfId="28520"/>
    <cellStyle name="Normal 7 3 5 2 2 11" xfId="26697"/>
    <cellStyle name="Normal 7 3 5 2 2 2" xfId="5130"/>
    <cellStyle name="Normal 7 3 5 2 2 2 2" xfId="32084"/>
    <cellStyle name="Normal 7 3 5 2 2 3" xfId="7823"/>
    <cellStyle name="Normal 7 3 5 2 2 3 2" xfId="34777"/>
    <cellStyle name="Normal 7 3 5 2 2 4" xfId="10516"/>
    <cellStyle name="Normal 7 3 5 2 2 4 2" xfId="37470"/>
    <cellStyle name="Normal 7 3 5 2 2 5" xfId="13209"/>
    <cellStyle name="Normal 7 3 5 2 2 5 2" xfId="40163"/>
    <cellStyle name="Normal 7 3 5 2 2 6" xfId="15902"/>
    <cellStyle name="Normal 7 3 5 2 2 6 2" xfId="42856"/>
    <cellStyle name="Normal 7 3 5 2 2 7" xfId="18595"/>
    <cellStyle name="Normal 7 3 5 2 2 7 2" xfId="45550"/>
    <cellStyle name="Normal 7 3 5 2 2 8" xfId="21289"/>
    <cellStyle name="Normal 7 3 5 2 2 8 2" xfId="48244"/>
    <cellStyle name="Normal 7 3 5 2 2 9" xfId="23983"/>
    <cellStyle name="Normal 7 3 5 2 2 9 2" xfId="50938"/>
    <cellStyle name="Normal 7 3 5 2 3" xfId="2456"/>
    <cellStyle name="Normal 7 3 5 2 3 10" xfId="29411"/>
    <cellStyle name="Normal 7 3 5 2 3 11" xfId="25806"/>
    <cellStyle name="Normal 7 3 5 2 3 2" xfId="4239"/>
    <cellStyle name="Normal 7 3 5 2 3 2 2" xfId="31193"/>
    <cellStyle name="Normal 7 3 5 2 3 3" xfId="6932"/>
    <cellStyle name="Normal 7 3 5 2 3 3 2" xfId="33886"/>
    <cellStyle name="Normal 7 3 5 2 3 4" xfId="9625"/>
    <cellStyle name="Normal 7 3 5 2 3 4 2" xfId="36579"/>
    <cellStyle name="Normal 7 3 5 2 3 5" xfId="12318"/>
    <cellStyle name="Normal 7 3 5 2 3 5 2" xfId="39272"/>
    <cellStyle name="Normal 7 3 5 2 3 6" xfId="15011"/>
    <cellStyle name="Normal 7 3 5 2 3 6 2" xfId="41965"/>
    <cellStyle name="Normal 7 3 5 2 3 7" xfId="17704"/>
    <cellStyle name="Normal 7 3 5 2 3 7 2" xfId="44659"/>
    <cellStyle name="Normal 7 3 5 2 3 8" xfId="20398"/>
    <cellStyle name="Normal 7 3 5 2 3 8 2" xfId="47353"/>
    <cellStyle name="Normal 7 3 5 2 3 9" xfId="23092"/>
    <cellStyle name="Normal 7 3 5 2 3 9 2" xfId="50047"/>
    <cellStyle name="Normal 7 3 5 2 4" xfId="3348"/>
    <cellStyle name="Normal 7 3 5 2 4 2" xfId="30302"/>
    <cellStyle name="Normal 7 3 5 2 5" xfId="6041"/>
    <cellStyle name="Normal 7 3 5 2 5 2" xfId="32995"/>
    <cellStyle name="Normal 7 3 5 2 6" xfId="8734"/>
    <cellStyle name="Normal 7 3 5 2 6 2" xfId="35688"/>
    <cellStyle name="Normal 7 3 5 2 7" xfId="11427"/>
    <cellStyle name="Normal 7 3 5 2 7 2" xfId="38381"/>
    <cellStyle name="Normal 7 3 5 2 8" xfId="14120"/>
    <cellStyle name="Normal 7 3 5 2 8 2" xfId="41074"/>
    <cellStyle name="Normal 7 3 5 2 9" xfId="16813"/>
    <cellStyle name="Normal 7 3 5 2 9 2" xfId="43768"/>
    <cellStyle name="Normal 7 3 5 3" xfId="1300"/>
    <cellStyle name="Normal 7 3 5 3 10" xfId="28255"/>
    <cellStyle name="Normal 7 3 5 3 11" xfId="26432"/>
    <cellStyle name="Normal 7 3 5 3 2" xfId="4865"/>
    <cellStyle name="Normal 7 3 5 3 2 2" xfId="31819"/>
    <cellStyle name="Normal 7 3 5 3 3" xfId="7558"/>
    <cellStyle name="Normal 7 3 5 3 3 2" xfId="34512"/>
    <cellStyle name="Normal 7 3 5 3 4" xfId="10251"/>
    <cellStyle name="Normal 7 3 5 3 4 2" xfId="37205"/>
    <cellStyle name="Normal 7 3 5 3 5" xfId="12944"/>
    <cellStyle name="Normal 7 3 5 3 5 2" xfId="39898"/>
    <cellStyle name="Normal 7 3 5 3 6" xfId="15637"/>
    <cellStyle name="Normal 7 3 5 3 6 2" xfId="42591"/>
    <cellStyle name="Normal 7 3 5 3 7" xfId="18330"/>
    <cellStyle name="Normal 7 3 5 3 7 2" xfId="45285"/>
    <cellStyle name="Normal 7 3 5 3 8" xfId="21024"/>
    <cellStyle name="Normal 7 3 5 3 8 2" xfId="47979"/>
    <cellStyle name="Normal 7 3 5 3 9" xfId="23718"/>
    <cellStyle name="Normal 7 3 5 3 9 2" xfId="50673"/>
    <cellStyle name="Normal 7 3 5 4" xfId="2191"/>
    <cellStyle name="Normal 7 3 5 4 10" xfId="29146"/>
    <cellStyle name="Normal 7 3 5 4 11" xfId="25541"/>
    <cellStyle name="Normal 7 3 5 4 2" xfId="3974"/>
    <cellStyle name="Normal 7 3 5 4 2 2" xfId="30928"/>
    <cellStyle name="Normal 7 3 5 4 3" xfId="6667"/>
    <cellStyle name="Normal 7 3 5 4 3 2" xfId="33621"/>
    <cellStyle name="Normal 7 3 5 4 4" xfId="9360"/>
    <cellStyle name="Normal 7 3 5 4 4 2" xfId="36314"/>
    <cellStyle name="Normal 7 3 5 4 5" xfId="12053"/>
    <cellStyle name="Normal 7 3 5 4 5 2" xfId="39007"/>
    <cellStyle name="Normal 7 3 5 4 6" xfId="14746"/>
    <cellStyle name="Normal 7 3 5 4 6 2" xfId="41700"/>
    <cellStyle name="Normal 7 3 5 4 7" xfId="17439"/>
    <cellStyle name="Normal 7 3 5 4 7 2" xfId="44394"/>
    <cellStyle name="Normal 7 3 5 4 8" xfId="20133"/>
    <cellStyle name="Normal 7 3 5 4 8 2" xfId="47088"/>
    <cellStyle name="Normal 7 3 5 4 9" xfId="22827"/>
    <cellStyle name="Normal 7 3 5 4 9 2" xfId="49782"/>
    <cellStyle name="Normal 7 3 5 5" xfId="3083"/>
    <cellStyle name="Normal 7 3 5 5 2" xfId="30037"/>
    <cellStyle name="Normal 7 3 5 6" xfId="5776"/>
    <cellStyle name="Normal 7 3 5 6 2" xfId="32730"/>
    <cellStyle name="Normal 7 3 5 7" xfId="8469"/>
    <cellStyle name="Normal 7 3 5 7 2" xfId="35423"/>
    <cellStyle name="Normal 7 3 5 8" xfId="11162"/>
    <cellStyle name="Normal 7 3 5 8 2" xfId="38116"/>
    <cellStyle name="Normal 7 3 5 9" xfId="13855"/>
    <cellStyle name="Normal 7 3 5 9 2" xfId="40809"/>
    <cellStyle name="Normal 7 3 6" xfId="390"/>
    <cellStyle name="Normal 7 3 6 10" xfId="19235"/>
    <cellStyle name="Normal 7 3 6 10 2" xfId="46190"/>
    <cellStyle name="Normal 7 3 6 11" xfId="21929"/>
    <cellStyle name="Normal 7 3 6 11 2" xfId="48884"/>
    <cellStyle name="Normal 7 3 6 12" xfId="27357"/>
    <cellStyle name="Normal 7 3 6 13" xfId="24643"/>
    <cellStyle name="Normal 7 3 6 2" xfId="1293"/>
    <cellStyle name="Normal 7 3 6 2 10" xfId="28248"/>
    <cellStyle name="Normal 7 3 6 2 11" xfId="26425"/>
    <cellStyle name="Normal 7 3 6 2 2" xfId="4858"/>
    <cellStyle name="Normal 7 3 6 2 2 2" xfId="31812"/>
    <cellStyle name="Normal 7 3 6 2 3" xfId="7551"/>
    <cellStyle name="Normal 7 3 6 2 3 2" xfId="34505"/>
    <cellStyle name="Normal 7 3 6 2 4" xfId="10244"/>
    <cellStyle name="Normal 7 3 6 2 4 2" xfId="37198"/>
    <cellStyle name="Normal 7 3 6 2 5" xfId="12937"/>
    <cellStyle name="Normal 7 3 6 2 5 2" xfId="39891"/>
    <cellStyle name="Normal 7 3 6 2 6" xfId="15630"/>
    <cellStyle name="Normal 7 3 6 2 6 2" xfId="42584"/>
    <cellStyle name="Normal 7 3 6 2 7" xfId="18323"/>
    <cellStyle name="Normal 7 3 6 2 7 2" xfId="45278"/>
    <cellStyle name="Normal 7 3 6 2 8" xfId="21017"/>
    <cellStyle name="Normal 7 3 6 2 8 2" xfId="47972"/>
    <cellStyle name="Normal 7 3 6 2 9" xfId="23711"/>
    <cellStyle name="Normal 7 3 6 2 9 2" xfId="50666"/>
    <cellStyle name="Normal 7 3 6 3" xfId="2184"/>
    <cellStyle name="Normal 7 3 6 3 10" xfId="29139"/>
    <cellStyle name="Normal 7 3 6 3 11" xfId="25534"/>
    <cellStyle name="Normal 7 3 6 3 2" xfId="3967"/>
    <cellStyle name="Normal 7 3 6 3 2 2" xfId="30921"/>
    <cellStyle name="Normal 7 3 6 3 3" xfId="6660"/>
    <cellStyle name="Normal 7 3 6 3 3 2" xfId="33614"/>
    <cellStyle name="Normal 7 3 6 3 4" xfId="9353"/>
    <cellStyle name="Normal 7 3 6 3 4 2" xfId="36307"/>
    <cellStyle name="Normal 7 3 6 3 5" xfId="12046"/>
    <cellStyle name="Normal 7 3 6 3 5 2" xfId="39000"/>
    <cellStyle name="Normal 7 3 6 3 6" xfId="14739"/>
    <cellStyle name="Normal 7 3 6 3 6 2" xfId="41693"/>
    <cellStyle name="Normal 7 3 6 3 7" xfId="17432"/>
    <cellStyle name="Normal 7 3 6 3 7 2" xfId="44387"/>
    <cellStyle name="Normal 7 3 6 3 8" xfId="20126"/>
    <cellStyle name="Normal 7 3 6 3 8 2" xfId="47081"/>
    <cellStyle name="Normal 7 3 6 3 9" xfId="22820"/>
    <cellStyle name="Normal 7 3 6 3 9 2" xfId="49775"/>
    <cellStyle name="Normal 7 3 6 4" xfId="3076"/>
    <cellStyle name="Normal 7 3 6 4 2" xfId="30030"/>
    <cellStyle name="Normal 7 3 6 5" xfId="5769"/>
    <cellStyle name="Normal 7 3 6 5 2" xfId="32723"/>
    <cellStyle name="Normal 7 3 6 6" xfId="8462"/>
    <cellStyle name="Normal 7 3 6 6 2" xfId="35416"/>
    <cellStyle name="Normal 7 3 6 7" xfId="11155"/>
    <cellStyle name="Normal 7 3 6 7 2" xfId="38109"/>
    <cellStyle name="Normal 7 3 6 8" xfId="13848"/>
    <cellStyle name="Normal 7 3 6 8 2" xfId="40802"/>
    <cellStyle name="Normal 7 3 6 9" xfId="16541"/>
    <cellStyle name="Normal 7 3 6 9 2" xfId="43496"/>
    <cellStyle name="Normal 7 3 7" xfId="523"/>
    <cellStyle name="Normal 7 3 7 10" xfId="19353"/>
    <cellStyle name="Normal 7 3 7 10 2" xfId="46308"/>
    <cellStyle name="Normal 7 3 7 11" xfId="22047"/>
    <cellStyle name="Normal 7 3 7 11 2" xfId="49002"/>
    <cellStyle name="Normal 7 3 7 12" xfId="27475"/>
    <cellStyle name="Normal 7 3 7 13" xfId="24761"/>
    <cellStyle name="Normal 7 3 7 2" xfId="1411"/>
    <cellStyle name="Normal 7 3 7 2 10" xfId="28366"/>
    <cellStyle name="Normal 7 3 7 2 11" xfId="26543"/>
    <cellStyle name="Normal 7 3 7 2 2" xfId="4976"/>
    <cellStyle name="Normal 7 3 7 2 2 2" xfId="31930"/>
    <cellStyle name="Normal 7 3 7 2 3" xfId="7669"/>
    <cellStyle name="Normal 7 3 7 2 3 2" xfId="34623"/>
    <cellStyle name="Normal 7 3 7 2 4" xfId="10362"/>
    <cellStyle name="Normal 7 3 7 2 4 2" xfId="37316"/>
    <cellStyle name="Normal 7 3 7 2 5" xfId="13055"/>
    <cellStyle name="Normal 7 3 7 2 5 2" xfId="40009"/>
    <cellStyle name="Normal 7 3 7 2 6" xfId="15748"/>
    <cellStyle name="Normal 7 3 7 2 6 2" xfId="42702"/>
    <cellStyle name="Normal 7 3 7 2 7" xfId="18441"/>
    <cellStyle name="Normal 7 3 7 2 7 2" xfId="45396"/>
    <cellStyle name="Normal 7 3 7 2 8" xfId="21135"/>
    <cellStyle name="Normal 7 3 7 2 8 2" xfId="48090"/>
    <cellStyle name="Normal 7 3 7 2 9" xfId="23829"/>
    <cellStyle name="Normal 7 3 7 2 9 2" xfId="50784"/>
    <cellStyle name="Normal 7 3 7 3" xfId="2302"/>
    <cellStyle name="Normal 7 3 7 3 10" xfId="29257"/>
    <cellStyle name="Normal 7 3 7 3 11" xfId="25652"/>
    <cellStyle name="Normal 7 3 7 3 2" xfId="4085"/>
    <cellStyle name="Normal 7 3 7 3 2 2" xfId="31039"/>
    <cellStyle name="Normal 7 3 7 3 3" xfId="6778"/>
    <cellStyle name="Normal 7 3 7 3 3 2" xfId="33732"/>
    <cellStyle name="Normal 7 3 7 3 4" xfId="9471"/>
    <cellStyle name="Normal 7 3 7 3 4 2" xfId="36425"/>
    <cellStyle name="Normal 7 3 7 3 5" xfId="12164"/>
    <cellStyle name="Normal 7 3 7 3 5 2" xfId="39118"/>
    <cellStyle name="Normal 7 3 7 3 6" xfId="14857"/>
    <cellStyle name="Normal 7 3 7 3 6 2" xfId="41811"/>
    <cellStyle name="Normal 7 3 7 3 7" xfId="17550"/>
    <cellStyle name="Normal 7 3 7 3 7 2" xfId="44505"/>
    <cellStyle name="Normal 7 3 7 3 8" xfId="20244"/>
    <cellStyle name="Normal 7 3 7 3 8 2" xfId="47199"/>
    <cellStyle name="Normal 7 3 7 3 9" xfId="22938"/>
    <cellStyle name="Normal 7 3 7 3 9 2" xfId="49893"/>
    <cellStyle name="Normal 7 3 7 4" xfId="3194"/>
    <cellStyle name="Normal 7 3 7 4 2" xfId="30148"/>
    <cellStyle name="Normal 7 3 7 5" xfId="5887"/>
    <cellStyle name="Normal 7 3 7 5 2" xfId="32841"/>
    <cellStyle name="Normal 7 3 7 6" xfId="8580"/>
    <cellStyle name="Normal 7 3 7 6 2" xfId="35534"/>
    <cellStyle name="Normal 7 3 7 7" xfId="11273"/>
    <cellStyle name="Normal 7 3 7 7 2" xfId="38227"/>
    <cellStyle name="Normal 7 3 7 8" xfId="13966"/>
    <cellStyle name="Normal 7 3 7 8 2" xfId="40920"/>
    <cellStyle name="Normal 7 3 7 9" xfId="16659"/>
    <cellStyle name="Normal 7 3 7 9 2" xfId="43614"/>
    <cellStyle name="Normal 7 3 8" xfId="789"/>
    <cellStyle name="Normal 7 3 8 10" xfId="19620"/>
    <cellStyle name="Normal 7 3 8 10 2" xfId="46575"/>
    <cellStyle name="Normal 7 3 8 11" xfId="22314"/>
    <cellStyle name="Normal 7 3 8 11 2" xfId="49269"/>
    <cellStyle name="Normal 7 3 8 12" xfId="27742"/>
    <cellStyle name="Normal 7 3 8 13" xfId="25028"/>
    <cellStyle name="Normal 7 3 8 2" xfId="1678"/>
    <cellStyle name="Normal 7 3 8 2 10" xfId="28633"/>
    <cellStyle name="Normal 7 3 8 2 11" xfId="26810"/>
    <cellStyle name="Normal 7 3 8 2 2" xfId="5243"/>
    <cellStyle name="Normal 7 3 8 2 2 2" xfId="32197"/>
    <cellStyle name="Normal 7 3 8 2 3" xfId="7936"/>
    <cellStyle name="Normal 7 3 8 2 3 2" xfId="34890"/>
    <cellStyle name="Normal 7 3 8 2 4" xfId="10629"/>
    <cellStyle name="Normal 7 3 8 2 4 2" xfId="37583"/>
    <cellStyle name="Normal 7 3 8 2 5" xfId="13322"/>
    <cellStyle name="Normal 7 3 8 2 5 2" xfId="40276"/>
    <cellStyle name="Normal 7 3 8 2 6" xfId="16015"/>
    <cellStyle name="Normal 7 3 8 2 6 2" xfId="42969"/>
    <cellStyle name="Normal 7 3 8 2 7" xfId="18708"/>
    <cellStyle name="Normal 7 3 8 2 7 2" xfId="45663"/>
    <cellStyle name="Normal 7 3 8 2 8" xfId="21402"/>
    <cellStyle name="Normal 7 3 8 2 8 2" xfId="48357"/>
    <cellStyle name="Normal 7 3 8 2 9" xfId="24096"/>
    <cellStyle name="Normal 7 3 8 2 9 2" xfId="51051"/>
    <cellStyle name="Normal 7 3 8 3" xfId="2570"/>
    <cellStyle name="Normal 7 3 8 3 10" xfId="29524"/>
    <cellStyle name="Normal 7 3 8 3 11" xfId="25919"/>
    <cellStyle name="Normal 7 3 8 3 2" xfId="4352"/>
    <cellStyle name="Normal 7 3 8 3 2 2" xfId="31306"/>
    <cellStyle name="Normal 7 3 8 3 3" xfId="7045"/>
    <cellStyle name="Normal 7 3 8 3 3 2" xfId="33999"/>
    <cellStyle name="Normal 7 3 8 3 4" xfId="9738"/>
    <cellStyle name="Normal 7 3 8 3 4 2" xfId="36692"/>
    <cellStyle name="Normal 7 3 8 3 5" xfId="12431"/>
    <cellStyle name="Normal 7 3 8 3 5 2" xfId="39385"/>
    <cellStyle name="Normal 7 3 8 3 6" xfId="15124"/>
    <cellStyle name="Normal 7 3 8 3 6 2" xfId="42078"/>
    <cellStyle name="Normal 7 3 8 3 7" xfId="17817"/>
    <cellStyle name="Normal 7 3 8 3 7 2" xfId="44772"/>
    <cellStyle name="Normal 7 3 8 3 8" xfId="20511"/>
    <cellStyle name="Normal 7 3 8 3 8 2" xfId="47466"/>
    <cellStyle name="Normal 7 3 8 3 9" xfId="23205"/>
    <cellStyle name="Normal 7 3 8 3 9 2" xfId="50160"/>
    <cellStyle name="Normal 7 3 8 4" xfId="3461"/>
    <cellStyle name="Normal 7 3 8 4 2" xfId="30415"/>
    <cellStyle name="Normal 7 3 8 5" xfId="6154"/>
    <cellStyle name="Normal 7 3 8 5 2" xfId="33108"/>
    <cellStyle name="Normal 7 3 8 6" xfId="8847"/>
    <cellStyle name="Normal 7 3 8 6 2" xfId="35801"/>
    <cellStyle name="Normal 7 3 8 7" xfId="11540"/>
    <cellStyle name="Normal 7 3 8 7 2" xfId="38494"/>
    <cellStyle name="Normal 7 3 8 8" xfId="14233"/>
    <cellStyle name="Normal 7 3 8 8 2" xfId="41187"/>
    <cellStyle name="Normal 7 3 8 9" xfId="16926"/>
    <cellStyle name="Normal 7 3 8 9 2" xfId="43881"/>
    <cellStyle name="Normal 7 3 9" xfId="822"/>
    <cellStyle name="Normal 7 3 9 10" xfId="19653"/>
    <cellStyle name="Normal 7 3 9 10 2" xfId="46608"/>
    <cellStyle name="Normal 7 3 9 11" xfId="22347"/>
    <cellStyle name="Normal 7 3 9 11 2" xfId="49302"/>
    <cellStyle name="Normal 7 3 9 12" xfId="27775"/>
    <cellStyle name="Normal 7 3 9 13" xfId="25061"/>
    <cellStyle name="Normal 7 3 9 2" xfId="1711"/>
    <cellStyle name="Normal 7 3 9 2 10" xfId="28666"/>
    <cellStyle name="Normal 7 3 9 2 11" xfId="26843"/>
    <cellStyle name="Normal 7 3 9 2 2" xfId="5276"/>
    <cellStyle name="Normal 7 3 9 2 2 2" xfId="32230"/>
    <cellStyle name="Normal 7 3 9 2 3" xfId="7969"/>
    <cellStyle name="Normal 7 3 9 2 3 2" xfId="34923"/>
    <cellStyle name="Normal 7 3 9 2 4" xfId="10662"/>
    <cellStyle name="Normal 7 3 9 2 4 2" xfId="37616"/>
    <cellStyle name="Normal 7 3 9 2 5" xfId="13355"/>
    <cellStyle name="Normal 7 3 9 2 5 2" xfId="40309"/>
    <cellStyle name="Normal 7 3 9 2 6" xfId="16048"/>
    <cellStyle name="Normal 7 3 9 2 6 2" xfId="43002"/>
    <cellStyle name="Normal 7 3 9 2 7" xfId="18741"/>
    <cellStyle name="Normal 7 3 9 2 7 2" xfId="45696"/>
    <cellStyle name="Normal 7 3 9 2 8" xfId="21435"/>
    <cellStyle name="Normal 7 3 9 2 8 2" xfId="48390"/>
    <cellStyle name="Normal 7 3 9 2 9" xfId="24129"/>
    <cellStyle name="Normal 7 3 9 2 9 2" xfId="51084"/>
    <cellStyle name="Normal 7 3 9 3" xfId="2603"/>
    <cellStyle name="Normal 7 3 9 3 10" xfId="29557"/>
    <cellStyle name="Normal 7 3 9 3 11" xfId="25952"/>
    <cellStyle name="Normal 7 3 9 3 2" xfId="4385"/>
    <cellStyle name="Normal 7 3 9 3 2 2" xfId="31339"/>
    <cellStyle name="Normal 7 3 9 3 3" xfId="7078"/>
    <cellStyle name="Normal 7 3 9 3 3 2" xfId="34032"/>
    <cellStyle name="Normal 7 3 9 3 4" xfId="9771"/>
    <cellStyle name="Normal 7 3 9 3 4 2" xfId="36725"/>
    <cellStyle name="Normal 7 3 9 3 5" xfId="12464"/>
    <cellStyle name="Normal 7 3 9 3 5 2" xfId="39418"/>
    <cellStyle name="Normal 7 3 9 3 6" xfId="15157"/>
    <cellStyle name="Normal 7 3 9 3 6 2" xfId="42111"/>
    <cellStyle name="Normal 7 3 9 3 7" xfId="17850"/>
    <cellStyle name="Normal 7 3 9 3 7 2" xfId="44805"/>
    <cellStyle name="Normal 7 3 9 3 8" xfId="20544"/>
    <cellStyle name="Normal 7 3 9 3 8 2" xfId="47499"/>
    <cellStyle name="Normal 7 3 9 3 9" xfId="23238"/>
    <cellStyle name="Normal 7 3 9 3 9 2" xfId="50193"/>
    <cellStyle name="Normal 7 3 9 4" xfId="3494"/>
    <cellStyle name="Normal 7 3 9 4 2" xfId="30448"/>
    <cellStyle name="Normal 7 3 9 5" xfId="6187"/>
    <cellStyle name="Normal 7 3 9 5 2" xfId="33141"/>
    <cellStyle name="Normal 7 3 9 6" xfId="8880"/>
    <cellStyle name="Normal 7 3 9 6 2" xfId="35834"/>
    <cellStyle name="Normal 7 3 9 7" xfId="11573"/>
    <cellStyle name="Normal 7 3 9 7 2" xfId="38527"/>
    <cellStyle name="Normal 7 3 9 8" xfId="14266"/>
    <cellStyle name="Normal 7 3 9 8 2" xfId="41220"/>
    <cellStyle name="Normal 7 3 9 9" xfId="16959"/>
    <cellStyle name="Normal 7 3 9 9 2" xfId="43914"/>
    <cellStyle name="Normal 7 30" xfId="51309"/>
    <cellStyle name="Normal 7 31" xfId="51322"/>
    <cellStyle name="Normal 7 32" xfId="51335"/>
    <cellStyle name="Normal 7 33" xfId="51354"/>
    <cellStyle name="Normal 7 4" xfId="115"/>
    <cellStyle name="Normal 7 4 10" xfId="891"/>
    <cellStyle name="Normal 7 4 10 10" xfId="19723"/>
    <cellStyle name="Normal 7 4 10 10 2" xfId="46678"/>
    <cellStyle name="Normal 7 4 10 11" xfId="22417"/>
    <cellStyle name="Normal 7 4 10 11 2" xfId="49372"/>
    <cellStyle name="Normal 7 4 10 12" xfId="27845"/>
    <cellStyle name="Normal 7 4 10 13" xfId="25131"/>
    <cellStyle name="Normal 7 4 10 2" xfId="1781"/>
    <cellStyle name="Normal 7 4 10 2 10" xfId="28736"/>
    <cellStyle name="Normal 7 4 10 2 11" xfId="26913"/>
    <cellStyle name="Normal 7 4 10 2 2" xfId="5346"/>
    <cellStyle name="Normal 7 4 10 2 2 2" xfId="32300"/>
    <cellStyle name="Normal 7 4 10 2 3" xfId="8039"/>
    <cellStyle name="Normal 7 4 10 2 3 2" xfId="34993"/>
    <cellStyle name="Normal 7 4 10 2 4" xfId="10732"/>
    <cellStyle name="Normal 7 4 10 2 4 2" xfId="37686"/>
    <cellStyle name="Normal 7 4 10 2 5" xfId="13425"/>
    <cellStyle name="Normal 7 4 10 2 5 2" xfId="40379"/>
    <cellStyle name="Normal 7 4 10 2 6" xfId="16118"/>
    <cellStyle name="Normal 7 4 10 2 6 2" xfId="43072"/>
    <cellStyle name="Normal 7 4 10 2 7" xfId="18811"/>
    <cellStyle name="Normal 7 4 10 2 7 2" xfId="45766"/>
    <cellStyle name="Normal 7 4 10 2 8" xfId="21505"/>
    <cellStyle name="Normal 7 4 10 2 8 2" xfId="48460"/>
    <cellStyle name="Normal 7 4 10 2 9" xfId="24199"/>
    <cellStyle name="Normal 7 4 10 2 9 2" xfId="51154"/>
    <cellStyle name="Normal 7 4 10 3" xfId="2673"/>
    <cellStyle name="Normal 7 4 10 3 10" xfId="29627"/>
    <cellStyle name="Normal 7 4 10 3 11" xfId="26022"/>
    <cellStyle name="Normal 7 4 10 3 2" xfId="4455"/>
    <cellStyle name="Normal 7 4 10 3 2 2" xfId="31409"/>
    <cellStyle name="Normal 7 4 10 3 3" xfId="7148"/>
    <cellStyle name="Normal 7 4 10 3 3 2" xfId="34102"/>
    <cellStyle name="Normal 7 4 10 3 4" xfId="9841"/>
    <cellStyle name="Normal 7 4 10 3 4 2" xfId="36795"/>
    <cellStyle name="Normal 7 4 10 3 5" xfId="12534"/>
    <cellStyle name="Normal 7 4 10 3 5 2" xfId="39488"/>
    <cellStyle name="Normal 7 4 10 3 6" xfId="15227"/>
    <cellStyle name="Normal 7 4 10 3 6 2" xfId="42181"/>
    <cellStyle name="Normal 7 4 10 3 7" xfId="17920"/>
    <cellStyle name="Normal 7 4 10 3 7 2" xfId="44875"/>
    <cellStyle name="Normal 7 4 10 3 8" xfId="20614"/>
    <cellStyle name="Normal 7 4 10 3 8 2" xfId="47569"/>
    <cellStyle name="Normal 7 4 10 3 9" xfId="23308"/>
    <cellStyle name="Normal 7 4 10 3 9 2" xfId="50263"/>
    <cellStyle name="Normal 7 4 10 4" xfId="3564"/>
    <cellStyle name="Normal 7 4 10 4 2" xfId="30518"/>
    <cellStyle name="Normal 7 4 10 5" xfId="6257"/>
    <cellStyle name="Normal 7 4 10 5 2" xfId="33211"/>
    <cellStyle name="Normal 7 4 10 6" xfId="8950"/>
    <cellStyle name="Normal 7 4 10 6 2" xfId="35904"/>
    <cellStyle name="Normal 7 4 10 7" xfId="11643"/>
    <cellStyle name="Normal 7 4 10 7 2" xfId="38597"/>
    <cellStyle name="Normal 7 4 10 8" xfId="14336"/>
    <cellStyle name="Normal 7 4 10 8 2" xfId="41290"/>
    <cellStyle name="Normal 7 4 10 9" xfId="17029"/>
    <cellStyle name="Normal 7 4 10 9 2" xfId="43984"/>
    <cellStyle name="Normal 7 4 11" xfId="939"/>
    <cellStyle name="Normal 7 4 11 10" xfId="19771"/>
    <cellStyle name="Normal 7 4 11 10 2" xfId="46726"/>
    <cellStyle name="Normal 7 4 11 11" xfId="22465"/>
    <cellStyle name="Normal 7 4 11 11 2" xfId="49420"/>
    <cellStyle name="Normal 7 4 11 12" xfId="27893"/>
    <cellStyle name="Normal 7 4 11 13" xfId="25179"/>
    <cellStyle name="Normal 7 4 11 2" xfId="1829"/>
    <cellStyle name="Normal 7 4 11 2 10" xfId="28784"/>
    <cellStyle name="Normal 7 4 11 2 11" xfId="26961"/>
    <cellStyle name="Normal 7 4 11 2 2" xfId="5394"/>
    <cellStyle name="Normal 7 4 11 2 2 2" xfId="32348"/>
    <cellStyle name="Normal 7 4 11 2 3" xfId="8087"/>
    <cellStyle name="Normal 7 4 11 2 3 2" xfId="35041"/>
    <cellStyle name="Normal 7 4 11 2 4" xfId="10780"/>
    <cellStyle name="Normal 7 4 11 2 4 2" xfId="37734"/>
    <cellStyle name="Normal 7 4 11 2 5" xfId="13473"/>
    <cellStyle name="Normal 7 4 11 2 5 2" xfId="40427"/>
    <cellStyle name="Normal 7 4 11 2 6" xfId="16166"/>
    <cellStyle name="Normal 7 4 11 2 6 2" xfId="43120"/>
    <cellStyle name="Normal 7 4 11 2 7" xfId="18859"/>
    <cellStyle name="Normal 7 4 11 2 7 2" xfId="45814"/>
    <cellStyle name="Normal 7 4 11 2 8" xfId="21553"/>
    <cellStyle name="Normal 7 4 11 2 8 2" xfId="48508"/>
    <cellStyle name="Normal 7 4 11 2 9" xfId="24247"/>
    <cellStyle name="Normal 7 4 11 2 9 2" xfId="51202"/>
    <cellStyle name="Normal 7 4 11 3" xfId="2721"/>
    <cellStyle name="Normal 7 4 11 3 10" xfId="29675"/>
    <cellStyle name="Normal 7 4 11 3 11" xfId="26070"/>
    <cellStyle name="Normal 7 4 11 3 2" xfId="4503"/>
    <cellStyle name="Normal 7 4 11 3 2 2" xfId="31457"/>
    <cellStyle name="Normal 7 4 11 3 3" xfId="7196"/>
    <cellStyle name="Normal 7 4 11 3 3 2" xfId="34150"/>
    <cellStyle name="Normal 7 4 11 3 4" xfId="9889"/>
    <cellStyle name="Normal 7 4 11 3 4 2" xfId="36843"/>
    <cellStyle name="Normal 7 4 11 3 5" xfId="12582"/>
    <cellStyle name="Normal 7 4 11 3 5 2" xfId="39536"/>
    <cellStyle name="Normal 7 4 11 3 6" xfId="15275"/>
    <cellStyle name="Normal 7 4 11 3 6 2" xfId="42229"/>
    <cellStyle name="Normal 7 4 11 3 7" xfId="17968"/>
    <cellStyle name="Normal 7 4 11 3 7 2" xfId="44923"/>
    <cellStyle name="Normal 7 4 11 3 8" xfId="20662"/>
    <cellStyle name="Normal 7 4 11 3 8 2" xfId="47617"/>
    <cellStyle name="Normal 7 4 11 3 9" xfId="23356"/>
    <cellStyle name="Normal 7 4 11 3 9 2" xfId="50311"/>
    <cellStyle name="Normal 7 4 11 4" xfId="3612"/>
    <cellStyle name="Normal 7 4 11 4 2" xfId="30566"/>
    <cellStyle name="Normal 7 4 11 5" xfId="6305"/>
    <cellStyle name="Normal 7 4 11 5 2" xfId="33259"/>
    <cellStyle name="Normal 7 4 11 6" xfId="8998"/>
    <cellStyle name="Normal 7 4 11 6 2" xfId="35952"/>
    <cellStyle name="Normal 7 4 11 7" xfId="11691"/>
    <cellStyle name="Normal 7 4 11 7 2" xfId="38645"/>
    <cellStyle name="Normal 7 4 11 8" xfId="14384"/>
    <cellStyle name="Normal 7 4 11 8 2" xfId="41338"/>
    <cellStyle name="Normal 7 4 11 9" xfId="17077"/>
    <cellStyle name="Normal 7 4 11 9 2" xfId="44032"/>
    <cellStyle name="Normal 7 4 12" xfId="991"/>
    <cellStyle name="Normal 7 4 12 10" xfId="19824"/>
    <cellStyle name="Normal 7 4 12 10 2" xfId="46779"/>
    <cellStyle name="Normal 7 4 12 11" xfId="22518"/>
    <cellStyle name="Normal 7 4 12 11 2" xfId="49473"/>
    <cellStyle name="Normal 7 4 12 12" xfId="27946"/>
    <cellStyle name="Normal 7 4 12 13" xfId="25232"/>
    <cellStyle name="Normal 7 4 12 2" xfId="1882"/>
    <cellStyle name="Normal 7 4 12 2 10" xfId="28837"/>
    <cellStyle name="Normal 7 4 12 2 11" xfId="27014"/>
    <cellStyle name="Normal 7 4 12 2 2" xfId="5447"/>
    <cellStyle name="Normal 7 4 12 2 2 2" xfId="32401"/>
    <cellStyle name="Normal 7 4 12 2 3" xfId="8140"/>
    <cellStyle name="Normal 7 4 12 2 3 2" xfId="35094"/>
    <cellStyle name="Normal 7 4 12 2 4" xfId="10833"/>
    <cellStyle name="Normal 7 4 12 2 4 2" xfId="37787"/>
    <cellStyle name="Normal 7 4 12 2 5" xfId="13526"/>
    <cellStyle name="Normal 7 4 12 2 5 2" xfId="40480"/>
    <cellStyle name="Normal 7 4 12 2 6" xfId="16219"/>
    <cellStyle name="Normal 7 4 12 2 6 2" xfId="43173"/>
    <cellStyle name="Normal 7 4 12 2 7" xfId="18912"/>
    <cellStyle name="Normal 7 4 12 2 7 2" xfId="45867"/>
    <cellStyle name="Normal 7 4 12 2 8" xfId="21606"/>
    <cellStyle name="Normal 7 4 12 2 8 2" xfId="48561"/>
    <cellStyle name="Normal 7 4 12 2 9" xfId="24300"/>
    <cellStyle name="Normal 7 4 12 2 9 2" xfId="51255"/>
    <cellStyle name="Normal 7 4 12 3" xfId="2774"/>
    <cellStyle name="Normal 7 4 12 3 10" xfId="29728"/>
    <cellStyle name="Normal 7 4 12 3 11" xfId="26123"/>
    <cellStyle name="Normal 7 4 12 3 2" xfId="4556"/>
    <cellStyle name="Normal 7 4 12 3 2 2" xfId="31510"/>
    <cellStyle name="Normal 7 4 12 3 3" xfId="7249"/>
    <cellStyle name="Normal 7 4 12 3 3 2" xfId="34203"/>
    <cellStyle name="Normal 7 4 12 3 4" xfId="9942"/>
    <cellStyle name="Normal 7 4 12 3 4 2" xfId="36896"/>
    <cellStyle name="Normal 7 4 12 3 5" xfId="12635"/>
    <cellStyle name="Normal 7 4 12 3 5 2" xfId="39589"/>
    <cellStyle name="Normal 7 4 12 3 6" xfId="15328"/>
    <cellStyle name="Normal 7 4 12 3 6 2" xfId="42282"/>
    <cellStyle name="Normal 7 4 12 3 7" xfId="18021"/>
    <cellStyle name="Normal 7 4 12 3 7 2" xfId="44976"/>
    <cellStyle name="Normal 7 4 12 3 8" xfId="20715"/>
    <cellStyle name="Normal 7 4 12 3 8 2" xfId="47670"/>
    <cellStyle name="Normal 7 4 12 3 9" xfId="23409"/>
    <cellStyle name="Normal 7 4 12 3 9 2" xfId="50364"/>
    <cellStyle name="Normal 7 4 12 4" xfId="3665"/>
    <cellStyle name="Normal 7 4 12 4 2" xfId="30619"/>
    <cellStyle name="Normal 7 4 12 5" xfId="6358"/>
    <cellStyle name="Normal 7 4 12 5 2" xfId="33312"/>
    <cellStyle name="Normal 7 4 12 6" xfId="9051"/>
    <cellStyle name="Normal 7 4 12 6 2" xfId="36005"/>
    <cellStyle name="Normal 7 4 12 7" xfId="11744"/>
    <cellStyle name="Normal 7 4 12 7 2" xfId="38698"/>
    <cellStyle name="Normal 7 4 12 8" xfId="14437"/>
    <cellStyle name="Normal 7 4 12 8 2" xfId="41391"/>
    <cellStyle name="Normal 7 4 12 9" xfId="17130"/>
    <cellStyle name="Normal 7 4 12 9 2" xfId="44085"/>
    <cellStyle name="Normal 7 4 13" xfId="1037"/>
    <cellStyle name="Normal 7 4 13 10" xfId="27992"/>
    <cellStyle name="Normal 7 4 13 11" xfId="26169"/>
    <cellStyle name="Normal 7 4 13 2" xfId="4602"/>
    <cellStyle name="Normal 7 4 13 2 2" xfId="31556"/>
    <cellStyle name="Normal 7 4 13 3" xfId="7295"/>
    <cellStyle name="Normal 7 4 13 3 2" xfId="34249"/>
    <cellStyle name="Normal 7 4 13 4" xfId="9988"/>
    <cellStyle name="Normal 7 4 13 4 2" xfId="36942"/>
    <cellStyle name="Normal 7 4 13 5" xfId="12681"/>
    <cellStyle name="Normal 7 4 13 5 2" xfId="39635"/>
    <cellStyle name="Normal 7 4 13 6" xfId="15374"/>
    <cellStyle name="Normal 7 4 13 6 2" xfId="42328"/>
    <cellStyle name="Normal 7 4 13 7" xfId="18067"/>
    <cellStyle name="Normal 7 4 13 7 2" xfId="45022"/>
    <cellStyle name="Normal 7 4 13 8" xfId="20761"/>
    <cellStyle name="Normal 7 4 13 8 2" xfId="47716"/>
    <cellStyle name="Normal 7 4 13 9" xfId="23455"/>
    <cellStyle name="Normal 7 4 13 9 2" xfId="50410"/>
    <cellStyle name="Normal 7 4 14" xfId="1928"/>
    <cellStyle name="Normal 7 4 14 10" xfId="28883"/>
    <cellStyle name="Normal 7 4 14 11" xfId="25278"/>
    <cellStyle name="Normal 7 4 14 2" xfId="3711"/>
    <cellStyle name="Normal 7 4 14 2 2" xfId="30665"/>
    <cellStyle name="Normal 7 4 14 3" xfId="6404"/>
    <cellStyle name="Normal 7 4 14 3 2" xfId="33358"/>
    <cellStyle name="Normal 7 4 14 4" xfId="9097"/>
    <cellStyle name="Normal 7 4 14 4 2" xfId="36051"/>
    <cellStyle name="Normal 7 4 14 5" xfId="11790"/>
    <cellStyle name="Normal 7 4 14 5 2" xfId="38744"/>
    <cellStyle name="Normal 7 4 14 6" xfId="14483"/>
    <cellStyle name="Normal 7 4 14 6 2" xfId="41437"/>
    <cellStyle name="Normal 7 4 14 7" xfId="17176"/>
    <cellStyle name="Normal 7 4 14 7 2" xfId="44131"/>
    <cellStyle name="Normal 7 4 14 8" xfId="19870"/>
    <cellStyle name="Normal 7 4 14 8 2" xfId="46825"/>
    <cellStyle name="Normal 7 4 14 9" xfId="22564"/>
    <cellStyle name="Normal 7 4 14 9 2" xfId="49519"/>
    <cellStyle name="Normal 7 4 15" xfId="2820"/>
    <cellStyle name="Normal 7 4 15 2" xfId="29774"/>
    <cellStyle name="Normal 7 4 16" xfId="5513"/>
    <cellStyle name="Normal 7 4 16 2" xfId="32467"/>
    <cellStyle name="Normal 7 4 17" xfId="8206"/>
    <cellStyle name="Normal 7 4 17 2" xfId="35160"/>
    <cellStyle name="Normal 7 4 18" xfId="10899"/>
    <cellStyle name="Normal 7 4 18 2" xfId="37853"/>
    <cellStyle name="Normal 7 4 19" xfId="13592"/>
    <cellStyle name="Normal 7 4 19 2" xfId="40546"/>
    <cellStyle name="Normal 7 4 2" xfId="148"/>
    <cellStyle name="Normal 7 4 2 10" xfId="10932"/>
    <cellStyle name="Normal 7 4 2 10 2" xfId="37886"/>
    <cellStyle name="Normal 7 4 2 11" xfId="13625"/>
    <cellStyle name="Normal 7 4 2 11 2" xfId="40579"/>
    <cellStyle name="Normal 7 4 2 12" xfId="16318"/>
    <cellStyle name="Normal 7 4 2 12 2" xfId="43273"/>
    <cellStyle name="Normal 7 4 2 13" xfId="19012"/>
    <cellStyle name="Normal 7 4 2 13 2" xfId="45967"/>
    <cellStyle name="Normal 7 4 2 14" xfId="21706"/>
    <cellStyle name="Normal 7 4 2 14 2" xfId="48661"/>
    <cellStyle name="Normal 7 4 2 15" xfId="27134"/>
    <cellStyle name="Normal 7 4 2 16" xfId="24420"/>
    <cellStyle name="Normal 7 4 2 2" xfId="400"/>
    <cellStyle name="Normal 7 4 2 2 10" xfId="16551"/>
    <cellStyle name="Normal 7 4 2 2 10 2" xfId="43506"/>
    <cellStyle name="Normal 7 4 2 2 11" xfId="19245"/>
    <cellStyle name="Normal 7 4 2 2 11 2" xfId="46200"/>
    <cellStyle name="Normal 7 4 2 2 12" xfId="21939"/>
    <cellStyle name="Normal 7 4 2 2 12 2" xfId="48894"/>
    <cellStyle name="Normal 7 4 2 2 13" xfId="27367"/>
    <cellStyle name="Normal 7 4 2 2 14" xfId="24653"/>
    <cellStyle name="Normal 7 4 2 2 2" xfId="678"/>
    <cellStyle name="Normal 7 4 2 2 2 10" xfId="19509"/>
    <cellStyle name="Normal 7 4 2 2 2 10 2" xfId="46464"/>
    <cellStyle name="Normal 7 4 2 2 2 11" xfId="22203"/>
    <cellStyle name="Normal 7 4 2 2 2 11 2" xfId="49158"/>
    <cellStyle name="Normal 7 4 2 2 2 12" xfId="27631"/>
    <cellStyle name="Normal 7 4 2 2 2 13" xfId="24917"/>
    <cellStyle name="Normal 7 4 2 2 2 2" xfId="1567"/>
    <cellStyle name="Normal 7 4 2 2 2 2 10" xfId="28522"/>
    <cellStyle name="Normal 7 4 2 2 2 2 11" xfId="26699"/>
    <cellStyle name="Normal 7 4 2 2 2 2 2" xfId="5132"/>
    <cellStyle name="Normal 7 4 2 2 2 2 2 2" xfId="32086"/>
    <cellStyle name="Normal 7 4 2 2 2 2 3" xfId="7825"/>
    <cellStyle name="Normal 7 4 2 2 2 2 3 2" xfId="34779"/>
    <cellStyle name="Normal 7 4 2 2 2 2 4" xfId="10518"/>
    <cellStyle name="Normal 7 4 2 2 2 2 4 2" xfId="37472"/>
    <cellStyle name="Normal 7 4 2 2 2 2 5" xfId="13211"/>
    <cellStyle name="Normal 7 4 2 2 2 2 5 2" xfId="40165"/>
    <cellStyle name="Normal 7 4 2 2 2 2 6" xfId="15904"/>
    <cellStyle name="Normal 7 4 2 2 2 2 6 2" xfId="42858"/>
    <cellStyle name="Normal 7 4 2 2 2 2 7" xfId="18597"/>
    <cellStyle name="Normal 7 4 2 2 2 2 7 2" xfId="45552"/>
    <cellStyle name="Normal 7 4 2 2 2 2 8" xfId="21291"/>
    <cellStyle name="Normal 7 4 2 2 2 2 8 2" xfId="48246"/>
    <cellStyle name="Normal 7 4 2 2 2 2 9" xfId="23985"/>
    <cellStyle name="Normal 7 4 2 2 2 2 9 2" xfId="50940"/>
    <cellStyle name="Normal 7 4 2 2 2 3" xfId="2458"/>
    <cellStyle name="Normal 7 4 2 2 2 3 10" xfId="29413"/>
    <cellStyle name="Normal 7 4 2 2 2 3 11" xfId="25808"/>
    <cellStyle name="Normal 7 4 2 2 2 3 2" xfId="4241"/>
    <cellStyle name="Normal 7 4 2 2 2 3 2 2" xfId="31195"/>
    <cellStyle name="Normal 7 4 2 2 2 3 3" xfId="6934"/>
    <cellStyle name="Normal 7 4 2 2 2 3 3 2" xfId="33888"/>
    <cellStyle name="Normal 7 4 2 2 2 3 4" xfId="9627"/>
    <cellStyle name="Normal 7 4 2 2 2 3 4 2" xfId="36581"/>
    <cellStyle name="Normal 7 4 2 2 2 3 5" xfId="12320"/>
    <cellStyle name="Normal 7 4 2 2 2 3 5 2" xfId="39274"/>
    <cellStyle name="Normal 7 4 2 2 2 3 6" xfId="15013"/>
    <cellStyle name="Normal 7 4 2 2 2 3 6 2" xfId="41967"/>
    <cellStyle name="Normal 7 4 2 2 2 3 7" xfId="17706"/>
    <cellStyle name="Normal 7 4 2 2 2 3 7 2" xfId="44661"/>
    <cellStyle name="Normal 7 4 2 2 2 3 8" xfId="20400"/>
    <cellStyle name="Normal 7 4 2 2 2 3 8 2" xfId="47355"/>
    <cellStyle name="Normal 7 4 2 2 2 3 9" xfId="23094"/>
    <cellStyle name="Normal 7 4 2 2 2 3 9 2" xfId="50049"/>
    <cellStyle name="Normal 7 4 2 2 2 4" xfId="3350"/>
    <cellStyle name="Normal 7 4 2 2 2 4 2" xfId="30304"/>
    <cellStyle name="Normal 7 4 2 2 2 5" xfId="6043"/>
    <cellStyle name="Normal 7 4 2 2 2 5 2" xfId="32997"/>
    <cellStyle name="Normal 7 4 2 2 2 6" xfId="8736"/>
    <cellStyle name="Normal 7 4 2 2 2 6 2" xfId="35690"/>
    <cellStyle name="Normal 7 4 2 2 2 7" xfId="11429"/>
    <cellStyle name="Normal 7 4 2 2 2 7 2" xfId="38383"/>
    <cellStyle name="Normal 7 4 2 2 2 8" xfId="14122"/>
    <cellStyle name="Normal 7 4 2 2 2 8 2" xfId="41076"/>
    <cellStyle name="Normal 7 4 2 2 2 9" xfId="16815"/>
    <cellStyle name="Normal 7 4 2 2 2 9 2" xfId="43770"/>
    <cellStyle name="Normal 7 4 2 2 3" xfId="1303"/>
    <cellStyle name="Normal 7 4 2 2 3 10" xfId="28258"/>
    <cellStyle name="Normal 7 4 2 2 3 11" xfId="26435"/>
    <cellStyle name="Normal 7 4 2 2 3 2" xfId="4868"/>
    <cellStyle name="Normal 7 4 2 2 3 2 2" xfId="31822"/>
    <cellStyle name="Normal 7 4 2 2 3 3" xfId="7561"/>
    <cellStyle name="Normal 7 4 2 2 3 3 2" xfId="34515"/>
    <cellStyle name="Normal 7 4 2 2 3 4" xfId="10254"/>
    <cellStyle name="Normal 7 4 2 2 3 4 2" xfId="37208"/>
    <cellStyle name="Normal 7 4 2 2 3 5" xfId="12947"/>
    <cellStyle name="Normal 7 4 2 2 3 5 2" xfId="39901"/>
    <cellStyle name="Normal 7 4 2 2 3 6" xfId="15640"/>
    <cellStyle name="Normal 7 4 2 2 3 6 2" xfId="42594"/>
    <cellStyle name="Normal 7 4 2 2 3 7" xfId="18333"/>
    <cellStyle name="Normal 7 4 2 2 3 7 2" xfId="45288"/>
    <cellStyle name="Normal 7 4 2 2 3 8" xfId="21027"/>
    <cellStyle name="Normal 7 4 2 2 3 8 2" xfId="47982"/>
    <cellStyle name="Normal 7 4 2 2 3 9" xfId="23721"/>
    <cellStyle name="Normal 7 4 2 2 3 9 2" xfId="50676"/>
    <cellStyle name="Normal 7 4 2 2 4" xfId="2194"/>
    <cellStyle name="Normal 7 4 2 2 4 10" xfId="29149"/>
    <cellStyle name="Normal 7 4 2 2 4 11" xfId="25544"/>
    <cellStyle name="Normal 7 4 2 2 4 2" xfId="3977"/>
    <cellStyle name="Normal 7 4 2 2 4 2 2" xfId="30931"/>
    <cellStyle name="Normal 7 4 2 2 4 3" xfId="6670"/>
    <cellStyle name="Normal 7 4 2 2 4 3 2" xfId="33624"/>
    <cellStyle name="Normal 7 4 2 2 4 4" xfId="9363"/>
    <cellStyle name="Normal 7 4 2 2 4 4 2" xfId="36317"/>
    <cellStyle name="Normal 7 4 2 2 4 5" xfId="12056"/>
    <cellStyle name="Normal 7 4 2 2 4 5 2" xfId="39010"/>
    <cellStyle name="Normal 7 4 2 2 4 6" xfId="14749"/>
    <cellStyle name="Normal 7 4 2 2 4 6 2" xfId="41703"/>
    <cellStyle name="Normal 7 4 2 2 4 7" xfId="17442"/>
    <cellStyle name="Normal 7 4 2 2 4 7 2" xfId="44397"/>
    <cellStyle name="Normal 7 4 2 2 4 8" xfId="20136"/>
    <cellStyle name="Normal 7 4 2 2 4 8 2" xfId="47091"/>
    <cellStyle name="Normal 7 4 2 2 4 9" xfId="22830"/>
    <cellStyle name="Normal 7 4 2 2 4 9 2" xfId="49785"/>
    <cellStyle name="Normal 7 4 2 2 5" xfId="3086"/>
    <cellStyle name="Normal 7 4 2 2 5 2" xfId="30040"/>
    <cellStyle name="Normal 7 4 2 2 6" xfId="5779"/>
    <cellStyle name="Normal 7 4 2 2 6 2" xfId="32733"/>
    <cellStyle name="Normal 7 4 2 2 7" xfId="8472"/>
    <cellStyle name="Normal 7 4 2 2 7 2" xfId="35426"/>
    <cellStyle name="Normal 7 4 2 2 8" xfId="11165"/>
    <cellStyle name="Normal 7 4 2 2 8 2" xfId="38119"/>
    <cellStyle name="Normal 7 4 2 2 9" xfId="13858"/>
    <cellStyle name="Normal 7 4 2 2 9 2" xfId="40812"/>
    <cellStyle name="Normal 7 4 2 3" xfId="399"/>
    <cellStyle name="Normal 7 4 2 3 10" xfId="19244"/>
    <cellStyle name="Normal 7 4 2 3 10 2" xfId="46199"/>
    <cellStyle name="Normal 7 4 2 3 11" xfId="21938"/>
    <cellStyle name="Normal 7 4 2 3 11 2" xfId="48893"/>
    <cellStyle name="Normal 7 4 2 3 12" xfId="27366"/>
    <cellStyle name="Normal 7 4 2 3 13" xfId="24652"/>
    <cellStyle name="Normal 7 4 2 3 2" xfId="1302"/>
    <cellStyle name="Normal 7 4 2 3 2 10" xfId="28257"/>
    <cellStyle name="Normal 7 4 2 3 2 11" xfId="26434"/>
    <cellStyle name="Normal 7 4 2 3 2 2" xfId="4867"/>
    <cellStyle name="Normal 7 4 2 3 2 2 2" xfId="31821"/>
    <cellStyle name="Normal 7 4 2 3 2 3" xfId="7560"/>
    <cellStyle name="Normal 7 4 2 3 2 3 2" xfId="34514"/>
    <cellStyle name="Normal 7 4 2 3 2 4" xfId="10253"/>
    <cellStyle name="Normal 7 4 2 3 2 4 2" xfId="37207"/>
    <cellStyle name="Normal 7 4 2 3 2 5" xfId="12946"/>
    <cellStyle name="Normal 7 4 2 3 2 5 2" xfId="39900"/>
    <cellStyle name="Normal 7 4 2 3 2 6" xfId="15639"/>
    <cellStyle name="Normal 7 4 2 3 2 6 2" xfId="42593"/>
    <cellStyle name="Normal 7 4 2 3 2 7" xfId="18332"/>
    <cellStyle name="Normal 7 4 2 3 2 7 2" xfId="45287"/>
    <cellStyle name="Normal 7 4 2 3 2 8" xfId="21026"/>
    <cellStyle name="Normal 7 4 2 3 2 8 2" xfId="47981"/>
    <cellStyle name="Normal 7 4 2 3 2 9" xfId="23720"/>
    <cellStyle name="Normal 7 4 2 3 2 9 2" xfId="50675"/>
    <cellStyle name="Normal 7 4 2 3 3" xfId="2193"/>
    <cellStyle name="Normal 7 4 2 3 3 10" xfId="29148"/>
    <cellStyle name="Normal 7 4 2 3 3 11" xfId="25543"/>
    <cellStyle name="Normal 7 4 2 3 3 2" xfId="3976"/>
    <cellStyle name="Normal 7 4 2 3 3 2 2" xfId="30930"/>
    <cellStyle name="Normal 7 4 2 3 3 3" xfId="6669"/>
    <cellStyle name="Normal 7 4 2 3 3 3 2" xfId="33623"/>
    <cellStyle name="Normal 7 4 2 3 3 4" xfId="9362"/>
    <cellStyle name="Normal 7 4 2 3 3 4 2" xfId="36316"/>
    <cellStyle name="Normal 7 4 2 3 3 5" xfId="12055"/>
    <cellStyle name="Normal 7 4 2 3 3 5 2" xfId="39009"/>
    <cellStyle name="Normal 7 4 2 3 3 6" xfId="14748"/>
    <cellStyle name="Normal 7 4 2 3 3 6 2" xfId="41702"/>
    <cellStyle name="Normal 7 4 2 3 3 7" xfId="17441"/>
    <cellStyle name="Normal 7 4 2 3 3 7 2" xfId="44396"/>
    <cellStyle name="Normal 7 4 2 3 3 8" xfId="20135"/>
    <cellStyle name="Normal 7 4 2 3 3 8 2" xfId="47090"/>
    <cellStyle name="Normal 7 4 2 3 3 9" xfId="22829"/>
    <cellStyle name="Normal 7 4 2 3 3 9 2" xfId="49784"/>
    <cellStyle name="Normal 7 4 2 3 4" xfId="3085"/>
    <cellStyle name="Normal 7 4 2 3 4 2" xfId="30039"/>
    <cellStyle name="Normal 7 4 2 3 5" xfId="5778"/>
    <cellStyle name="Normal 7 4 2 3 5 2" xfId="32732"/>
    <cellStyle name="Normal 7 4 2 3 6" xfId="8471"/>
    <cellStyle name="Normal 7 4 2 3 6 2" xfId="35425"/>
    <cellStyle name="Normal 7 4 2 3 7" xfId="11164"/>
    <cellStyle name="Normal 7 4 2 3 7 2" xfId="38118"/>
    <cellStyle name="Normal 7 4 2 3 8" xfId="13857"/>
    <cellStyle name="Normal 7 4 2 3 8 2" xfId="40811"/>
    <cellStyle name="Normal 7 4 2 3 9" xfId="16550"/>
    <cellStyle name="Normal 7 4 2 3 9 2" xfId="43505"/>
    <cellStyle name="Normal 7 4 2 4" xfId="677"/>
    <cellStyle name="Normal 7 4 2 4 10" xfId="19508"/>
    <cellStyle name="Normal 7 4 2 4 10 2" xfId="46463"/>
    <cellStyle name="Normal 7 4 2 4 11" xfId="22202"/>
    <cellStyle name="Normal 7 4 2 4 11 2" xfId="49157"/>
    <cellStyle name="Normal 7 4 2 4 12" xfId="27630"/>
    <cellStyle name="Normal 7 4 2 4 13" xfId="24916"/>
    <cellStyle name="Normal 7 4 2 4 2" xfId="1566"/>
    <cellStyle name="Normal 7 4 2 4 2 10" xfId="28521"/>
    <cellStyle name="Normal 7 4 2 4 2 11" xfId="26698"/>
    <cellStyle name="Normal 7 4 2 4 2 2" xfId="5131"/>
    <cellStyle name="Normal 7 4 2 4 2 2 2" xfId="32085"/>
    <cellStyle name="Normal 7 4 2 4 2 3" xfId="7824"/>
    <cellStyle name="Normal 7 4 2 4 2 3 2" xfId="34778"/>
    <cellStyle name="Normal 7 4 2 4 2 4" xfId="10517"/>
    <cellStyle name="Normal 7 4 2 4 2 4 2" xfId="37471"/>
    <cellStyle name="Normal 7 4 2 4 2 5" xfId="13210"/>
    <cellStyle name="Normal 7 4 2 4 2 5 2" xfId="40164"/>
    <cellStyle name="Normal 7 4 2 4 2 6" xfId="15903"/>
    <cellStyle name="Normal 7 4 2 4 2 6 2" xfId="42857"/>
    <cellStyle name="Normal 7 4 2 4 2 7" xfId="18596"/>
    <cellStyle name="Normal 7 4 2 4 2 7 2" xfId="45551"/>
    <cellStyle name="Normal 7 4 2 4 2 8" xfId="21290"/>
    <cellStyle name="Normal 7 4 2 4 2 8 2" xfId="48245"/>
    <cellStyle name="Normal 7 4 2 4 2 9" xfId="23984"/>
    <cellStyle name="Normal 7 4 2 4 2 9 2" xfId="50939"/>
    <cellStyle name="Normal 7 4 2 4 3" xfId="2457"/>
    <cellStyle name="Normal 7 4 2 4 3 10" xfId="29412"/>
    <cellStyle name="Normal 7 4 2 4 3 11" xfId="25807"/>
    <cellStyle name="Normal 7 4 2 4 3 2" xfId="4240"/>
    <cellStyle name="Normal 7 4 2 4 3 2 2" xfId="31194"/>
    <cellStyle name="Normal 7 4 2 4 3 3" xfId="6933"/>
    <cellStyle name="Normal 7 4 2 4 3 3 2" xfId="33887"/>
    <cellStyle name="Normal 7 4 2 4 3 4" xfId="9626"/>
    <cellStyle name="Normal 7 4 2 4 3 4 2" xfId="36580"/>
    <cellStyle name="Normal 7 4 2 4 3 5" xfId="12319"/>
    <cellStyle name="Normal 7 4 2 4 3 5 2" xfId="39273"/>
    <cellStyle name="Normal 7 4 2 4 3 6" xfId="15012"/>
    <cellStyle name="Normal 7 4 2 4 3 6 2" xfId="41966"/>
    <cellStyle name="Normal 7 4 2 4 3 7" xfId="17705"/>
    <cellStyle name="Normal 7 4 2 4 3 7 2" xfId="44660"/>
    <cellStyle name="Normal 7 4 2 4 3 8" xfId="20399"/>
    <cellStyle name="Normal 7 4 2 4 3 8 2" xfId="47354"/>
    <cellStyle name="Normal 7 4 2 4 3 9" xfId="23093"/>
    <cellStyle name="Normal 7 4 2 4 3 9 2" xfId="50048"/>
    <cellStyle name="Normal 7 4 2 4 4" xfId="3349"/>
    <cellStyle name="Normal 7 4 2 4 4 2" xfId="30303"/>
    <cellStyle name="Normal 7 4 2 4 5" xfId="6042"/>
    <cellStyle name="Normal 7 4 2 4 5 2" xfId="32996"/>
    <cellStyle name="Normal 7 4 2 4 6" xfId="8735"/>
    <cellStyle name="Normal 7 4 2 4 6 2" xfId="35689"/>
    <cellStyle name="Normal 7 4 2 4 7" xfId="11428"/>
    <cellStyle name="Normal 7 4 2 4 7 2" xfId="38382"/>
    <cellStyle name="Normal 7 4 2 4 8" xfId="14121"/>
    <cellStyle name="Normal 7 4 2 4 8 2" xfId="41075"/>
    <cellStyle name="Normal 7 4 2 4 9" xfId="16814"/>
    <cellStyle name="Normal 7 4 2 4 9 2" xfId="43769"/>
    <cellStyle name="Normal 7 4 2 5" xfId="1070"/>
    <cellStyle name="Normal 7 4 2 5 10" xfId="28025"/>
    <cellStyle name="Normal 7 4 2 5 11" xfId="26202"/>
    <cellStyle name="Normal 7 4 2 5 2" xfId="4635"/>
    <cellStyle name="Normal 7 4 2 5 2 2" xfId="31589"/>
    <cellStyle name="Normal 7 4 2 5 3" xfId="7328"/>
    <cellStyle name="Normal 7 4 2 5 3 2" xfId="34282"/>
    <cellStyle name="Normal 7 4 2 5 4" xfId="10021"/>
    <cellStyle name="Normal 7 4 2 5 4 2" xfId="36975"/>
    <cellStyle name="Normal 7 4 2 5 5" xfId="12714"/>
    <cellStyle name="Normal 7 4 2 5 5 2" xfId="39668"/>
    <cellStyle name="Normal 7 4 2 5 6" xfId="15407"/>
    <cellStyle name="Normal 7 4 2 5 6 2" xfId="42361"/>
    <cellStyle name="Normal 7 4 2 5 7" xfId="18100"/>
    <cellStyle name="Normal 7 4 2 5 7 2" xfId="45055"/>
    <cellStyle name="Normal 7 4 2 5 8" xfId="20794"/>
    <cellStyle name="Normal 7 4 2 5 8 2" xfId="47749"/>
    <cellStyle name="Normal 7 4 2 5 9" xfId="23488"/>
    <cellStyle name="Normal 7 4 2 5 9 2" xfId="50443"/>
    <cellStyle name="Normal 7 4 2 6" xfId="1961"/>
    <cellStyle name="Normal 7 4 2 6 10" xfId="28916"/>
    <cellStyle name="Normal 7 4 2 6 11" xfId="25311"/>
    <cellStyle name="Normal 7 4 2 6 2" xfId="3744"/>
    <cellStyle name="Normal 7 4 2 6 2 2" xfId="30698"/>
    <cellStyle name="Normal 7 4 2 6 3" xfId="6437"/>
    <cellStyle name="Normal 7 4 2 6 3 2" xfId="33391"/>
    <cellStyle name="Normal 7 4 2 6 4" xfId="9130"/>
    <cellStyle name="Normal 7 4 2 6 4 2" xfId="36084"/>
    <cellStyle name="Normal 7 4 2 6 5" xfId="11823"/>
    <cellStyle name="Normal 7 4 2 6 5 2" xfId="38777"/>
    <cellStyle name="Normal 7 4 2 6 6" xfId="14516"/>
    <cellStyle name="Normal 7 4 2 6 6 2" xfId="41470"/>
    <cellStyle name="Normal 7 4 2 6 7" xfId="17209"/>
    <cellStyle name="Normal 7 4 2 6 7 2" xfId="44164"/>
    <cellStyle name="Normal 7 4 2 6 8" xfId="19903"/>
    <cellStyle name="Normal 7 4 2 6 8 2" xfId="46858"/>
    <cellStyle name="Normal 7 4 2 6 9" xfId="22597"/>
    <cellStyle name="Normal 7 4 2 6 9 2" xfId="49552"/>
    <cellStyle name="Normal 7 4 2 7" xfId="2853"/>
    <cellStyle name="Normal 7 4 2 7 2" xfId="29807"/>
    <cellStyle name="Normal 7 4 2 8" xfId="5546"/>
    <cellStyle name="Normal 7 4 2 8 2" xfId="32500"/>
    <cellStyle name="Normal 7 4 2 9" xfId="8239"/>
    <cellStyle name="Normal 7 4 2 9 2" xfId="35193"/>
    <cellStyle name="Normal 7 4 20" xfId="16285"/>
    <cellStyle name="Normal 7 4 20 2" xfId="43240"/>
    <cellStyle name="Normal 7 4 21" xfId="18979"/>
    <cellStyle name="Normal 7 4 21 2" xfId="45934"/>
    <cellStyle name="Normal 7 4 22" xfId="21673"/>
    <cellStyle name="Normal 7 4 22 2" xfId="48628"/>
    <cellStyle name="Normal 7 4 23" xfId="27101"/>
    <cellStyle name="Normal 7 4 24" xfId="24387"/>
    <cellStyle name="Normal 7 4 3" xfId="181"/>
    <cellStyle name="Normal 7 4 3 10" xfId="10965"/>
    <cellStyle name="Normal 7 4 3 10 2" xfId="37919"/>
    <cellStyle name="Normal 7 4 3 11" xfId="13658"/>
    <cellStyle name="Normal 7 4 3 11 2" xfId="40612"/>
    <cellStyle name="Normal 7 4 3 12" xfId="16351"/>
    <cellStyle name="Normal 7 4 3 12 2" xfId="43306"/>
    <cellStyle name="Normal 7 4 3 13" xfId="19045"/>
    <cellStyle name="Normal 7 4 3 13 2" xfId="46000"/>
    <cellStyle name="Normal 7 4 3 14" xfId="21739"/>
    <cellStyle name="Normal 7 4 3 14 2" xfId="48694"/>
    <cellStyle name="Normal 7 4 3 15" xfId="27167"/>
    <cellStyle name="Normal 7 4 3 16" xfId="24453"/>
    <cellStyle name="Normal 7 4 3 2" xfId="402"/>
    <cellStyle name="Normal 7 4 3 2 10" xfId="16553"/>
    <cellStyle name="Normal 7 4 3 2 10 2" xfId="43508"/>
    <cellStyle name="Normal 7 4 3 2 11" xfId="19247"/>
    <cellStyle name="Normal 7 4 3 2 11 2" xfId="46202"/>
    <cellStyle name="Normal 7 4 3 2 12" xfId="21941"/>
    <cellStyle name="Normal 7 4 3 2 12 2" xfId="48896"/>
    <cellStyle name="Normal 7 4 3 2 13" xfId="27369"/>
    <cellStyle name="Normal 7 4 3 2 14" xfId="24655"/>
    <cellStyle name="Normal 7 4 3 2 2" xfId="680"/>
    <cellStyle name="Normal 7 4 3 2 2 10" xfId="19511"/>
    <cellStyle name="Normal 7 4 3 2 2 10 2" xfId="46466"/>
    <cellStyle name="Normal 7 4 3 2 2 11" xfId="22205"/>
    <cellStyle name="Normal 7 4 3 2 2 11 2" xfId="49160"/>
    <cellStyle name="Normal 7 4 3 2 2 12" xfId="27633"/>
    <cellStyle name="Normal 7 4 3 2 2 13" xfId="24919"/>
    <cellStyle name="Normal 7 4 3 2 2 2" xfId="1569"/>
    <cellStyle name="Normal 7 4 3 2 2 2 10" xfId="28524"/>
    <cellStyle name="Normal 7 4 3 2 2 2 11" xfId="26701"/>
    <cellStyle name="Normal 7 4 3 2 2 2 2" xfId="5134"/>
    <cellStyle name="Normal 7 4 3 2 2 2 2 2" xfId="32088"/>
    <cellStyle name="Normal 7 4 3 2 2 2 3" xfId="7827"/>
    <cellStyle name="Normal 7 4 3 2 2 2 3 2" xfId="34781"/>
    <cellStyle name="Normal 7 4 3 2 2 2 4" xfId="10520"/>
    <cellStyle name="Normal 7 4 3 2 2 2 4 2" xfId="37474"/>
    <cellStyle name="Normal 7 4 3 2 2 2 5" xfId="13213"/>
    <cellStyle name="Normal 7 4 3 2 2 2 5 2" xfId="40167"/>
    <cellStyle name="Normal 7 4 3 2 2 2 6" xfId="15906"/>
    <cellStyle name="Normal 7 4 3 2 2 2 6 2" xfId="42860"/>
    <cellStyle name="Normal 7 4 3 2 2 2 7" xfId="18599"/>
    <cellStyle name="Normal 7 4 3 2 2 2 7 2" xfId="45554"/>
    <cellStyle name="Normal 7 4 3 2 2 2 8" xfId="21293"/>
    <cellStyle name="Normal 7 4 3 2 2 2 8 2" xfId="48248"/>
    <cellStyle name="Normal 7 4 3 2 2 2 9" xfId="23987"/>
    <cellStyle name="Normal 7 4 3 2 2 2 9 2" xfId="50942"/>
    <cellStyle name="Normal 7 4 3 2 2 3" xfId="2460"/>
    <cellStyle name="Normal 7 4 3 2 2 3 10" xfId="29415"/>
    <cellStyle name="Normal 7 4 3 2 2 3 11" xfId="25810"/>
    <cellStyle name="Normal 7 4 3 2 2 3 2" xfId="4243"/>
    <cellStyle name="Normal 7 4 3 2 2 3 2 2" xfId="31197"/>
    <cellStyle name="Normal 7 4 3 2 2 3 3" xfId="6936"/>
    <cellStyle name="Normal 7 4 3 2 2 3 3 2" xfId="33890"/>
    <cellStyle name="Normal 7 4 3 2 2 3 4" xfId="9629"/>
    <cellStyle name="Normal 7 4 3 2 2 3 4 2" xfId="36583"/>
    <cellStyle name="Normal 7 4 3 2 2 3 5" xfId="12322"/>
    <cellStyle name="Normal 7 4 3 2 2 3 5 2" xfId="39276"/>
    <cellStyle name="Normal 7 4 3 2 2 3 6" xfId="15015"/>
    <cellStyle name="Normal 7 4 3 2 2 3 6 2" xfId="41969"/>
    <cellStyle name="Normal 7 4 3 2 2 3 7" xfId="17708"/>
    <cellStyle name="Normal 7 4 3 2 2 3 7 2" xfId="44663"/>
    <cellStyle name="Normal 7 4 3 2 2 3 8" xfId="20402"/>
    <cellStyle name="Normal 7 4 3 2 2 3 8 2" xfId="47357"/>
    <cellStyle name="Normal 7 4 3 2 2 3 9" xfId="23096"/>
    <cellStyle name="Normal 7 4 3 2 2 3 9 2" xfId="50051"/>
    <cellStyle name="Normal 7 4 3 2 2 4" xfId="3352"/>
    <cellStyle name="Normal 7 4 3 2 2 4 2" xfId="30306"/>
    <cellStyle name="Normal 7 4 3 2 2 5" xfId="6045"/>
    <cellStyle name="Normal 7 4 3 2 2 5 2" xfId="32999"/>
    <cellStyle name="Normal 7 4 3 2 2 6" xfId="8738"/>
    <cellStyle name="Normal 7 4 3 2 2 6 2" xfId="35692"/>
    <cellStyle name="Normal 7 4 3 2 2 7" xfId="11431"/>
    <cellStyle name="Normal 7 4 3 2 2 7 2" xfId="38385"/>
    <cellStyle name="Normal 7 4 3 2 2 8" xfId="14124"/>
    <cellStyle name="Normal 7 4 3 2 2 8 2" xfId="41078"/>
    <cellStyle name="Normal 7 4 3 2 2 9" xfId="16817"/>
    <cellStyle name="Normal 7 4 3 2 2 9 2" xfId="43772"/>
    <cellStyle name="Normal 7 4 3 2 3" xfId="1305"/>
    <cellStyle name="Normal 7 4 3 2 3 10" xfId="28260"/>
    <cellStyle name="Normal 7 4 3 2 3 11" xfId="26437"/>
    <cellStyle name="Normal 7 4 3 2 3 2" xfId="4870"/>
    <cellStyle name="Normal 7 4 3 2 3 2 2" xfId="31824"/>
    <cellStyle name="Normal 7 4 3 2 3 3" xfId="7563"/>
    <cellStyle name="Normal 7 4 3 2 3 3 2" xfId="34517"/>
    <cellStyle name="Normal 7 4 3 2 3 4" xfId="10256"/>
    <cellStyle name="Normal 7 4 3 2 3 4 2" xfId="37210"/>
    <cellStyle name="Normal 7 4 3 2 3 5" xfId="12949"/>
    <cellStyle name="Normal 7 4 3 2 3 5 2" xfId="39903"/>
    <cellStyle name="Normal 7 4 3 2 3 6" xfId="15642"/>
    <cellStyle name="Normal 7 4 3 2 3 6 2" xfId="42596"/>
    <cellStyle name="Normal 7 4 3 2 3 7" xfId="18335"/>
    <cellStyle name="Normal 7 4 3 2 3 7 2" xfId="45290"/>
    <cellStyle name="Normal 7 4 3 2 3 8" xfId="21029"/>
    <cellStyle name="Normal 7 4 3 2 3 8 2" xfId="47984"/>
    <cellStyle name="Normal 7 4 3 2 3 9" xfId="23723"/>
    <cellStyle name="Normal 7 4 3 2 3 9 2" xfId="50678"/>
    <cellStyle name="Normal 7 4 3 2 4" xfId="2196"/>
    <cellStyle name="Normal 7 4 3 2 4 10" xfId="29151"/>
    <cellStyle name="Normal 7 4 3 2 4 11" xfId="25546"/>
    <cellStyle name="Normal 7 4 3 2 4 2" xfId="3979"/>
    <cellStyle name="Normal 7 4 3 2 4 2 2" xfId="30933"/>
    <cellStyle name="Normal 7 4 3 2 4 3" xfId="6672"/>
    <cellStyle name="Normal 7 4 3 2 4 3 2" xfId="33626"/>
    <cellStyle name="Normal 7 4 3 2 4 4" xfId="9365"/>
    <cellStyle name="Normal 7 4 3 2 4 4 2" xfId="36319"/>
    <cellStyle name="Normal 7 4 3 2 4 5" xfId="12058"/>
    <cellStyle name="Normal 7 4 3 2 4 5 2" xfId="39012"/>
    <cellStyle name="Normal 7 4 3 2 4 6" xfId="14751"/>
    <cellStyle name="Normal 7 4 3 2 4 6 2" xfId="41705"/>
    <cellStyle name="Normal 7 4 3 2 4 7" xfId="17444"/>
    <cellStyle name="Normal 7 4 3 2 4 7 2" xfId="44399"/>
    <cellStyle name="Normal 7 4 3 2 4 8" xfId="20138"/>
    <cellStyle name="Normal 7 4 3 2 4 8 2" xfId="47093"/>
    <cellStyle name="Normal 7 4 3 2 4 9" xfId="22832"/>
    <cellStyle name="Normal 7 4 3 2 4 9 2" xfId="49787"/>
    <cellStyle name="Normal 7 4 3 2 5" xfId="3088"/>
    <cellStyle name="Normal 7 4 3 2 5 2" xfId="30042"/>
    <cellStyle name="Normal 7 4 3 2 6" xfId="5781"/>
    <cellStyle name="Normal 7 4 3 2 6 2" xfId="32735"/>
    <cellStyle name="Normal 7 4 3 2 7" xfId="8474"/>
    <cellStyle name="Normal 7 4 3 2 7 2" xfId="35428"/>
    <cellStyle name="Normal 7 4 3 2 8" xfId="11167"/>
    <cellStyle name="Normal 7 4 3 2 8 2" xfId="38121"/>
    <cellStyle name="Normal 7 4 3 2 9" xfId="13860"/>
    <cellStyle name="Normal 7 4 3 2 9 2" xfId="40814"/>
    <cellStyle name="Normal 7 4 3 3" xfId="401"/>
    <cellStyle name="Normal 7 4 3 3 10" xfId="19246"/>
    <cellStyle name="Normal 7 4 3 3 10 2" xfId="46201"/>
    <cellStyle name="Normal 7 4 3 3 11" xfId="21940"/>
    <cellStyle name="Normal 7 4 3 3 11 2" xfId="48895"/>
    <cellStyle name="Normal 7 4 3 3 12" xfId="27368"/>
    <cellStyle name="Normal 7 4 3 3 13" xfId="24654"/>
    <cellStyle name="Normal 7 4 3 3 2" xfId="1304"/>
    <cellStyle name="Normal 7 4 3 3 2 10" xfId="28259"/>
    <cellStyle name="Normal 7 4 3 3 2 11" xfId="26436"/>
    <cellStyle name="Normal 7 4 3 3 2 2" xfId="4869"/>
    <cellStyle name="Normal 7 4 3 3 2 2 2" xfId="31823"/>
    <cellStyle name="Normal 7 4 3 3 2 3" xfId="7562"/>
    <cellStyle name="Normal 7 4 3 3 2 3 2" xfId="34516"/>
    <cellStyle name="Normal 7 4 3 3 2 4" xfId="10255"/>
    <cellStyle name="Normal 7 4 3 3 2 4 2" xfId="37209"/>
    <cellStyle name="Normal 7 4 3 3 2 5" xfId="12948"/>
    <cellStyle name="Normal 7 4 3 3 2 5 2" xfId="39902"/>
    <cellStyle name="Normal 7 4 3 3 2 6" xfId="15641"/>
    <cellStyle name="Normal 7 4 3 3 2 6 2" xfId="42595"/>
    <cellStyle name="Normal 7 4 3 3 2 7" xfId="18334"/>
    <cellStyle name="Normal 7 4 3 3 2 7 2" xfId="45289"/>
    <cellStyle name="Normal 7 4 3 3 2 8" xfId="21028"/>
    <cellStyle name="Normal 7 4 3 3 2 8 2" xfId="47983"/>
    <cellStyle name="Normal 7 4 3 3 2 9" xfId="23722"/>
    <cellStyle name="Normal 7 4 3 3 2 9 2" xfId="50677"/>
    <cellStyle name="Normal 7 4 3 3 3" xfId="2195"/>
    <cellStyle name="Normal 7 4 3 3 3 10" xfId="29150"/>
    <cellStyle name="Normal 7 4 3 3 3 11" xfId="25545"/>
    <cellStyle name="Normal 7 4 3 3 3 2" xfId="3978"/>
    <cellStyle name="Normal 7 4 3 3 3 2 2" xfId="30932"/>
    <cellStyle name="Normal 7 4 3 3 3 3" xfId="6671"/>
    <cellStyle name="Normal 7 4 3 3 3 3 2" xfId="33625"/>
    <cellStyle name="Normal 7 4 3 3 3 4" xfId="9364"/>
    <cellStyle name="Normal 7 4 3 3 3 4 2" xfId="36318"/>
    <cellStyle name="Normal 7 4 3 3 3 5" xfId="12057"/>
    <cellStyle name="Normal 7 4 3 3 3 5 2" xfId="39011"/>
    <cellStyle name="Normal 7 4 3 3 3 6" xfId="14750"/>
    <cellStyle name="Normal 7 4 3 3 3 6 2" xfId="41704"/>
    <cellStyle name="Normal 7 4 3 3 3 7" xfId="17443"/>
    <cellStyle name="Normal 7 4 3 3 3 7 2" xfId="44398"/>
    <cellStyle name="Normal 7 4 3 3 3 8" xfId="20137"/>
    <cellStyle name="Normal 7 4 3 3 3 8 2" xfId="47092"/>
    <cellStyle name="Normal 7 4 3 3 3 9" xfId="22831"/>
    <cellStyle name="Normal 7 4 3 3 3 9 2" xfId="49786"/>
    <cellStyle name="Normal 7 4 3 3 4" xfId="3087"/>
    <cellStyle name="Normal 7 4 3 3 4 2" xfId="30041"/>
    <cellStyle name="Normal 7 4 3 3 5" xfId="5780"/>
    <cellStyle name="Normal 7 4 3 3 5 2" xfId="32734"/>
    <cellStyle name="Normal 7 4 3 3 6" xfId="8473"/>
    <cellStyle name="Normal 7 4 3 3 6 2" xfId="35427"/>
    <cellStyle name="Normal 7 4 3 3 7" xfId="11166"/>
    <cellStyle name="Normal 7 4 3 3 7 2" xfId="38120"/>
    <cellStyle name="Normal 7 4 3 3 8" xfId="13859"/>
    <cellStyle name="Normal 7 4 3 3 8 2" xfId="40813"/>
    <cellStyle name="Normal 7 4 3 3 9" xfId="16552"/>
    <cellStyle name="Normal 7 4 3 3 9 2" xfId="43507"/>
    <cellStyle name="Normal 7 4 3 4" xfId="679"/>
    <cellStyle name="Normal 7 4 3 4 10" xfId="19510"/>
    <cellStyle name="Normal 7 4 3 4 10 2" xfId="46465"/>
    <cellStyle name="Normal 7 4 3 4 11" xfId="22204"/>
    <cellStyle name="Normal 7 4 3 4 11 2" xfId="49159"/>
    <cellStyle name="Normal 7 4 3 4 12" xfId="27632"/>
    <cellStyle name="Normal 7 4 3 4 13" xfId="24918"/>
    <cellStyle name="Normal 7 4 3 4 2" xfId="1568"/>
    <cellStyle name="Normal 7 4 3 4 2 10" xfId="28523"/>
    <cellStyle name="Normal 7 4 3 4 2 11" xfId="26700"/>
    <cellStyle name="Normal 7 4 3 4 2 2" xfId="5133"/>
    <cellStyle name="Normal 7 4 3 4 2 2 2" xfId="32087"/>
    <cellStyle name="Normal 7 4 3 4 2 3" xfId="7826"/>
    <cellStyle name="Normal 7 4 3 4 2 3 2" xfId="34780"/>
    <cellStyle name="Normal 7 4 3 4 2 4" xfId="10519"/>
    <cellStyle name="Normal 7 4 3 4 2 4 2" xfId="37473"/>
    <cellStyle name="Normal 7 4 3 4 2 5" xfId="13212"/>
    <cellStyle name="Normal 7 4 3 4 2 5 2" xfId="40166"/>
    <cellStyle name="Normal 7 4 3 4 2 6" xfId="15905"/>
    <cellStyle name="Normal 7 4 3 4 2 6 2" xfId="42859"/>
    <cellStyle name="Normal 7 4 3 4 2 7" xfId="18598"/>
    <cellStyle name="Normal 7 4 3 4 2 7 2" xfId="45553"/>
    <cellStyle name="Normal 7 4 3 4 2 8" xfId="21292"/>
    <cellStyle name="Normal 7 4 3 4 2 8 2" xfId="48247"/>
    <cellStyle name="Normal 7 4 3 4 2 9" xfId="23986"/>
    <cellStyle name="Normal 7 4 3 4 2 9 2" xfId="50941"/>
    <cellStyle name="Normal 7 4 3 4 3" xfId="2459"/>
    <cellStyle name="Normal 7 4 3 4 3 10" xfId="29414"/>
    <cellStyle name="Normal 7 4 3 4 3 11" xfId="25809"/>
    <cellStyle name="Normal 7 4 3 4 3 2" xfId="4242"/>
    <cellStyle name="Normal 7 4 3 4 3 2 2" xfId="31196"/>
    <cellStyle name="Normal 7 4 3 4 3 3" xfId="6935"/>
    <cellStyle name="Normal 7 4 3 4 3 3 2" xfId="33889"/>
    <cellStyle name="Normal 7 4 3 4 3 4" xfId="9628"/>
    <cellStyle name="Normal 7 4 3 4 3 4 2" xfId="36582"/>
    <cellStyle name="Normal 7 4 3 4 3 5" xfId="12321"/>
    <cellStyle name="Normal 7 4 3 4 3 5 2" xfId="39275"/>
    <cellStyle name="Normal 7 4 3 4 3 6" xfId="15014"/>
    <cellStyle name="Normal 7 4 3 4 3 6 2" xfId="41968"/>
    <cellStyle name="Normal 7 4 3 4 3 7" xfId="17707"/>
    <cellStyle name="Normal 7 4 3 4 3 7 2" xfId="44662"/>
    <cellStyle name="Normal 7 4 3 4 3 8" xfId="20401"/>
    <cellStyle name="Normal 7 4 3 4 3 8 2" xfId="47356"/>
    <cellStyle name="Normal 7 4 3 4 3 9" xfId="23095"/>
    <cellStyle name="Normal 7 4 3 4 3 9 2" xfId="50050"/>
    <cellStyle name="Normal 7 4 3 4 4" xfId="3351"/>
    <cellStyle name="Normal 7 4 3 4 4 2" xfId="30305"/>
    <cellStyle name="Normal 7 4 3 4 5" xfId="6044"/>
    <cellStyle name="Normal 7 4 3 4 5 2" xfId="32998"/>
    <cellStyle name="Normal 7 4 3 4 6" xfId="8737"/>
    <cellStyle name="Normal 7 4 3 4 6 2" xfId="35691"/>
    <cellStyle name="Normal 7 4 3 4 7" xfId="11430"/>
    <cellStyle name="Normal 7 4 3 4 7 2" xfId="38384"/>
    <cellStyle name="Normal 7 4 3 4 8" xfId="14123"/>
    <cellStyle name="Normal 7 4 3 4 8 2" xfId="41077"/>
    <cellStyle name="Normal 7 4 3 4 9" xfId="16816"/>
    <cellStyle name="Normal 7 4 3 4 9 2" xfId="43771"/>
    <cellStyle name="Normal 7 4 3 5" xfId="1103"/>
    <cellStyle name="Normal 7 4 3 5 10" xfId="28058"/>
    <cellStyle name="Normal 7 4 3 5 11" xfId="26235"/>
    <cellStyle name="Normal 7 4 3 5 2" xfId="4668"/>
    <cellStyle name="Normal 7 4 3 5 2 2" xfId="31622"/>
    <cellStyle name="Normal 7 4 3 5 3" xfId="7361"/>
    <cellStyle name="Normal 7 4 3 5 3 2" xfId="34315"/>
    <cellStyle name="Normal 7 4 3 5 4" xfId="10054"/>
    <cellStyle name="Normal 7 4 3 5 4 2" xfId="37008"/>
    <cellStyle name="Normal 7 4 3 5 5" xfId="12747"/>
    <cellStyle name="Normal 7 4 3 5 5 2" xfId="39701"/>
    <cellStyle name="Normal 7 4 3 5 6" xfId="15440"/>
    <cellStyle name="Normal 7 4 3 5 6 2" xfId="42394"/>
    <cellStyle name="Normal 7 4 3 5 7" xfId="18133"/>
    <cellStyle name="Normal 7 4 3 5 7 2" xfId="45088"/>
    <cellStyle name="Normal 7 4 3 5 8" xfId="20827"/>
    <cellStyle name="Normal 7 4 3 5 8 2" xfId="47782"/>
    <cellStyle name="Normal 7 4 3 5 9" xfId="23521"/>
    <cellStyle name="Normal 7 4 3 5 9 2" xfId="50476"/>
    <cellStyle name="Normal 7 4 3 6" xfId="1994"/>
    <cellStyle name="Normal 7 4 3 6 10" xfId="28949"/>
    <cellStyle name="Normal 7 4 3 6 11" xfId="25344"/>
    <cellStyle name="Normal 7 4 3 6 2" xfId="3777"/>
    <cellStyle name="Normal 7 4 3 6 2 2" xfId="30731"/>
    <cellStyle name="Normal 7 4 3 6 3" xfId="6470"/>
    <cellStyle name="Normal 7 4 3 6 3 2" xfId="33424"/>
    <cellStyle name="Normal 7 4 3 6 4" xfId="9163"/>
    <cellStyle name="Normal 7 4 3 6 4 2" xfId="36117"/>
    <cellStyle name="Normal 7 4 3 6 5" xfId="11856"/>
    <cellStyle name="Normal 7 4 3 6 5 2" xfId="38810"/>
    <cellStyle name="Normal 7 4 3 6 6" xfId="14549"/>
    <cellStyle name="Normal 7 4 3 6 6 2" xfId="41503"/>
    <cellStyle name="Normal 7 4 3 6 7" xfId="17242"/>
    <cellStyle name="Normal 7 4 3 6 7 2" xfId="44197"/>
    <cellStyle name="Normal 7 4 3 6 8" xfId="19936"/>
    <cellStyle name="Normal 7 4 3 6 8 2" xfId="46891"/>
    <cellStyle name="Normal 7 4 3 6 9" xfId="22630"/>
    <cellStyle name="Normal 7 4 3 6 9 2" xfId="49585"/>
    <cellStyle name="Normal 7 4 3 7" xfId="2886"/>
    <cellStyle name="Normal 7 4 3 7 2" xfId="29840"/>
    <cellStyle name="Normal 7 4 3 8" xfId="5579"/>
    <cellStyle name="Normal 7 4 3 8 2" xfId="32533"/>
    <cellStyle name="Normal 7 4 3 9" xfId="8272"/>
    <cellStyle name="Normal 7 4 3 9 2" xfId="35226"/>
    <cellStyle name="Normal 7 4 4" xfId="214"/>
    <cellStyle name="Normal 7 4 4 10" xfId="13691"/>
    <cellStyle name="Normal 7 4 4 10 2" xfId="40645"/>
    <cellStyle name="Normal 7 4 4 11" xfId="16384"/>
    <cellStyle name="Normal 7 4 4 11 2" xfId="43339"/>
    <cellStyle name="Normal 7 4 4 12" xfId="19078"/>
    <cellStyle name="Normal 7 4 4 12 2" xfId="46033"/>
    <cellStyle name="Normal 7 4 4 13" xfId="21772"/>
    <cellStyle name="Normal 7 4 4 13 2" xfId="48727"/>
    <cellStyle name="Normal 7 4 4 14" xfId="27200"/>
    <cellStyle name="Normal 7 4 4 15" xfId="24486"/>
    <cellStyle name="Normal 7 4 4 2" xfId="403"/>
    <cellStyle name="Normal 7 4 4 2 10" xfId="19248"/>
    <cellStyle name="Normal 7 4 4 2 10 2" xfId="46203"/>
    <cellStyle name="Normal 7 4 4 2 11" xfId="21942"/>
    <cellStyle name="Normal 7 4 4 2 11 2" xfId="48897"/>
    <cellStyle name="Normal 7 4 4 2 12" xfId="27370"/>
    <cellStyle name="Normal 7 4 4 2 13" xfId="24656"/>
    <cellStyle name="Normal 7 4 4 2 2" xfId="1306"/>
    <cellStyle name="Normal 7 4 4 2 2 10" xfId="28261"/>
    <cellStyle name="Normal 7 4 4 2 2 11" xfId="26438"/>
    <cellStyle name="Normal 7 4 4 2 2 2" xfId="4871"/>
    <cellStyle name="Normal 7 4 4 2 2 2 2" xfId="31825"/>
    <cellStyle name="Normal 7 4 4 2 2 3" xfId="7564"/>
    <cellStyle name="Normal 7 4 4 2 2 3 2" xfId="34518"/>
    <cellStyle name="Normal 7 4 4 2 2 4" xfId="10257"/>
    <cellStyle name="Normal 7 4 4 2 2 4 2" xfId="37211"/>
    <cellStyle name="Normal 7 4 4 2 2 5" xfId="12950"/>
    <cellStyle name="Normal 7 4 4 2 2 5 2" xfId="39904"/>
    <cellStyle name="Normal 7 4 4 2 2 6" xfId="15643"/>
    <cellStyle name="Normal 7 4 4 2 2 6 2" xfId="42597"/>
    <cellStyle name="Normal 7 4 4 2 2 7" xfId="18336"/>
    <cellStyle name="Normal 7 4 4 2 2 7 2" xfId="45291"/>
    <cellStyle name="Normal 7 4 4 2 2 8" xfId="21030"/>
    <cellStyle name="Normal 7 4 4 2 2 8 2" xfId="47985"/>
    <cellStyle name="Normal 7 4 4 2 2 9" xfId="23724"/>
    <cellStyle name="Normal 7 4 4 2 2 9 2" xfId="50679"/>
    <cellStyle name="Normal 7 4 4 2 3" xfId="2197"/>
    <cellStyle name="Normal 7 4 4 2 3 10" xfId="29152"/>
    <cellStyle name="Normal 7 4 4 2 3 11" xfId="25547"/>
    <cellStyle name="Normal 7 4 4 2 3 2" xfId="3980"/>
    <cellStyle name="Normal 7 4 4 2 3 2 2" xfId="30934"/>
    <cellStyle name="Normal 7 4 4 2 3 3" xfId="6673"/>
    <cellStyle name="Normal 7 4 4 2 3 3 2" xfId="33627"/>
    <cellStyle name="Normal 7 4 4 2 3 4" xfId="9366"/>
    <cellStyle name="Normal 7 4 4 2 3 4 2" xfId="36320"/>
    <cellStyle name="Normal 7 4 4 2 3 5" xfId="12059"/>
    <cellStyle name="Normal 7 4 4 2 3 5 2" xfId="39013"/>
    <cellStyle name="Normal 7 4 4 2 3 6" xfId="14752"/>
    <cellStyle name="Normal 7 4 4 2 3 6 2" xfId="41706"/>
    <cellStyle name="Normal 7 4 4 2 3 7" xfId="17445"/>
    <cellStyle name="Normal 7 4 4 2 3 7 2" xfId="44400"/>
    <cellStyle name="Normal 7 4 4 2 3 8" xfId="20139"/>
    <cellStyle name="Normal 7 4 4 2 3 8 2" xfId="47094"/>
    <cellStyle name="Normal 7 4 4 2 3 9" xfId="22833"/>
    <cellStyle name="Normal 7 4 4 2 3 9 2" xfId="49788"/>
    <cellStyle name="Normal 7 4 4 2 4" xfId="3089"/>
    <cellStyle name="Normal 7 4 4 2 4 2" xfId="30043"/>
    <cellStyle name="Normal 7 4 4 2 5" xfId="5782"/>
    <cellStyle name="Normal 7 4 4 2 5 2" xfId="32736"/>
    <cellStyle name="Normal 7 4 4 2 6" xfId="8475"/>
    <cellStyle name="Normal 7 4 4 2 6 2" xfId="35429"/>
    <cellStyle name="Normal 7 4 4 2 7" xfId="11168"/>
    <cellStyle name="Normal 7 4 4 2 7 2" xfId="38122"/>
    <cellStyle name="Normal 7 4 4 2 8" xfId="13861"/>
    <cellStyle name="Normal 7 4 4 2 8 2" xfId="40815"/>
    <cellStyle name="Normal 7 4 4 2 9" xfId="16554"/>
    <cellStyle name="Normal 7 4 4 2 9 2" xfId="43509"/>
    <cellStyle name="Normal 7 4 4 3" xfId="681"/>
    <cellStyle name="Normal 7 4 4 3 10" xfId="19512"/>
    <cellStyle name="Normal 7 4 4 3 10 2" xfId="46467"/>
    <cellStyle name="Normal 7 4 4 3 11" xfId="22206"/>
    <cellStyle name="Normal 7 4 4 3 11 2" xfId="49161"/>
    <cellStyle name="Normal 7 4 4 3 12" xfId="27634"/>
    <cellStyle name="Normal 7 4 4 3 13" xfId="24920"/>
    <cellStyle name="Normal 7 4 4 3 2" xfId="1570"/>
    <cellStyle name="Normal 7 4 4 3 2 10" xfId="28525"/>
    <cellStyle name="Normal 7 4 4 3 2 11" xfId="26702"/>
    <cellStyle name="Normal 7 4 4 3 2 2" xfId="5135"/>
    <cellStyle name="Normal 7 4 4 3 2 2 2" xfId="32089"/>
    <cellStyle name="Normal 7 4 4 3 2 3" xfId="7828"/>
    <cellStyle name="Normal 7 4 4 3 2 3 2" xfId="34782"/>
    <cellStyle name="Normal 7 4 4 3 2 4" xfId="10521"/>
    <cellStyle name="Normal 7 4 4 3 2 4 2" xfId="37475"/>
    <cellStyle name="Normal 7 4 4 3 2 5" xfId="13214"/>
    <cellStyle name="Normal 7 4 4 3 2 5 2" xfId="40168"/>
    <cellStyle name="Normal 7 4 4 3 2 6" xfId="15907"/>
    <cellStyle name="Normal 7 4 4 3 2 6 2" xfId="42861"/>
    <cellStyle name="Normal 7 4 4 3 2 7" xfId="18600"/>
    <cellStyle name="Normal 7 4 4 3 2 7 2" xfId="45555"/>
    <cellStyle name="Normal 7 4 4 3 2 8" xfId="21294"/>
    <cellStyle name="Normal 7 4 4 3 2 8 2" xfId="48249"/>
    <cellStyle name="Normal 7 4 4 3 2 9" xfId="23988"/>
    <cellStyle name="Normal 7 4 4 3 2 9 2" xfId="50943"/>
    <cellStyle name="Normal 7 4 4 3 3" xfId="2461"/>
    <cellStyle name="Normal 7 4 4 3 3 10" xfId="29416"/>
    <cellStyle name="Normal 7 4 4 3 3 11" xfId="25811"/>
    <cellStyle name="Normal 7 4 4 3 3 2" xfId="4244"/>
    <cellStyle name="Normal 7 4 4 3 3 2 2" xfId="31198"/>
    <cellStyle name="Normal 7 4 4 3 3 3" xfId="6937"/>
    <cellStyle name="Normal 7 4 4 3 3 3 2" xfId="33891"/>
    <cellStyle name="Normal 7 4 4 3 3 4" xfId="9630"/>
    <cellStyle name="Normal 7 4 4 3 3 4 2" xfId="36584"/>
    <cellStyle name="Normal 7 4 4 3 3 5" xfId="12323"/>
    <cellStyle name="Normal 7 4 4 3 3 5 2" xfId="39277"/>
    <cellStyle name="Normal 7 4 4 3 3 6" xfId="15016"/>
    <cellStyle name="Normal 7 4 4 3 3 6 2" xfId="41970"/>
    <cellStyle name="Normal 7 4 4 3 3 7" xfId="17709"/>
    <cellStyle name="Normal 7 4 4 3 3 7 2" xfId="44664"/>
    <cellStyle name="Normal 7 4 4 3 3 8" xfId="20403"/>
    <cellStyle name="Normal 7 4 4 3 3 8 2" xfId="47358"/>
    <cellStyle name="Normal 7 4 4 3 3 9" xfId="23097"/>
    <cellStyle name="Normal 7 4 4 3 3 9 2" xfId="50052"/>
    <cellStyle name="Normal 7 4 4 3 4" xfId="3353"/>
    <cellStyle name="Normal 7 4 4 3 4 2" xfId="30307"/>
    <cellStyle name="Normal 7 4 4 3 5" xfId="6046"/>
    <cellStyle name="Normal 7 4 4 3 5 2" xfId="33000"/>
    <cellStyle name="Normal 7 4 4 3 6" xfId="8739"/>
    <cellStyle name="Normal 7 4 4 3 6 2" xfId="35693"/>
    <cellStyle name="Normal 7 4 4 3 7" xfId="11432"/>
    <cellStyle name="Normal 7 4 4 3 7 2" xfId="38386"/>
    <cellStyle name="Normal 7 4 4 3 8" xfId="14125"/>
    <cellStyle name="Normal 7 4 4 3 8 2" xfId="41079"/>
    <cellStyle name="Normal 7 4 4 3 9" xfId="16818"/>
    <cellStyle name="Normal 7 4 4 3 9 2" xfId="43773"/>
    <cellStyle name="Normal 7 4 4 4" xfId="1136"/>
    <cellStyle name="Normal 7 4 4 4 10" xfId="28091"/>
    <cellStyle name="Normal 7 4 4 4 11" xfId="26268"/>
    <cellStyle name="Normal 7 4 4 4 2" xfId="4701"/>
    <cellStyle name="Normal 7 4 4 4 2 2" xfId="31655"/>
    <cellStyle name="Normal 7 4 4 4 3" xfId="7394"/>
    <cellStyle name="Normal 7 4 4 4 3 2" xfId="34348"/>
    <cellStyle name="Normal 7 4 4 4 4" xfId="10087"/>
    <cellStyle name="Normal 7 4 4 4 4 2" xfId="37041"/>
    <cellStyle name="Normal 7 4 4 4 5" xfId="12780"/>
    <cellStyle name="Normal 7 4 4 4 5 2" xfId="39734"/>
    <cellStyle name="Normal 7 4 4 4 6" xfId="15473"/>
    <cellStyle name="Normal 7 4 4 4 6 2" xfId="42427"/>
    <cellStyle name="Normal 7 4 4 4 7" xfId="18166"/>
    <cellStyle name="Normal 7 4 4 4 7 2" xfId="45121"/>
    <cellStyle name="Normal 7 4 4 4 8" xfId="20860"/>
    <cellStyle name="Normal 7 4 4 4 8 2" xfId="47815"/>
    <cellStyle name="Normal 7 4 4 4 9" xfId="23554"/>
    <cellStyle name="Normal 7 4 4 4 9 2" xfId="50509"/>
    <cellStyle name="Normal 7 4 4 5" xfId="2027"/>
    <cellStyle name="Normal 7 4 4 5 10" xfId="28982"/>
    <cellStyle name="Normal 7 4 4 5 11" xfId="25377"/>
    <cellStyle name="Normal 7 4 4 5 2" xfId="3810"/>
    <cellStyle name="Normal 7 4 4 5 2 2" xfId="30764"/>
    <cellStyle name="Normal 7 4 4 5 3" xfId="6503"/>
    <cellStyle name="Normal 7 4 4 5 3 2" xfId="33457"/>
    <cellStyle name="Normal 7 4 4 5 4" xfId="9196"/>
    <cellStyle name="Normal 7 4 4 5 4 2" xfId="36150"/>
    <cellStyle name="Normal 7 4 4 5 5" xfId="11889"/>
    <cellStyle name="Normal 7 4 4 5 5 2" xfId="38843"/>
    <cellStyle name="Normal 7 4 4 5 6" xfId="14582"/>
    <cellStyle name="Normal 7 4 4 5 6 2" xfId="41536"/>
    <cellStyle name="Normal 7 4 4 5 7" xfId="17275"/>
    <cellStyle name="Normal 7 4 4 5 7 2" xfId="44230"/>
    <cellStyle name="Normal 7 4 4 5 8" xfId="19969"/>
    <cellStyle name="Normal 7 4 4 5 8 2" xfId="46924"/>
    <cellStyle name="Normal 7 4 4 5 9" xfId="22663"/>
    <cellStyle name="Normal 7 4 4 5 9 2" xfId="49618"/>
    <cellStyle name="Normal 7 4 4 6" xfId="2919"/>
    <cellStyle name="Normal 7 4 4 6 2" xfId="29873"/>
    <cellStyle name="Normal 7 4 4 7" xfId="5612"/>
    <cellStyle name="Normal 7 4 4 7 2" xfId="32566"/>
    <cellStyle name="Normal 7 4 4 8" xfId="8305"/>
    <cellStyle name="Normal 7 4 4 8 2" xfId="35259"/>
    <cellStyle name="Normal 7 4 4 9" xfId="10998"/>
    <cellStyle name="Normal 7 4 4 9 2" xfId="37952"/>
    <cellStyle name="Normal 7 4 5" xfId="404"/>
    <cellStyle name="Normal 7 4 5 10" xfId="16555"/>
    <cellStyle name="Normal 7 4 5 10 2" xfId="43510"/>
    <cellStyle name="Normal 7 4 5 11" xfId="19249"/>
    <cellStyle name="Normal 7 4 5 11 2" xfId="46204"/>
    <cellStyle name="Normal 7 4 5 12" xfId="21943"/>
    <cellStyle name="Normal 7 4 5 12 2" xfId="48898"/>
    <cellStyle name="Normal 7 4 5 13" xfId="27371"/>
    <cellStyle name="Normal 7 4 5 14" xfId="24657"/>
    <cellStyle name="Normal 7 4 5 2" xfId="682"/>
    <cellStyle name="Normal 7 4 5 2 10" xfId="19513"/>
    <cellStyle name="Normal 7 4 5 2 10 2" xfId="46468"/>
    <cellStyle name="Normal 7 4 5 2 11" xfId="22207"/>
    <cellStyle name="Normal 7 4 5 2 11 2" xfId="49162"/>
    <cellStyle name="Normal 7 4 5 2 12" xfId="27635"/>
    <cellStyle name="Normal 7 4 5 2 13" xfId="24921"/>
    <cellStyle name="Normal 7 4 5 2 2" xfId="1571"/>
    <cellStyle name="Normal 7 4 5 2 2 10" xfId="28526"/>
    <cellStyle name="Normal 7 4 5 2 2 11" xfId="26703"/>
    <cellStyle name="Normal 7 4 5 2 2 2" xfId="5136"/>
    <cellStyle name="Normal 7 4 5 2 2 2 2" xfId="32090"/>
    <cellStyle name="Normal 7 4 5 2 2 3" xfId="7829"/>
    <cellStyle name="Normal 7 4 5 2 2 3 2" xfId="34783"/>
    <cellStyle name="Normal 7 4 5 2 2 4" xfId="10522"/>
    <cellStyle name="Normal 7 4 5 2 2 4 2" xfId="37476"/>
    <cellStyle name="Normal 7 4 5 2 2 5" xfId="13215"/>
    <cellStyle name="Normal 7 4 5 2 2 5 2" xfId="40169"/>
    <cellStyle name="Normal 7 4 5 2 2 6" xfId="15908"/>
    <cellStyle name="Normal 7 4 5 2 2 6 2" xfId="42862"/>
    <cellStyle name="Normal 7 4 5 2 2 7" xfId="18601"/>
    <cellStyle name="Normal 7 4 5 2 2 7 2" xfId="45556"/>
    <cellStyle name="Normal 7 4 5 2 2 8" xfId="21295"/>
    <cellStyle name="Normal 7 4 5 2 2 8 2" xfId="48250"/>
    <cellStyle name="Normal 7 4 5 2 2 9" xfId="23989"/>
    <cellStyle name="Normal 7 4 5 2 2 9 2" xfId="50944"/>
    <cellStyle name="Normal 7 4 5 2 3" xfId="2462"/>
    <cellStyle name="Normal 7 4 5 2 3 10" xfId="29417"/>
    <cellStyle name="Normal 7 4 5 2 3 11" xfId="25812"/>
    <cellStyle name="Normal 7 4 5 2 3 2" xfId="4245"/>
    <cellStyle name="Normal 7 4 5 2 3 2 2" xfId="31199"/>
    <cellStyle name="Normal 7 4 5 2 3 3" xfId="6938"/>
    <cellStyle name="Normal 7 4 5 2 3 3 2" xfId="33892"/>
    <cellStyle name="Normal 7 4 5 2 3 4" xfId="9631"/>
    <cellStyle name="Normal 7 4 5 2 3 4 2" xfId="36585"/>
    <cellStyle name="Normal 7 4 5 2 3 5" xfId="12324"/>
    <cellStyle name="Normal 7 4 5 2 3 5 2" xfId="39278"/>
    <cellStyle name="Normal 7 4 5 2 3 6" xfId="15017"/>
    <cellStyle name="Normal 7 4 5 2 3 6 2" xfId="41971"/>
    <cellStyle name="Normal 7 4 5 2 3 7" xfId="17710"/>
    <cellStyle name="Normal 7 4 5 2 3 7 2" xfId="44665"/>
    <cellStyle name="Normal 7 4 5 2 3 8" xfId="20404"/>
    <cellStyle name="Normal 7 4 5 2 3 8 2" xfId="47359"/>
    <cellStyle name="Normal 7 4 5 2 3 9" xfId="23098"/>
    <cellStyle name="Normal 7 4 5 2 3 9 2" xfId="50053"/>
    <cellStyle name="Normal 7 4 5 2 4" xfId="3354"/>
    <cellStyle name="Normal 7 4 5 2 4 2" xfId="30308"/>
    <cellStyle name="Normal 7 4 5 2 5" xfId="6047"/>
    <cellStyle name="Normal 7 4 5 2 5 2" xfId="33001"/>
    <cellStyle name="Normal 7 4 5 2 6" xfId="8740"/>
    <cellStyle name="Normal 7 4 5 2 6 2" xfId="35694"/>
    <cellStyle name="Normal 7 4 5 2 7" xfId="11433"/>
    <cellStyle name="Normal 7 4 5 2 7 2" xfId="38387"/>
    <cellStyle name="Normal 7 4 5 2 8" xfId="14126"/>
    <cellStyle name="Normal 7 4 5 2 8 2" xfId="41080"/>
    <cellStyle name="Normal 7 4 5 2 9" xfId="16819"/>
    <cellStyle name="Normal 7 4 5 2 9 2" xfId="43774"/>
    <cellStyle name="Normal 7 4 5 3" xfId="1307"/>
    <cellStyle name="Normal 7 4 5 3 10" xfId="28262"/>
    <cellStyle name="Normal 7 4 5 3 11" xfId="26439"/>
    <cellStyle name="Normal 7 4 5 3 2" xfId="4872"/>
    <cellStyle name="Normal 7 4 5 3 2 2" xfId="31826"/>
    <cellStyle name="Normal 7 4 5 3 3" xfId="7565"/>
    <cellStyle name="Normal 7 4 5 3 3 2" xfId="34519"/>
    <cellStyle name="Normal 7 4 5 3 4" xfId="10258"/>
    <cellStyle name="Normal 7 4 5 3 4 2" xfId="37212"/>
    <cellStyle name="Normal 7 4 5 3 5" xfId="12951"/>
    <cellStyle name="Normal 7 4 5 3 5 2" xfId="39905"/>
    <cellStyle name="Normal 7 4 5 3 6" xfId="15644"/>
    <cellStyle name="Normal 7 4 5 3 6 2" xfId="42598"/>
    <cellStyle name="Normal 7 4 5 3 7" xfId="18337"/>
    <cellStyle name="Normal 7 4 5 3 7 2" xfId="45292"/>
    <cellStyle name="Normal 7 4 5 3 8" xfId="21031"/>
    <cellStyle name="Normal 7 4 5 3 8 2" xfId="47986"/>
    <cellStyle name="Normal 7 4 5 3 9" xfId="23725"/>
    <cellStyle name="Normal 7 4 5 3 9 2" xfId="50680"/>
    <cellStyle name="Normal 7 4 5 4" xfId="2198"/>
    <cellStyle name="Normal 7 4 5 4 10" xfId="29153"/>
    <cellStyle name="Normal 7 4 5 4 11" xfId="25548"/>
    <cellStyle name="Normal 7 4 5 4 2" xfId="3981"/>
    <cellStyle name="Normal 7 4 5 4 2 2" xfId="30935"/>
    <cellStyle name="Normal 7 4 5 4 3" xfId="6674"/>
    <cellStyle name="Normal 7 4 5 4 3 2" xfId="33628"/>
    <cellStyle name="Normal 7 4 5 4 4" xfId="9367"/>
    <cellStyle name="Normal 7 4 5 4 4 2" xfId="36321"/>
    <cellStyle name="Normal 7 4 5 4 5" xfId="12060"/>
    <cellStyle name="Normal 7 4 5 4 5 2" xfId="39014"/>
    <cellStyle name="Normal 7 4 5 4 6" xfId="14753"/>
    <cellStyle name="Normal 7 4 5 4 6 2" xfId="41707"/>
    <cellStyle name="Normal 7 4 5 4 7" xfId="17446"/>
    <cellStyle name="Normal 7 4 5 4 7 2" xfId="44401"/>
    <cellStyle name="Normal 7 4 5 4 8" xfId="20140"/>
    <cellStyle name="Normal 7 4 5 4 8 2" xfId="47095"/>
    <cellStyle name="Normal 7 4 5 4 9" xfId="22834"/>
    <cellStyle name="Normal 7 4 5 4 9 2" xfId="49789"/>
    <cellStyle name="Normal 7 4 5 5" xfId="3090"/>
    <cellStyle name="Normal 7 4 5 5 2" xfId="30044"/>
    <cellStyle name="Normal 7 4 5 6" xfId="5783"/>
    <cellStyle name="Normal 7 4 5 6 2" xfId="32737"/>
    <cellStyle name="Normal 7 4 5 7" xfId="8476"/>
    <cellStyle name="Normal 7 4 5 7 2" xfId="35430"/>
    <cellStyle name="Normal 7 4 5 8" xfId="11169"/>
    <cellStyle name="Normal 7 4 5 8 2" xfId="38123"/>
    <cellStyle name="Normal 7 4 5 9" xfId="13862"/>
    <cellStyle name="Normal 7 4 5 9 2" xfId="40816"/>
    <cellStyle name="Normal 7 4 6" xfId="398"/>
    <cellStyle name="Normal 7 4 6 10" xfId="19243"/>
    <cellStyle name="Normal 7 4 6 10 2" xfId="46198"/>
    <cellStyle name="Normal 7 4 6 11" xfId="21937"/>
    <cellStyle name="Normal 7 4 6 11 2" xfId="48892"/>
    <cellStyle name="Normal 7 4 6 12" xfId="27365"/>
    <cellStyle name="Normal 7 4 6 13" xfId="24651"/>
    <cellStyle name="Normal 7 4 6 2" xfId="1301"/>
    <cellStyle name="Normal 7 4 6 2 10" xfId="28256"/>
    <cellStyle name="Normal 7 4 6 2 11" xfId="26433"/>
    <cellStyle name="Normal 7 4 6 2 2" xfId="4866"/>
    <cellStyle name="Normal 7 4 6 2 2 2" xfId="31820"/>
    <cellStyle name="Normal 7 4 6 2 3" xfId="7559"/>
    <cellStyle name="Normal 7 4 6 2 3 2" xfId="34513"/>
    <cellStyle name="Normal 7 4 6 2 4" xfId="10252"/>
    <cellStyle name="Normal 7 4 6 2 4 2" xfId="37206"/>
    <cellStyle name="Normal 7 4 6 2 5" xfId="12945"/>
    <cellStyle name="Normal 7 4 6 2 5 2" xfId="39899"/>
    <cellStyle name="Normal 7 4 6 2 6" xfId="15638"/>
    <cellStyle name="Normal 7 4 6 2 6 2" xfId="42592"/>
    <cellStyle name="Normal 7 4 6 2 7" xfId="18331"/>
    <cellStyle name="Normal 7 4 6 2 7 2" xfId="45286"/>
    <cellStyle name="Normal 7 4 6 2 8" xfId="21025"/>
    <cellStyle name="Normal 7 4 6 2 8 2" xfId="47980"/>
    <cellStyle name="Normal 7 4 6 2 9" xfId="23719"/>
    <cellStyle name="Normal 7 4 6 2 9 2" xfId="50674"/>
    <cellStyle name="Normal 7 4 6 3" xfId="2192"/>
    <cellStyle name="Normal 7 4 6 3 10" xfId="29147"/>
    <cellStyle name="Normal 7 4 6 3 11" xfId="25542"/>
    <cellStyle name="Normal 7 4 6 3 2" xfId="3975"/>
    <cellStyle name="Normal 7 4 6 3 2 2" xfId="30929"/>
    <cellStyle name="Normal 7 4 6 3 3" xfId="6668"/>
    <cellStyle name="Normal 7 4 6 3 3 2" xfId="33622"/>
    <cellStyle name="Normal 7 4 6 3 4" xfId="9361"/>
    <cellStyle name="Normal 7 4 6 3 4 2" xfId="36315"/>
    <cellStyle name="Normal 7 4 6 3 5" xfId="12054"/>
    <cellStyle name="Normal 7 4 6 3 5 2" xfId="39008"/>
    <cellStyle name="Normal 7 4 6 3 6" xfId="14747"/>
    <cellStyle name="Normal 7 4 6 3 6 2" xfId="41701"/>
    <cellStyle name="Normal 7 4 6 3 7" xfId="17440"/>
    <cellStyle name="Normal 7 4 6 3 7 2" xfId="44395"/>
    <cellStyle name="Normal 7 4 6 3 8" xfId="20134"/>
    <cellStyle name="Normal 7 4 6 3 8 2" xfId="47089"/>
    <cellStyle name="Normal 7 4 6 3 9" xfId="22828"/>
    <cellStyle name="Normal 7 4 6 3 9 2" xfId="49783"/>
    <cellStyle name="Normal 7 4 6 4" xfId="3084"/>
    <cellStyle name="Normal 7 4 6 4 2" xfId="30038"/>
    <cellStyle name="Normal 7 4 6 5" xfId="5777"/>
    <cellStyle name="Normal 7 4 6 5 2" xfId="32731"/>
    <cellStyle name="Normal 7 4 6 6" xfId="8470"/>
    <cellStyle name="Normal 7 4 6 6 2" xfId="35424"/>
    <cellStyle name="Normal 7 4 6 7" xfId="11163"/>
    <cellStyle name="Normal 7 4 6 7 2" xfId="38117"/>
    <cellStyle name="Normal 7 4 6 8" xfId="13856"/>
    <cellStyle name="Normal 7 4 6 8 2" xfId="40810"/>
    <cellStyle name="Normal 7 4 6 9" xfId="16549"/>
    <cellStyle name="Normal 7 4 6 9 2" xfId="43504"/>
    <cellStyle name="Normal 7 4 7" xfId="539"/>
    <cellStyle name="Normal 7 4 7 10" xfId="19370"/>
    <cellStyle name="Normal 7 4 7 10 2" xfId="46325"/>
    <cellStyle name="Normal 7 4 7 11" xfId="22064"/>
    <cellStyle name="Normal 7 4 7 11 2" xfId="49019"/>
    <cellStyle name="Normal 7 4 7 12" xfId="27492"/>
    <cellStyle name="Normal 7 4 7 13" xfId="24778"/>
    <cellStyle name="Normal 7 4 7 2" xfId="1428"/>
    <cellStyle name="Normal 7 4 7 2 10" xfId="28383"/>
    <cellStyle name="Normal 7 4 7 2 11" xfId="26560"/>
    <cellStyle name="Normal 7 4 7 2 2" xfId="4993"/>
    <cellStyle name="Normal 7 4 7 2 2 2" xfId="31947"/>
    <cellStyle name="Normal 7 4 7 2 3" xfId="7686"/>
    <cellStyle name="Normal 7 4 7 2 3 2" xfId="34640"/>
    <cellStyle name="Normal 7 4 7 2 4" xfId="10379"/>
    <cellStyle name="Normal 7 4 7 2 4 2" xfId="37333"/>
    <cellStyle name="Normal 7 4 7 2 5" xfId="13072"/>
    <cellStyle name="Normal 7 4 7 2 5 2" xfId="40026"/>
    <cellStyle name="Normal 7 4 7 2 6" xfId="15765"/>
    <cellStyle name="Normal 7 4 7 2 6 2" xfId="42719"/>
    <cellStyle name="Normal 7 4 7 2 7" xfId="18458"/>
    <cellStyle name="Normal 7 4 7 2 7 2" xfId="45413"/>
    <cellStyle name="Normal 7 4 7 2 8" xfId="21152"/>
    <cellStyle name="Normal 7 4 7 2 8 2" xfId="48107"/>
    <cellStyle name="Normal 7 4 7 2 9" xfId="23846"/>
    <cellStyle name="Normal 7 4 7 2 9 2" xfId="50801"/>
    <cellStyle name="Normal 7 4 7 3" xfId="2319"/>
    <cellStyle name="Normal 7 4 7 3 10" xfId="29274"/>
    <cellStyle name="Normal 7 4 7 3 11" xfId="25669"/>
    <cellStyle name="Normal 7 4 7 3 2" xfId="4102"/>
    <cellStyle name="Normal 7 4 7 3 2 2" xfId="31056"/>
    <cellStyle name="Normal 7 4 7 3 3" xfId="6795"/>
    <cellStyle name="Normal 7 4 7 3 3 2" xfId="33749"/>
    <cellStyle name="Normal 7 4 7 3 4" xfId="9488"/>
    <cellStyle name="Normal 7 4 7 3 4 2" xfId="36442"/>
    <cellStyle name="Normal 7 4 7 3 5" xfId="12181"/>
    <cellStyle name="Normal 7 4 7 3 5 2" xfId="39135"/>
    <cellStyle name="Normal 7 4 7 3 6" xfId="14874"/>
    <cellStyle name="Normal 7 4 7 3 6 2" xfId="41828"/>
    <cellStyle name="Normal 7 4 7 3 7" xfId="17567"/>
    <cellStyle name="Normal 7 4 7 3 7 2" xfId="44522"/>
    <cellStyle name="Normal 7 4 7 3 8" xfId="20261"/>
    <cellStyle name="Normal 7 4 7 3 8 2" xfId="47216"/>
    <cellStyle name="Normal 7 4 7 3 9" xfId="22955"/>
    <cellStyle name="Normal 7 4 7 3 9 2" xfId="49910"/>
    <cellStyle name="Normal 7 4 7 4" xfId="3211"/>
    <cellStyle name="Normal 7 4 7 4 2" xfId="30165"/>
    <cellStyle name="Normal 7 4 7 5" xfId="5904"/>
    <cellStyle name="Normal 7 4 7 5 2" xfId="32858"/>
    <cellStyle name="Normal 7 4 7 6" xfId="8597"/>
    <cellStyle name="Normal 7 4 7 6 2" xfId="35551"/>
    <cellStyle name="Normal 7 4 7 7" xfId="11290"/>
    <cellStyle name="Normal 7 4 7 7 2" xfId="38244"/>
    <cellStyle name="Normal 7 4 7 8" xfId="13983"/>
    <cellStyle name="Normal 7 4 7 8 2" xfId="40937"/>
    <cellStyle name="Normal 7 4 7 9" xfId="16676"/>
    <cellStyle name="Normal 7 4 7 9 2" xfId="43631"/>
    <cellStyle name="Normal 7 4 8" xfId="805"/>
    <cellStyle name="Normal 7 4 8 10" xfId="19636"/>
    <cellStyle name="Normal 7 4 8 10 2" xfId="46591"/>
    <cellStyle name="Normal 7 4 8 11" xfId="22330"/>
    <cellStyle name="Normal 7 4 8 11 2" xfId="49285"/>
    <cellStyle name="Normal 7 4 8 12" xfId="27758"/>
    <cellStyle name="Normal 7 4 8 13" xfId="25044"/>
    <cellStyle name="Normal 7 4 8 2" xfId="1694"/>
    <cellStyle name="Normal 7 4 8 2 10" xfId="28649"/>
    <cellStyle name="Normal 7 4 8 2 11" xfId="26826"/>
    <cellStyle name="Normal 7 4 8 2 2" xfId="5259"/>
    <cellStyle name="Normal 7 4 8 2 2 2" xfId="32213"/>
    <cellStyle name="Normal 7 4 8 2 3" xfId="7952"/>
    <cellStyle name="Normal 7 4 8 2 3 2" xfId="34906"/>
    <cellStyle name="Normal 7 4 8 2 4" xfId="10645"/>
    <cellStyle name="Normal 7 4 8 2 4 2" xfId="37599"/>
    <cellStyle name="Normal 7 4 8 2 5" xfId="13338"/>
    <cellStyle name="Normal 7 4 8 2 5 2" xfId="40292"/>
    <cellStyle name="Normal 7 4 8 2 6" xfId="16031"/>
    <cellStyle name="Normal 7 4 8 2 6 2" xfId="42985"/>
    <cellStyle name="Normal 7 4 8 2 7" xfId="18724"/>
    <cellStyle name="Normal 7 4 8 2 7 2" xfId="45679"/>
    <cellStyle name="Normal 7 4 8 2 8" xfId="21418"/>
    <cellStyle name="Normal 7 4 8 2 8 2" xfId="48373"/>
    <cellStyle name="Normal 7 4 8 2 9" xfId="24112"/>
    <cellStyle name="Normal 7 4 8 2 9 2" xfId="51067"/>
    <cellStyle name="Normal 7 4 8 3" xfId="2586"/>
    <cellStyle name="Normal 7 4 8 3 10" xfId="29540"/>
    <cellStyle name="Normal 7 4 8 3 11" xfId="25935"/>
    <cellStyle name="Normal 7 4 8 3 2" xfId="4368"/>
    <cellStyle name="Normal 7 4 8 3 2 2" xfId="31322"/>
    <cellStyle name="Normal 7 4 8 3 3" xfId="7061"/>
    <cellStyle name="Normal 7 4 8 3 3 2" xfId="34015"/>
    <cellStyle name="Normal 7 4 8 3 4" xfId="9754"/>
    <cellStyle name="Normal 7 4 8 3 4 2" xfId="36708"/>
    <cellStyle name="Normal 7 4 8 3 5" xfId="12447"/>
    <cellStyle name="Normal 7 4 8 3 5 2" xfId="39401"/>
    <cellStyle name="Normal 7 4 8 3 6" xfId="15140"/>
    <cellStyle name="Normal 7 4 8 3 6 2" xfId="42094"/>
    <cellStyle name="Normal 7 4 8 3 7" xfId="17833"/>
    <cellStyle name="Normal 7 4 8 3 7 2" xfId="44788"/>
    <cellStyle name="Normal 7 4 8 3 8" xfId="20527"/>
    <cellStyle name="Normal 7 4 8 3 8 2" xfId="47482"/>
    <cellStyle name="Normal 7 4 8 3 9" xfId="23221"/>
    <cellStyle name="Normal 7 4 8 3 9 2" xfId="50176"/>
    <cellStyle name="Normal 7 4 8 4" xfId="3477"/>
    <cellStyle name="Normal 7 4 8 4 2" xfId="30431"/>
    <cellStyle name="Normal 7 4 8 5" xfId="6170"/>
    <cellStyle name="Normal 7 4 8 5 2" xfId="33124"/>
    <cellStyle name="Normal 7 4 8 6" xfId="8863"/>
    <cellStyle name="Normal 7 4 8 6 2" xfId="35817"/>
    <cellStyle name="Normal 7 4 8 7" xfId="11556"/>
    <cellStyle name="Normal 7 4 8 7 2" xfId="38510"/>
    <cellStyle name="Normal 7 4 8 8" xfId="14249"/>
    <cellStyle name="Normal 7 4 8 8 2" xfId="41203"/>
    <cellStyle name="Normal 7 4 8 9" xfId="16942"/>
    <cellStyle name="Normal 7 4 8 9 2" xfId="43897"/>
    <cellStyle name="Normal 7 4 9" xfId="838"/>
    <cellStyle name="Normal 7 4 9 10" xfId="19669"/>
    <cellStyle name="Normal 7 4 9 10 2" xfId="46624"/>
    <cellStyle name="Normal 7 4 9 11" xfId="22363"/>
    <cellStyle name="Normal 7 4 9 11 2" xfId="49318"/>
    <cellStyle name="Normal 7 4 9 12" xfId="27791"/>
    <cellStyle name="Normal 7 4 9 13" xfId="25077"/>
    <cellStyle name="Normal 7 4 9 2" xfId="1727"/>
    <cellStyle name="Normal 7 4 9 2 10" xfId="28682"/>
    <cellStyle name="Normal 7 4 9 2 11" xfId="26859"/>
    <cellStyle name="Normal 7 4 9 2 2" xfId="5292"/>
    <cellStyle name="Normal 7 4 9 2 2 2" xfId="32246"/>
    <cellStyle name="Normal 7 4 9 2 3" xfId="7985"/>
    <cellStyle name="Normal 7 4 9 2 3 2" xfId="34939"/>
    <cellStyle name="Normal 7 4 9 2 4" xfId="10678"/>
    <cellStyle name="Normal 7 4 9 2 4 2" xfId="37632"/>
    <cellStyle name="Normal 7 4 9 2 5" xfId="13371"/>
    <cellStyle name="Normal 7 4 9 2 5 2" xfId="40325"/>
    <cellStyle name="Normal 7 4 9 2 6" xfId="16064"/>
    <cellStyle name="Normal 7 4 9 2 6 2" xfId="43018"/>
    <cellStyle name="Normal 7 4 9 2 7" xfId="18757"/>
    <cellStyle name="Normal 7 4 9 2 7 2" xfId="45712"/>
    <cellStyle name="Normal 7 4 9 2 8" xfId="21451"/>
    <cellStyle name="Normal 7 4 9 2 8 2" xfId="48406"/>
    <cellStyle name="Normal 7 4 9 2 9" xfId="24145"/>
    <cellStyle name="Normal 7 4 9 2 9 2" xfId="51100"/>
    <cellStyle name="Normal 7 4 9 3" xfId="2619"/>
    <cellStyle name="Normal 7 4 9 3 10" xfId="29573"/>
    <cellStyle name="Normal 7 4 9 3 11" xfId="25968"/>
    <cellStyle name="Normal 7 4 9 3 2" xfId="4401"/>
    <cellStyle name="Normal 7 4 9 3 2 2" xfId="31355"/>
    <cellStyle name="Normal 7 4 9 3 3" xfId="7094"/>
    <cellStyle name="Normal 7 4 9 3 3 2" xfId="34048"/>
    <cellStyle name="Normal 7 4 9 3 4" xfId="9787"/>
    <cellStyle name="Normal 7 4 9 3 4 2" xfId="36741"/>
    <cellStyle name="Normal 7 4 9 3 5" xfId="12480"/>
    <cellStyle name="Normal 7 4 9 3 5 2" xfId="39434"/>
    <cellStyle name="Normal 7 4 9 3 6" xfId="15173"/>
    <cellStyle name="Normal 7 4 9 3 6 2" xfId="42127"/>
    <cellStyle name="Normal 7 4 9 3 7" xfId="17866"/>
    <cellStyle name="Normal 7 4 9 3 7 2" xfId="44821"/>
    <cellStyle name="Normal 7 4 9 3 8" xfId="20560"/>
    <cellStyle name="Normal 7 4 9 3 8 2" xfId="47515"/>
    <cellStyle name="Normal 7 4 9 3 9" xfId="23254"/>
    <cellStyle name="Normal 7 4 9 3 9 2" xfId="50209"/>
    <cellStyle name="Normal 7 4 9 4" xfId="3510"/>
    <cellStyle name="Normal 7 4 9 4 2" xfId="30464"/>
    <cellStyle name="Normal 7 4 9 5" xfId="6203"/>
    <cellStyle name="Normal 7 4 9 5 2" xfId="33157"/>
    <cellStyle name="Normal 7 4 9 6" xfId="8896"/>
    <cellStyle name="Normal 7 4 9 6 2" xfId="35850"/>
    <cellStyle name="Normal 7 4 9 7" xfId="11589"/>
    <cellStyle name="Normal 7 4 9 7 2" xfId="38543"/>
    <cellStyle name="Normal 7 4 9 8" xfId="14282"/>
    <cellStyle name="Normal 7 4 9 8 2" xfId="41236"/>
    <cellStyle name="Normal 7 4 9 9" xfId="16975"/>
    <cellStyle name="Normal 7 4 9 9 2" xfId="43930"/>
    <cellStyle name="Normal 7 5" xfId="85"/>
    <cellStyle name="Normal 7 5 10" xfId="10870"/>
    <cellStyle name="Normal 7 5 10 2" xfId="37824"/>
    <cellStyle name="Normal 7 5 11" xfId="13563"/>
    <cellStyle name="Normal 7 5 11 2" xfId="40517"/>
    <cellStyle name="Normal 7 5 12" xfId="16256"/>
    <cellStyle name="Normal 7 5 12 2" xfId="43211"/>
    <cellStyle name="Normal 7 5 13" xfId="18950"/>
    <cellStyle name="Normal 7 5 13 2" xfId="45905"/>
    <cellStyle name="Normal 7 5 14" xfId="21644"/>
    <cellStyle name="Normal 7 5 14 2" xfId="48599"/>
    <cellStyle name="Normal 7 5 15" xfId="27072"/>
    <cellStyle name="Normal 7 5 16" xfId="24358"/>
    <cellStyle name="Normal 7 5 2" xfId="406"/>
    <cellStyle name="Normal 7 5 2 10" xfId="16557"/>
    <cellStyle name="Normal 7 5 2 10 2" xfId="43512"/>
    <cellStyle name="Normal 7 5 2 11" xfId="19251"/>
    <cellStyle name="Normal 7 5 2 11 2" xfId="46206"/>
    <cellStyle name="Normal 7 5 2 12" xfId="21945"/>
    <cellStyle name="Normal 7 5 2 12 2" xfId="48900"/>
    <cellStyle name="Normal 7 5 2 13" xfId="27373"/>
    <cellStyle name="Normal 7 5 2 14" xfId="24659"/>
    <cellStyle name="Normal 7 5 2 2" xfId="684"/>
    <cellStyle name="Normal 7 5 2 2 10" xfId="19515"/>
    <cellStyle name="Normal 7 5 2 2 10 2" xfId="46470"/>
    <cellStyle name="Normal 7 5 2 2 11" xfId="22209"/>
    <cellStyle name="Normal 7 5 2 2 11 2" xfId="49164"/>
    <cellStyle name="Normal 7 5 2 2 12" xfId="27637"/>
    <cellStyle name="Normal 7 5 2 2 13" xfId="24923"/>
    <cellStyle name="Normal 7 5 2 2 2" xfId="1573"/>
    <cellStyle name="Normal 7 5 2 2 2 10" xfId="28528"/>
    <cellStyle name="Normal 7 5 2 2 2 11" xfId="26705"/>
    <cellStyle name="Normal 7 5 2 2 2 2" xfId="5138"/>
    <cellStyle name="Normal 7 5 2 2 2 2 2" xfId="32092"/>
    <cellStyle name="Normal 7 5 2 2 2 3" xfId="7831"/>
    <cellStyle name="Normal 7 5 2 2 2 3 2" xfId="34785"/>
    <cellStyle name="Normal 7 5 2 2 2 4" xfId="10524"/>
    <cellStyle name="Normal 7 5 2 2 2 4 2" xfId="37478"/>
    <cellStyle name="Normal 7 5 2 2 2 5" xfId="13217"/>
    <cellStyle name="Normal 7 5 2 2 2 5 2" xfId="40171"/>
    <cellStyle name="Normal 7 5 2 2 2 6" xfId="15910"/>
    <cellStyle name="Normal 7 5 2 2 2 6 2" xfId="42864"/>
    <cellStyle name="Normal 7 5 2 2 2 7" xfId="18603"/>
    <cellStyle name="Normal 7 5 2 2 2 7 2" xfId="45558"/>
    <cellStyle name="Normal 7 5 2 2 2 8" xfId="21297"/>
    <cellStyle name="Normal 7 5 2 2 2 8 2" xfId="48252"/>
    <cellStyle name="Normal 7 5 2 2 2 9" xfId="23991"/>
    <cellStyle name="Normal 7 5 2 2 2 9 2" xfId="50946"/>
    <cellStyle name="Normal 7 5 2 2 3" xfId="2464"/>
    <cellStyle name="Normal 7 5 2 2 3 10" xfId="29419"/>
    <cellStyle name="Normal 7 5 2 2 3 11" xfId="25814"/>
    <cellStyle name="Normal 7 5 2 2 3 2" xfId="4247"/>
    <cellStyle name="Normal 7 5 2 2 3 2 2" xfId="31201"/>
    <cellStyle name="Normal 7 5 2 2 3 3" xfId="6940"/>
    <cellStyle name="Normal 7 5 2 2 3 3 2" xfId="33894"/>
    <cellStyle name="Normal 7 5 2 2 3 4" xfId="9633"/>
    <cellStyle name="Normal 7 5 2 2 3 4 2" xfId="36587"/>
    <cellStyle name="Normal 7 5 2 2 3 5" xfId="12326"/>
    <cellStyle name="Normal 7 5 2 2 3 5 2" xfId="39280"/>
    <cellStyle name="Normal 7 5 2 2 3 6" xfId="15019"/>
    <cellStyle name="Normal 7 5 2 2 3 6 2" xfId="41973"/>
    <cellStyle name="Normal 7 5 2 2 3 7" xfId="17712"/>
    <cellStyle name="Normal 7 5 2 2 3 7 2" xfId="44667"/>
    <cellStyle name="Normal 7 5 2 2 3 8" xfId="20406"/>
    <cellStyle name="Normal 7 5 2 2 3 8 2" xfId="47361"/>
    <cellStyle name="Normal 7 5 2 2 3 9" xfId="23100"/>
    <cellStyle name="Normal 7 5 2 2 3 9 2" xfId="50055"/>
    <cellStyle name="Normal 7 5 2 2 4" xfId="3356"/>
    <cellStyle name="Normal 7 5 2 2 4 2" xfId="30310"/>
    <cellStyle name="Normal 7 5 2 2 5" xfId="6049"/>
    <cellStyle name="Normal 7 5 2 2 5 2" xfId="33003"/>
    <cellStyle name="Normal 7 5 2 2 6" xfId="8742"/>
    <cellStyle name="Normal 7 5 2 2 6 2" xfId="35696"/>
    <cellStyle name="Normal 7 5 2 2 7" xfId="11435"/>
    <cellStyle name="Normal 7 5 2 2 7 2" xfId="38389"/>
    <cellStyle name="Normal 7 5 2 2 8" xfId="14128"/>
    <cellStyle name="Normal 7 5 2 2 8 2" xfId="41082"/>
    <cellStyle name="Normal 7 5 2 2 9" xfId="16821"/>
    <cellStyle name="Normal 7 5 2 2 9 2" xfId="43776"/>
    <cellStyle name="Normal 7 5 2 3" xfId="1309"/>
    <cellStyle name="Normal 7 5 2 3 10" xfId="28264"/>
    <cellStyle name="Normal 7 5 2 3 11" xfId="26441"/>
    <cellStyle name="Normal 7 5 2 3 2" xfId="4874"/>
    <cellStyle name="Normal 7 5 2 3 2 2" xfId="31828"/>
    <cellStyle name="Normal 7 5 2 3 3" xfId="7567"/>
    <cellStyle name="Normal 7 5 2 3 3 2" xfId="34521"/>
    <cellStyle name="Normal 7 5 2 3 4" xfId="10260"/>
    <cellStyle name="Normal 7 5 2 3 4 2" xfId="37214"/>
    <cellStyle name="Normal 7 5 2 3 5" xfId="12953"/>
    <cellStyle name="Normal 7 5 2 3 5 2" xfId="39907"/>
    <cellStyle name="Normal 7 5 2 3 6" xfId="15646"/>
    <cellStyle name="Normal 7 5 2 3 6 2" xfId="42600"/>
    <cellStyle name="Normal 7 5 2 3 7" xfId="18339"/>
    <cellStyle name="Normal 7 5 2 3 7 2" xfId="45294"/>
    <cellStyle name="Normal 7 5 2 3 8" xfId="21033"/>
    <cellStyle name="Normal 7 5 2 3 8 2" xfId="47988"/>
    <cellStyle name="Normal 7 5 2 3 9" xfId="23727"/>
    <cellStyle name="Normal 7 5 2 3 9 2" xfId="50682"/>
    <cellStyle name="Normal 7 5 2 4" xfId="2200"/>
    <cellStyle name="Normal 7 5 2 4 10" xfId="29155"/>
    <cellStyle name="Normal 7 5 2 4 11" xfId="25550"/>
    <cellStyle name="Normal 7 5 2 4 2" xfId="3983"/>
    <cellStyle name="Normal 7 5 2 4 2 2" xfId="30937"/>
    <cellStyle name="Normal 7 5 2 4 3" xfId="6676"/>
    <cellStyle name="Normal 7 5 2 4 3 2" xfId="33630"/>
    <cellStyle name="Normal 7 5 2 4 4" xfId="9369"/>
    <cellStyle name="Normal 7 5 2 4 4 2" xfId="36323"/>
    <cellStyle name="Normal 7 5 2 4 5" xfId="12062"/>
    <cellStyle name="Normal 7 5 2 4 5 2" xfId="39016"/>
    <cellStyle name="Normal 7 5 2 4 6" xfId="14755"/>
    <cellStyle name="Normal 7 5 2 4 6 2" xfId="41709"/>
    <cellStyle name="Normal 7 5 2 4 7" xfId="17448"/>
    <cellStyle name="Normal 7 5 2 4 7 2" xfId="44403"/>
    <cellStyle name="Normal 7 5 2 4 8" xfId="20142"/>
    <cellStyle name="Normal 7 5 2 4 8 2" xfId="47097"/>
    <cellStyle name="Normal 7 5 2 4 9" xfId="22836"/>
    <cellStyle name="Normal 7 5 2 4 9 2" xfId="49791"/>
    <cellStyle name="Normal 7 5 2 5" xfId="3092"/>
    <cellStyle name="Normal 7 5 2 5 2" xfId="30046"/>
    <cellStyle name="Normal 7 5 2 6" xfId="5785"/>
    <cellStyle name="Normal 7 5 2 6 2" xfId="32739"/>
    <cellStyle name="Normal 7 5 2 7" xfId="8478"/>
    <cellStyle name="Normal 7 5 2 7 2" xfId="35432"/>
    <cellStyle name="Normal 7 5 2 8" xfId="11171"/>
    <cellStyle name="Normal 7 5 2 8 2" xfId="38125"/>
    <cellStyle name="Normal 7 5 2 9" xfId="13864"/>
    <cellStyle name="Normal 7 5 2 9 2" xfId="40818"/>
    <cellStyle name="Normal 7 5 3" xfId="405"/>
    <cellStyle name="Normal 7 5 3 10" xfId="19250"/>
    <cellStyle name="Normal 7 5 3 10 2" xfId="46205"/>
    <cellStyle name="Normal 7 5 3 11" xfId="21944"/>
    <cellStyle name="Normal 7 5 3 11 2" xfId="48899"/>
    <cellStyle name="Normal 7 5 3 12" xfId="27372"/>
    <cellStyle name="Normal 7 5 3 13" xfId="24658"/>
    <cellStyle name="Normal 7 5 3 2" xfId="1308"/>
    <cellStyle name="Normal 7 5 3 2 10" xfId="28263"/>
    <cellStyle name="Normal 7 5 3 2 11" xfId="26440"/>
    <cellStyle name="Normal 7 5 3 2 2" xfId="4873"/>
    <cellStyle name="Normal 7 5 3 2 2 2" xfId="31827"/>
    <cellStyle name="Normal 7 5 3 2 3" xfId="7566"/>
    <cellStyle name="Normal 7 5 3 2 3 2" xfId="34520"/>
    <cellStyle name="Normal 7 5 3 2 4" xfId="10259"/>
    <cellStyle name="Normal 7 5 3 2 4 2" xfId="37213"/>
    <cellStyle name="Normal 7 5 3 2 5" xfId="12952"/>
    <cellStyle name="Normal 7 5 3 2 5 2" xfId="39906"/>
    <cellStyle name="Normal 7 5 3 2 6" xfId="15645"/>
    <cellStyle name="Normal 7 5 3 2 6 2" xfId="42599"/>
    <cellStyle name="Normal 7 5 3 2 7" xfId="18338"/>
    <cellStyle name="Normal 7 5 3 2 7 2" xfId="45293"/>
    <cellStyle name="Normal 7 5 3 2 8" xfId="21032"/>
    <cellStyle name="Normal 7 5 3 2 8 2" xfId="47987"/>
    <cellStyle name="Normal 7 5 3 2 9" xfId="23726"/>
    <cellStyle name="Normal 7 5 3 2 9 2" xfId="50681"/>
    <cellStyle name="Normal 7 5 3 3" xfId="2199"/>
    <cellStyle name="Normal 7 5 3 3 10" xfId="29154"/>
    <cellStyle name="Normal 7 5 3 3 11" xfId="25549"/>
    <cellStyle name="Normal 7 5 3 3 2" xfId="3982"/>
    <cellStyle name="Normal 7 5 3 3 2 2" xfId="30936"/>
    <cellStyle name="Normal 7 5 3 3 3" xfId="6675"/>
    <cellStyle name="Normal 7 5 3 3 3 2" xfId="33629"/>
    <cellStyle name="Normal 7 5 3 3 4" xfId="9368"/>
    <cellStyle name="Normal 7 5 3 3 4 2" xfId="36322"/>
    <cellStyle name="Normal 7 5 3 3 5" xfId="12061"/>
    <cellStyle name="Normal 7 5 3 3 5 2" xfId="39015"/>
    <cellStyle name="Normal 7 5 3 3 6" xfId="14754"/>
    <cellStyle name="Normal 7 5 3 3 6 2" xfId="41708"/>
    <cellStyle name="Normal 7 5 3 3 7" xfId="17447"/>
    <cellStyle name="Normal 7 5 3 3 7 2" xfId="44402"/>
    <cellStyle name="Normal 7 5 3 3 8" xfId="20141"/>
    <cellStyle name="Normal 7 5 3 3 8 2" xfId="47096"/>
    <cellStyle name="Normal 7 5 3 3 9" xfId="22835"/>
    <cellStyle name="Normal 7 5 3 3 9 2" xfId="49790"/>
    <cellStyle name="Normal 7 5 3 4" xfId="3091"/>
    <cellStyle name="Normal 7 5 3 4 2" xfId="30045"/>
    <cellStyle name="Normal 7 5 3 5" xfId="5784"/>
    <cellStyle name="Normal 7 5 3 5 2" xfId="32738"/>
    <cellStyle name="Normal 7 5 3 6" xfId="8477"/>
    <cellStyle name="Normal 7 5 3 6 2" xfId="35431"/>
    <cellStyle name="Normal 7 5 3 7" xfId="11170"/>
    <cellStyle name="Normal 7 5 3 7 2" xfId="38124"/>
    <cellStyle name="Normal 7 5 3 8" xfId="13863"/>
    <cellStyle name="Normal 7 5 3 8 2" xfId="40817"/>
    <cellStyle name="Normal 7 5 3 9" xfId="16556"/>
    <cellStyle name="Normal 7 5 3 9 2" xfId="43511"/>
    <cellStyle name="Normal 7 5 4" xfId="683"/>
    <cellStyle name="Normal 7 5 4 10" xfId="19514"/>
    <cellStyle name="Normal 7 5 4 10 2" xfId="46469"/>
    <cellStyle name="Normal 7 5 4 11" xfId="22208"/>
    <cellStyle name="Normal 7 5 4 11 2" xfId="49163"/>
    <cellStyle name="Normal 7 5 4 12" xfId="27636"/>
    <cellStyle name="Normal 7 5 4 13" xfId="24922"/>
    <cellStyle name="Normal 7 5 4 2" xfId="1572"/>
    <cellStyle name="Normal 7 5 4 2 10" xfId="28527"/>
    <cellStyle name="Normal 7 5 4 2 11" xfId="26704"/>
    <cellStyle name="Normal 7 5 4 2 2" xfId="5137"/>
    <cellStyle name="Normal 7 5 4 2 2 2" xfId="32091"/>
    <cellStyle name="Normal 7 5 4 2 3" xfId="7830"/>
    <cellStyle name="Normal 7 5 4 2 3 2" xfId="34784"/>
    <cellStyle name="Normal 7 5 4 2 4" xfId="10523"/>
    <cellStyle name="Normal 7 5 4 2 4 2" xfId="37477"/>
    <cellStyle name="Normal 7 5 4 2 5" xfId="13216"/>
    <cellStyle name="Normal 7 5 4 2 5 2" xfId="40170"/>
    <cellStyle name="Normal 7 5 4 2 6" xfId="15909"/>
    <cellStyle name="Normal 7 5 4 2 6 2" xfId="42863"/>
    <cellStyle name="Normal 7 5 4 2 7" xfId="18602"/>
    <cellStyle name="Normal 7 5 4 2 7 2" xfId="45557"/>
    <cellStyle name="Normal 7 5 4 2 8" xfId="21296"/>
    <cellStyle name="Normal 7 5 4 2 8 2" xfId="48251"/>
    <cellStyle name="Normal 7 5 4 2 9" xfId="23990"/>
    <cellStyle name="Normal 7 5 4 2 9 2" xfId="50945"/>
    <cellStyle name="Normal 7 5 4 3" xfId="2463"/>
    <cellStyle name="Normal 7 5 4 3 10" xfId="29418"/>
    <cellStyle name="Normal 7 5 4 3 11" xfId="25813"/>
    <cellStyle name="Normal 7 5 4 3 2" xfId="4246"/>
    <cellStyle name="Normal 7 5 4 3 2 2" xfId="31200"/>
    <cellStyle name="Normal 7 5 4 3 3" xfId="6939"/>
    <cellStyle name="Normal 7 5 4 3 3 2" xfId="33893"/>
    <cellStyle name="Normal 7 5 4 3 4" xfId="9632"/>
    <cellStyle name="Normal 7 5 4 3 4 2" xfId="36586"/>
    <cellStyle name="Normal 7 5 4 3 5" xfId="12325"/>
    <cellStyle name="Normal 7 5 4 3 5 2" xfId="39279"/>
    <cellStyle name="Normal 7 5 4 3 6" xfId="15018"/>
    <cellStyle name="Normal 7 5 4 3 6 2" xfId="41972"/>
    <cellStyle name="Normal 7 5 4 3 7" xfId="17711"/>
    <cellStyle name="Normal 7 5 4 3 7 2" xfId="44666"/>
    <cellStyle name="Normal 7 5 4 3 8" xfId="20405"/>
    <cellStyle name="Normal 7 5 4 3 8 2" xfId="47360"/>
    <cellStyle name="Normal 7 5 4 3 9" xfId="23099"/>
    <cellStyle name="Normal 7 5 4 3 9 2" xfId="50054"/>
    <cellStyle name="Normal 7 5 4 4" xfId="3355"/>
    <cellStyle name="Normal 7 5 4 4 2" xfId="30309"/>
    <cellStyle name="Normal 7 5 4 5" xfId="6048"/>
    <cellStyle name="Normal 7 5 4 5 2" xfId="33002"/>
    <cellStyle name="Normal 7 5 4 6" xfId="8741"/>
    <cellStyle name="Normal 7 5 4 6 2" xfId="35695"/>
    <cellStyle name="Normal 7 5 4 7" xfId="11434"/>
    <cellStyle name="Normal 7 5 4 7 2" xfId="38388"/>
    <cellStyle name="Normal 7 5 4 8" xfId="14127"/>
    <cellStyle name="Normal 7 5 4 8 2" xfId="41081"/>
    <cellStyle name="Normal 7 5 4 9" xfId="16820"/>
    <cellStyle name="Normal 7 5 4 9 2" xfId="43775"/>
    <cellStyle name="Normal 7 5 5" xfId="1008"/>
    <cellStyle name="Normal 7 5 5 10" xfId="27963"/>
    <cellStyle name="Normal 7 5 5 11" xfId="26140"/>
    <cellStyle name="Normal 7 5 5 2" xfId="4573"/>
    <cellStyle name="Normal 7 5 5 2 2" xfId="31527"/>
    <cellStyle name="Normal 7 5 5 3" xfId="7266"/>
    <cellStyle name="Normal 7 5 5 3 2" xfId="34220"/>
    <cellStyle name="Normal 7 5 5 4" xfId="9959"/>
    <cellStyle name="Normal 7 5 5 4 2" xfId="36913"/>
    <cellStyle name="Normal 7 5 5 5" xfId="12652"/>
    <cellStyle name="Normal 7 5 5 5 2" xfId="39606"/>
    <cellStyle name="Normal 7 5 5 6" xfId="15345"/>
    <cellStyle name="Normal 7 5 5 6 2" xfId="42299"/>
    <cellStyle name="Normal 7 5 5 7" xfId="18038"/>
    <cellStyle name="Normal 7 5 5 7 2" xfId="44993"/>
    <cellStyle name="Normal 7 5 5 8" xfId="20732"/>
    <cellStyle name="Normal 7 5 5 8 2" xfId="47687"/>
    <cellStyle name="Normal 7 5 5 9" xfId="23426"/>
    <cellStyle name="Normal 7 5 5 9 2" xfId="50381"/>
    <cellStyle name="Normal 7 5 6" xfId="1899"/>
    <cellStyle name="Normal 7 5 6 10" xfId="28854"/>
    <cellStyle name="Normal 7 5 6 11" xfId="25249"/>
    <cellStyle name="Normal 7 5 6 2" xfId="3682"/>
    <cellStyle name="Normal 7 5 6 2 2" xfId="30636"/>
    <cellStyle name="Normal 7 5 6 3" xfId="6375"/>
    <cellStyle name="Normal 7 5 6 3 2" xfId="33329"/>
    <cellStyle name="Normal 7 5 6 4" xfId="9068"/>
    <cellStyle name="Normal 7 5 6 4 2" xfId="36022"/>
    <cellStyle name="Normal 7 5 6 5" xfId="11761"/>
    <cellStyle name="Normal 7 5 6 5 2" xfId="38715"/>
    <cellStyle name="Normal 7 5 6 6" xfId="14454"/>
    <cellStyle name="Normal 7 5 6 6 2" xfId="41408"/>
    <cellStyle name="Normal 7 5 6 7" xfId="17147"/>
    <cellStyle name="Normal 7 5 6 7 2" xfId="44102"/>
    <cellStyle name="Normal 7 5 6 8" xfId="19841"/>
    <cellStyle name="Normal 7 5 6 8 2" xfId="46796"/>
    <cellStyle name="Normal 7 5 6 9" xfId="22535"/>
    <cellStyle name="Normal 7 5 6 9 2" xfId="49490"/>
    <cellStyle name="Normal 7 5 7" xfId="2791"/>
    <cellStyle name="Normal 7 5 7 2" xfId="29745"/>
    <cellStyle name="Normal 7 5 8" xfId="5484"/>
    <cellStyle name="Normal 7 5 8 2" xfId="32438"/>
    <cellStyle name="Normal 7 5 9" xfId="8177"/>
    <cellStyle name="Normal 7 5 9 2" xfId="35131"/>
    <cellStyle name="Normal 7 6" xfId="119"/>
    <cellStyle name="Normal 7 6 10" xfId="10903"/>
    <cellStyle name="Normal 7 6 10 2" xfId="37857"/>
    <cellStyle name="Normal 7 6 11" xfId="13596"/>
    <cellStyle name="Normal 7 6 11 2" xfId="40550"/>
    <cellStyle name="Normal 7 6 12" xfId="16289"/>
    <cellStyle name="Normal 7 6 12 2" xfId="43244"/>
    <cellStyle name="Normal 7 6 13" xfId="18983"/>
    <cellStyle name="Normal 7 6 13 2" xfId="45938"/>
    <cellStyle name="Normal 7 6 14" xfId="21677"/>
    <cellStyle name="Normal 7 6 14 2" xfId="48632"/>
    <cellStyle name="Normal 7 6 15" xfId="27105"/>
    <cellStyle name="Normal 7 6 16" xfId="24391"/>
    <cellStyle name="Normal 7 6 2" xfId="408"/>
    <cellStyle name="Normal 7 6 2 10" xfId="16559"/>
    <cellStyle name="Normal 7 6 2 10 2" xfId="43514"/>
    <cellStyle name="Normal 7 6 2 11" xfId="19253"/>
    <cellStyle name="Normal 7 6 2 11 2" xfId="46208"/>
    <cellStyle name="Normal 7 6 2 12" xfId="21947"/>
    <cellStyle name="Normal 7 6 2 12 2" xfId="48902"/>
    <cellStyle name="Normal 7 6 2 13" xfId="27375"/>
    <cellStyle name="Normal 7 6 2 14" xfId="24661"/>
    <cellStyle name="Normal 7 6 2 2" xfId="686"/>
    <cellStyle name="Normal 7 6 2 2 10" xfId="19517"/>
    <cellStyle name="Normal 7 6 2 2 10 2" xfId="46472"/>
    <cellStyle name="Normal 7 6 2 2 11" xfId="22211"/>
    <cellStyle name="Normal 7 6 2 2 11 2" xfId="49166"/>
    <cellStyle name="Normal 7 6 2 2 12" xfId="27639"/>
    <cellStyle name="Normal 7 6 2 2 13" xfId="24925"/>
    <cellStyle name="Normal 7 6 2 2 2" xfId="1575"/>
    <cellStyle name="Normal 7 6 2 2 2 10" xfId="28530"/>
    <cellStyle name="Normal 7 6 2 2 2 11" xfId="26707"/>
    <cellStyle name="Normal 7 6 2 2 2 2" xfId="5140"/>
    <cellStyle name="Normal 7 6 2 2 2 2 2" xfId="32094"/>
    <cellStyle name="Normal 7 6 2 2 2 3" xfId="7833"/>
    <cellStyle name="Normal 7 6 2 2 2 3 2" xfId="34787"/>
    <cellStyle name="Normal 7 6 2 2 2 4" xfId="10526"/>
    <cellStyle name="Normal 7 6 2 2 2 4 2" xfId="37480"/>
    <cellStyle name="Normal 7 6 2 2 2 5" xfId="13219"/>
    <cellStyle name="Normal 7 6 2 2 2 5 2" xfId="40173"/>
    <cellStyle name="Normal 7 6 2 2 2 6" xfId="15912"/>
    <cellStyle name="Normal 7 6 2 2 2 6 2" xfId="42866"/>
    <cellStyle name="Normal 7 6 2 2 2 7" xfId="18605"/>
    <cellStyle name="Normal 7 6 2 2 2 7 2" xfId="45560"/>
    <cellStyle name="Normal 7 6 2 2 2 8" xfId="21299"/>
    <cellStyle name="Normal 7 6 2 2 2 8 2" xfId="48254"/>
    <cellStyle name="Normal 7 6 2 2 2 9" xfId="23993"/>
    <cellStyle name="Normal 7 6 2 2 2 9 2" xfId="50948"/>
    <cellStyle name="Normal 7 6 2 2 3" xfId="2466"/>
    <cellStyle name="Normal 7 6 2 2 3 10" xfId="29421"/>
    <cellStyle name="Normal 7 6 2 2 3 11" xfId="25816"/>
    <cellStyle name="Normal 7 6 2 2 3 2" xfId="4249"/>
    <cellStyle name="Normal 7 6 2 2 3 2 2" xfId="31203"/>
    <cellStyle name="Normal 7 6 2 2 3 3" xfId="6942"/>
    <cellStyle name="Normal 7 6 2 2 3 3 2" xfId="33896"/>
    <cellStyle name="Normal 7 6 2 2 3 4" xfId="9635"/>
    <cellStyle name="Normal 7 6 2 2 3 4 2" xfId="36589"/>
    <cellStyle name="Normal 7 6 2 2 3 5" xfId="12328"/>
    <cellStyle name="Normal 7 6 2 2 3 5 2" xfId="39282"/>
    <cellStyle name="Normal 7 6 2 2 3 6" xfId="15021"/>
    <cellStyle name="Normal 7 6 2 2 3 6 2" xfId="41975"/>
    <cellStyle name="Normal 7 6 2 2 3 7" xfId="17714"/>
    <cellStyle name="Normal 7 6 2 2 3 7 2" xfId="44669"/>
    <cellStyle name="Normal 7 6 2 2 3 8" xfId="20408"/>
    <cellStyle name="Normal 7 6 2 2 3 8 2" xfId="47363"/>
    <cellStyle name="Normal 7 6 2 2 3 9" xfId="23102"/>
    <cellStyle name="Normal 7 6 2 2 3 9 2" xfId="50057"/>
    <cellStyle name="Normal 7 6 2 2 4" xfId="3358"/>
    <cellStyle name="Normal 7 6 2 2 4 2" xfId="30312"/>
    <cellStyle name="Normal 7 6 2 2 5" xfId="6051"/>
    <cellStyle name="Normal 7 6 2 2 5 2" xfId="33005"/>
    <cellStyle name="Normal 7 6 2 2 6" xfId="8744"/>
    <cellStyle name="Normal 7 6 2 2 6 2" xfId="35698"/>
    <cellStyle name="Normal 7 6 2 2 7" xfId="11437"/>
    <cellStyle name="Normal 7 6 2 2 7 2" xfId="38391"/>
    <cellStyle name="Normal 7 6 2 2 8" xfId="14130"/>
    <cellStyle name="Normal 7 6 2 2 8 2" xfId="41084"/>
    <cellStyle name="Normal 7 6 2 2 9" xfId="16823"/>
    <cellStyle name="Normal 7 6 2 2 9 2" xfId="43778"/>
    <cellStyle name="Normal 7 6 2 3" xfId="1311"/>
    <cellStyle name="Normal 7 6 2 3 10" xfId="28266"/>
    <cellStyle name="Normal 7 6 2 3 11" xfId="26443"/>
    <cellStyle name="Normal 7 6 2 3 2" xfId="4876"/>
    <cellStyle name="Normal 7 6 2 3 2 2" xfId="31830"/>
    <cellStyle name="Normal 7 6 2 3 3" xfId="7569"/>
    <cellStyle name="Normal 7 6 2 3 3 2" xfId="34523"/>
    <cellStyle name="Normal 7 6 2 3 4" xfId="10262"/>
    <cellStyle name="Normal 7 6 2 3 4 2" xfId="37216"/>
    <cellStyle name="Normal 7 6 2 3 5" xfId="12955"/>
    <cellStyle name="Normal 7 6 2 3 5 2" xfId="39909"/>
    <cellStyle name="Normal 7 6 2 3 6" xfId="15648"/>
    <cellStyle name="Normal 7 6 2 3 6 2" xfId="42602"/>
    <cellStyle name="Normal 7 6 2 3 7" xfId="18341"/>
    <cellStyle name="Normal 7 6 2 3 7 2" xfId="45296"/>
    <cellStyle name="Normal 7 6 2 3 8" xfId="21035"/>
    <cellStyle name="Normal 7 6 2 3 8 2" xfId="47990"/>
    <cellStyle name="Normal 7 6 2 3 9" xfId="23729"/>
    <cellStyle name="Normal 7 6 2 3 9 2" xfId="50684"/>
    <cellStyle name="Normal 7 6 2 4" xfId="2202"/>
    <cellStyle name="Normal 7 6 2 4 10" xfId="29157"/>
    <cellStyle name="Normal 7 6 2 4 11" xfId="25552"/>
    <cellStyle name="Normal 7 6 2 4 2" xfId="3985"/>
    <cellStyle name="Normal 7 6 2 4 2 2" xfId="30939"/>
    <cellStyle name="Normal 7 6 2 4 3" xfId="6678"/>
    <cellStyle name="Normal 7 6 2 4 3 2" xfId="33632"/>
    <cellStyle name="Normal 7 6 2 4 4" xfId="9371"/>
    <cellStyle name="Normal 7 6 2 4 4 2" xfId="36325"/>
    <cellStyle name="Normal 7 6 2 4 5" xfId="12064"/>
    <cellStyle name="Normal 7 6 2 4 5 2" xfId="39018"/>
    <cellStyle name="Normal 7 6 2 4 6" xfId="14757"/>
    <cellStyle name="Normal 7 6 2 4 6 2" xfId="41711"/>
    <cellStyle name="Normal 7 6 2 4 7" xfId="17450"/>
    <cellStyle name="Normal 7 6 2 4 7 2" xfId="44405"/>
    <cellStyle name="Normal 7 6 2 4 8" xfId="20144"/>
    <cellStyle name="Normal 7 6 2 4 8 2" xfId="47099"/>
    <cellStyle name="Normal 7 6 2 4 9" xfId="22838"/>
    <cellStyle name="Normal 7 6 2 4 9 2" xfId="49793"/>
    <cellStyle name="Normal 7 6 2 5" xfId="3094"/>
    <cellStyle name="Normal 7 6 2 5 2" xfId="30048"/>
    <cellStyle name="Normal 7 6 2 6" xfId="5787"/>
    <cellStyle name="Normal 7 6 2 6 2" xfId="32741"/>
    <cellStyle name="Normal 7 6 2 7" xfId="8480"/>
    <cellStyle name="Normal 7 6 2 7 2" xfId="35434"/>
    <cellStyle name="Normal 7 6 2 8" xfId="11173"/>
    <cellStyle name="Normal 7 6 2 8 2" xfId="38127"/>
    <cellStyle name="Normal 7 6 2 9" xfId="13866"/>
    <cellStyle name="Normal 7 6 2 9 2" xfId="40820"/>
    <cellStyle name="Normal 7 6 3" xfId="407"/>
    <cellStyle name="Normal 7 6 3 10" xfId="19252"/>
    <cellStyle name="Normal 7 6 3 10 2" xfId="46207"/>
    <cellStyle name="Normal 7 6 3 11" xfId="21946"/>
    <cellStyle name="Normal 7 6 3 11 2" xfId="48901"/>
    <cellStyle name="Normal 7 6 3 12" xfId="27374"/>
    <cellStyle name="Normal 7 6 3 13" xfId="24660"/>
    <cellStyle name="Normal 7 6 3 2" xfId="1310"/>
    <cellStyle name="Normal 7 6 3 2 10" xfId="28265"/>
    <cellStyle name="Normal 7 6 3 2 11" xfId="26442"/>
    <cellStyle name="Normal 7 6 3 2 2" xfId="4875"/>
    <cellStyle name="Normal 7 6 3 2 2 2" xfId="31829"/>
    <cellStyle name="Normal 7 6 3 2 3" xfId="7568"/>
    <cellStyle name="Normal 7 6 3 2 3 2" xfId="34522"/>
    <cellStyle name="Normal 7 6 3 2 4" xfId="10261"/>
    <cellStyle name="Normal 7 6 3 2 4 2" xfId="37215"/>
    <cellStyle name="Normal 7 6 3 2 5" xfId="12954"/>
    <cellStyle name="Normal 7 6 3 2 5 2" xfId="39908"/>
    <cellStyle name="Normal 7 6 3 2 6" xfId="15647"/>
    <cellStyle name="Normal 7 6 3 2 6 2" xfId="42601"/>
    <cellStyle name="Normal 7 6 3 2 7" xfId="18340"/>
    <cellStyle name="Normal 7 6 3 2 7 2" xfId="45295"/>
    <cellStyle name="Normal 7 6 3 2 8" xfId="21034"/>
    <cellStyle name="Normal 7 6 3 2 8 2" xfId="47989"/>
    <cellStyle name="Normal 7 6 3 2 9" xfId="23728"/>
    <cellStyle name="Normal 7 6 3 2 9 2" xfId="50683"/>
    <cellStyle name="Normal 7 6 3 3" xfId="2201"/>
    <cellStyle name="Normal 7 6 3 3 10" xfId="29156"/>
    <cellStyle name="Normal 7 6 3 3 11" xfId="25551"/>
    <cellStyle name="Normal 7 6 3 3 2" xfId="3984"/>
    <cellStyle name="Normal 7 6 3 3 2 2" xfId="30938"/>
    <cellStyle name="Normal 7 6 3 3 3" xfId="6677"/>
    <cellStyle name="Normal 7 6 3 3 3 2" xfId="33631"/>
    <cellStyle name="Normal 7 6 3 3 4" xfId="9370"/>
    <cellStyle name="Normal 7 6 3 3 4 2" xfId="36324"/>
    <cellStyle name="Normal 7 6 3 3 5" xfId="12063"/>
    <cellStyle name="Normal 7 6 3 3 5 2" xfId="39017"/>
    <cellStyle name="Normal 7 6 3 3 6" xfId="14756"/>
    <cellStyle name="Normal 7 6 3 3 6 2" xfId="41710"/>
    <cellStyle name="Normal 7 6 3 3 7" xfId="17449"/>
    <cellStyle name="Normal 7 6 3 3 7 2" xfId="44404"/>
    <cellStyle name="Normal 7 6 3 3 8" xfId="20143"/>
    <cellStyle name="Normal 7 6 3 3 8 2" xfId="47098"/>
    <cellStyle name="Normal 7 6 3 3 9" xfId="22837"/>
    <cellStyle name="Normal 7 6 3 3 9 2" xfId="49792"/>
    <cellStyle name="Normal 7 6 3 4" xfId="3093"/>
    <cellStyle name="Normal 7 6 3 4 2" xfId="30047"/>
    <cellStyle name="Normal 7 6 3 5" xfId="5786"/>
    <cellStyle name="Normal 7 6 3 5 2" xfId="32740"/>
    <cellStyle name="Normal 7 6 3 6" xfId="8479"/>
    <cellStyle name="Normal 7 6 3 6 2" xfId="35433"/>
    <cellStyle name="Normal 7 6 3 7" xfId="11172"/>
    <cellStyle name="Normal 7 6 3 7 2" xfId="38126"/>
    <cellStyle name="Normal 7 6 3 8" xfId="13865"/>
    <cellStyle name="Normal 7 6 3 8 2" xfId="40819"/>
    <cellStyle name="Normal 7 6 3 9" xfId="16558"/>
    <cellStyle name="Normal 7 6 3 9 2" xfId="43513"/>
    <cellStyle name="Normal 7 6 4" xfId="685"/>
    <cellStyle name="Normal 7 6 4 10" xfId="19516"/>
    <cellStyle name="Normal 7 6 4 10 2" xfId="46471"/>
    <cellStyle name="Normal 7 6 4 11" xfId="22210"/>
    <cellStyle name="Normal 7 6 4 11 2" xfId="49165"/>
    <cellStyle name="Normal 7 6 4 12" xfId="27638"/>
    <cellStyle name="Normal 7 6 4 13" xfId="24924"/>
    <cellStyle name="Normal 7 6 4 2" xfId="1574"/>
    <cellStyle name="Normal 7 6 4 2 10" xfId="28529"/>
    <cellStyle name="Normal 7 6 4 2 11" xfId="26706"/>
    <cellStyle name="Normal 7 6 4 2 2" xfId="5139"/>
    <cellStyle name="Normal 7 6 4 2 2 2" xfId="32093"/>
    <cellStyle name="Normal 7 6 4 2 3" xfId="7832"/>
    <cellStyle name="Normal 7 6 4 2 3 2" xfId="34786"/>
    <cellStyle name="Normal 7 6 4 2 4" xfId="10525"/>
    <cellStyle name="Normal 7 6 4 2 4 2" xfId="37479"/>
    <cellStyle name="Normal 7 6 4 2 5" xfId="13218"/>
    <cellStyle name="Normal 7 6 4 2 5 2" xfId="40172"/>
    <cellStyle name="Normal 7 6 4 2 6" xfId="15911"/>
    <cellStyle name="Normal 7 6 4 2 6 2" xfId="42865"/>
    <cellStyle name="Normal 7 6 4 2 7" xfId="18604"/>
    <cellStyle name="Normal 7 6 4 2 7 2" xfId="45559"/>
    <cellStyle name="Normal 7 6 4 2 8" xfId="21298"/>
    <cellStyle name="Normal 7 6 4 2 8 2" xfId="48253"/>
    <cellStyle name="Normal 7 6 4 2 9" xfId="23992"/>
    <cellStyle name="Normal 7 6 4 2 9 2" xfId="50947"/>
    <cellStyle name="Normal 7 6 4 3" xfId="2465"/>
    <cellStyle name="Normal 7 6 4 3 10" xfId="29420"/>
    <cellStyle name="Normal 7 6 4 3 11" xfId="25815"/>
    <cellStyle name="Normal 7 6 4 3 2" xfId="4248"/>
    <cellStyle name="Normal 7 6 4 3 2 2" xfId="31202"/>
    <cellStyle name="Normal 7 6 4 3 3" xfId="6941"/>
    <cellStyle name="Normal 7 6 4 3 3 2" xfId="33895"/>
    <cellStyle name="Normal 7 6 4 3 4" xfId="9634"/>
    <cellStyle name="Normal 7 6 4 3 4 2" xfId="36588"/>
    <cellStyle name="Normal 7 6 4 3 5" xfId="12327"/>
    <cellStyle name="Normal 7 6 4 3 5 2" xfId="39281"/>
    <cellStyle name="Normal 7 6 4 3 6" xfId="15020"/>
    <cellStyle name="Normal 7 6 4 3 6 2" xfId="41974"/>
    <cellStyle name="Normal 7 6 4 3 7" xfId="17713"/>
    <cellStyle name="Normal 7 6 4 3 7 2" xfId="44668"/>
    <cellStyle name="Normal 7 6 4 3 8" xfId="20407"/>
    <cellStyle name="Normal 7 6 4 3 8 2" xfId="47362"/>
    <cellStyle name="Normal 7 6 4 3 9" xfId="23101"/>
    <cellStyle name="Normal 7 6 4 3 9 2" xfId="50056"/>
    <cellStyle name="Normal 7 6 4 4" xfId="3357"/>
    <cellStyle name="Normal 7 6 4 4 2" xfId="30311"/>
    <cellStyle name="Normal 7 6 4 5" xfId="6050"/>
    <cellStyle name="Normal 7 6 4 5 2" xfId="33004"/>
    <cellStyle name="Normal 7 6 4 6" xfId="8743"/>
    <cellStyle name="Normal 7 6 4 6 2" xfId="35697"/>
    <cellStyle name="Normal 7 6 4 7" xfId="11436"/>
    <cellStyle name="Normal 7 6 4 7 2" xfId="38390"/>
    <cellStyle name="Normal 7 6 4 8" xfId="14129"/>
    <cellStyle name="Normal 7 6 4 8 2" xfId="41083"/>
    <cellStyle name="Normal 7 6 4 9" xfId="16822"/>
    <cellStyle name="Normal 7 6 4 9 2" xfId="43777"/>
    <cellStyle name="Normal 7 6 5" xfId="1041"/>
    <cellStyle name="Normal 7 6 5 10" xfId="27996"/>
    <cellStyle name="Normal 7 6 5 11" xfId="26173"/>
    <cellStyle name="Normal 7 6 5 2" xfId="4606"/>
    <cellStyle name="Normal 7 6 5 2 2" xfId="31560"/>
    <cellStyle name="Normal 7 6 5 3" xfId="7299"/>
    <cellStyle name="Normal 7 6 5 3 2" xfId="34253"/>
    <cellStyle name="Normal 7 6 5 4" xfId="9992"/>
    <cellStyle name="Normal 7 6 5 4 2" xfId="36946"/>
    <cellStyle name="Normal 7 6 5 5" xfId="12685"/>
    <cellStyle name="Normal 7 6 5 5 2" xfId="39639"/>
    <cellStyle name="Normal 7 6 5 6" xfId="15378"/>
    <cellStyle name="Normal 7 6 5 6 2" xfId="42332"/>
    <cellStyle name="Normal 7 6 5 7" xfId="18071"/>
    <cellStyle name="Normal 7 6 5 7 2" xfId="45026"/>
    <cellStyle name="Normal 7 6 5 8" xfId="20765"/>
    <cellStyle name="Normal 7 6 5 8 2" xfId="47720"/>
    <cellStyle name="Normal 7 6 5 9" xfId="23459"/>
    <cellStyle name="Normal 7 6 5 9 2" xfId="50414"/>
    <cellStyle name="Normal 7 6 6" xfId="1932"/>
    <cellStyle name="Normal 7 6 6 10" xfId="28887"/>
    <cellStyle name="Normal 7 6 6 11" xfId="25282"/>
    <cellStyle name="Normal 7 6 6 2" xfId="3715"/>
    <cellStyle name="Normal 7 6 6 2 2" xfId="30669"/>
    <cellStyle name="Normal 7 6 6 3" xfId="6408"/>
    <cellStyle name="Normal 7 6 6 3 2" xfId="33362"/>
    <cellStyle name="Normal 7 6 6 4" xfId="9101"/>
    <cellStyle name="Normal 7 6 6 4 2" xfId="36055"/>
    <cellStyle name="Normal 7 6 6 5" xfId="11794"/>
    <cellStyle name="Normal 7 6 6 5 2" xfId="38748"/>
    <cellStyle name="Normal 7 6 6 6" xfId="14487"/>
    <cellStyle name="Normal 7 6 6 6 2" xfId="41441"/>
    <cellStyle name="Normal 7 6 6 7" xfId="17180"/>
    <cellStyle name="Normal 7 6 6 7 2" xfId="44135"/>
    <cellStyle name="Normal 7 6 6 8" xfId="19874"/>
    <cellStyle name="Normal 7 6 6 8 2" xfId="46829"/>
    <cellStyle name="Normal 7 6 6 9" xfId="22568"/>
    <cellStyle name="Normal 7 6 6 9 2" xfId="49523"/>
    <cellStyle name="Normal 7 6 7" xfId="2824"/>
    <cellStyle name="Normal 7 6 7 2" xfId="29778"/>
    <cellStyle name="Normal 7 6 8" xfId="5517"/>
    <cellStyle name="Normal 7 6 8 2" xfId="32471"/>
    <cellStyle name="Normal 7 6 9" xfId="8210"/>
    <cellStyle name="Normal 7 6 9 2" xfId="35164"/>
    <cellStyle name="Normal 7 7" xfId="152"/>
    <cellStyle name="Normal 7 7 10" xfId="13629"/>
    <cellStyle name="Normal 7 7 10 2" xfId="40583"/>
    <cellStyle name="Normal 7 7 11" xfId="16322"/>
    <cellStyle name="Normal 7 7 11 2" xfId="43277"/>
    <cellStyle name="Normal 7 7 12" xfId="19016"/>
    <cellStyle name="Normal 7 7 12 2" xfId="45971"/>
    <cellStyle name="Normal 7 7 13" xfId="21710"/>
    <cellStyle name="Normal 7 7 13 2" xfId="48665"/>
    <cellStyle name="Normal 7 7 14" xfId="27138"/>
    <cellStyle name="Normal 7 7 15" xfId="24424"/>
    <cellStyle name="Normal 7 7 2" xfId="409"/>
    <cellStyle name="Normal 7 7 2 10" xfId="19254"/>
    <cellStyle name="Normal 7 7 2 10 2" xfId="46209"/>
    <cellStyle name="Normal 7 7 2 11" xfId="21948"/>
    <cellStyle name="Normal 7 7 2 11 2" xfId="48903"/>
    <cellStyle name="Normal 7 7 2 12" xfId="27376"/>
    <cellStyle name="Normal 7 7 2 13" xfId="24662"/>
    <cellStyle name="Normal 7 7 2 2" xfId="1312"/>
    <cellStyle name="Normal 7 7 2 2 10" xfId="28267"/>
    <cellStyle name="Normal 7 7 2 2 11" xfId="26444"/>
    <cellStyle name="Normal 7 7 2 2 2" xfId="4877"/>
    <cellStyle name="Normal 7 7 2 2 2 2" xfId="31831"/>
    <cellStyle name="Normal 7 7 2 2 3" xfId="7570"/>
    <cellStyle name="Normal 7 7 2 2 3 2" xfId="34524"/>
    <cellStyle name="Normal 7 7 2 2 4" xfId="10263"/>
    <cellStyle name="Normal 7 7 2 2 4 2" xfId="37217"/>
    <cellStyle name="Normal 7 7 2 2 5" xfId="12956"/>
    <cellStyle name="Normal 7 7 2 2 5 2" xfId="39910"/>
    <cellStyle name="Normal 7 7 2 2 6" xfId="15649"/>
    <cellStyle name="Normal 7 7 2 2 6 2" xfId="42603"/>
    <cellStyle name="Normal 7 7 2 2 7" xfId="18342"/>
    <cellStyle name="Normal 7 7 2 2 7 2" xfId="45297"/>
    <cellStyle name="Normal 7 7 2 2 8" xfId="21036"/>
    <cellStyle name="Normal 7 7 2 2 8 2" xfId="47991"/>
    <cellStyle name="Normal 7 7 2 2 9" xfId="23730"/>
    <cellStyle name="Normal 7 7 2 2 9 2" xfId="50685"/>
    <cellStyle name="Normal 7 7 2 3" xfId="2203"/>
    <cellStyle name="Normal 7 7 2 3 10" xfId="29158"/>
    <cellStyle name="Normal 7 7 2 3 11" xfId="25553"/>
    <cellStyle name="Normal 7 7 2 3 2" xfId="3986"/>
    <cellStyle name="Normal 7 7 2 3 2 2" xfId="30940"/>
    <cellStyle name="Normal 7 7 2 3 3" xfId="6679"/>
    <cellStyle name="Normal 7 7 2 3 3 2" xfId="33633"/>
    <cellStyle name="Normal 7 7 2 3 4" xfId="9372"/>
    <cellStyle name="Normal 7 7 2 3 4 2" xfId="36326"/>
    <cellStyle name="Normal 7 7 2 3 5" xfId="12065"/>
    <cellStyle name="Normal 7 7 2 3 5 2" xfId="39019"/>
    <cellStyle name="Normal 7 7 2 3 6" xfId="14758"/>
    <cellStyle name="Normal 7 7 2 3 6 2" xfId="41712"/>
    <cellStyle name="Normal 7 7 2 3 7" xfId="17451"/>
    <cellStyle name="Normal 7 7 2 3 7 2" xfId="44406"/>
    <cellStyle name="Normal 7 7 2 3 8" xfId="20145"/>
    <cellStyle name="Normal 7 7 2 3 8 2" xfId="47100"/>
    <cellStyle name="Normal 7 7 2 3 9" xfId="22839"/>
    <cellStyle name="Normal 7 7 2 3 9 2" xfId="49794"/>
    <cellStyle name="Normal 7 7 2 4" xfId="3095"/>
    <cellStyle name="Normal 7 7 2 4 2" xfId="30049"/>
    <cellStyle name="Normal 7 7 2 5" xfId="5788"/>
    <cellStyle name="Normal 7 7 2 5 2" xfId="32742"/>
    <cellStyle name="Normal 7 7 2 6" xfId="8481"/>
    <cellStyle name="Normal 7 7 2 6 2" xfId="35435"/>
    <cellStyle name="Normal 7 7 2 7" xfId="11174"/>
    <cellStyle name="Normal 7 7 2 7 2" xfId="38128"/>
    <cellStyle name="Normal 7 7 2 8" xfId="13867"/>
    <cellStyle name="Normal 7 7 2 8 2" xfId="40821"/>
    <cellStyle name="Normal 7 7 2 9" xfId="16560"/>
    <cellStyle name="Normal 7 7 2 9 2" xfId="43515"/>
    <cellStyle name="Normal 7 7 3" xfId="687"/>
    <cellStyle name="Normal 7 7 3 10" xfId="19518"/>
    <cellStyle name="Normal 7 7 3 10 2" xfId="46473"/>
    <cellStyle name="Normal 7 7 3 11" xfId="22212"/>
    <cellStyle name="Normal 7 7 3 11 2" xfId="49167"/>
    <cellStyle name="Normal 7 7 3 12" xfId="27640"/>
    <cellStyle name="Normal 7 7 3 13" xfId="24926"/>
    <cellStyle name="Normal 7 7 3 2" xfId="1576"/>
    <cellStyle name="Normal 7 7 3 2 10" xfId="28531"/>
    <cellStyle name="Normal 7 7 3 2 11" xfId="26708"/>
    <cellStyle name="Normal 7 7 3 2 2" xfId="5141"/>
    <cellStyle name="Normal 7 7 3 2 2 2" xfId="32095"/>
    <cellStyle name="Normal 7 7 3 2 3" xfId="7834"/>
    <cellStyle name="Normal 7 7 3 2 3 2" xfId="34788"/>
    <cellStyle name="Normal 7 7 3 2 4" xfId="10527"/>
    <cellStyle name="Normal 7 7 3 2 4 2" xfId="37481"/>
    <cellStyle name="Normal 7 7 3 2 5" xfId="13220"/>
    <cellStyle name="Normal 7 7 3 2 5 2" xfId="40174"/>
    <cellStyle name="Normal 7 7 3 2 6" xfId="15913"/>
    <cellStyle name="Normal 7 7 3 2 6 2" xfId="42867"/>
    <cellStyle name="Normal 7 7 3 2 7" xfId="18606"/>
    <cellStyle name="Normal 7 7 3 2 7 2" xfId="45561"/>
    <cellStyle name="Normal 7 7 3 2 8" xfId="21300"/>
    <cellStyle name="Normal 7 7 3 2 8 2" xfId="48255"/>
    <cellStyle name="Normal 7 7 3 2 9" xfId="23994"/>
    <cellStyle name="Normal 7 7 3 2 9 2" xfId="50949"/>
    <cellStyle name="Normal 7 7 3 3" xfId="2467"/>
    <cellStyle name="Normal 7 7 3 3 10" xfId="29422"/>
    <cellStyle name="Normal 7 7 3 3 11" xfId="25817"/>
    <cellStyle name="Normal 7 7 3 3 2" xfId="4250"/>
    <cellStyle name="Normal 7 7 3 3 2 2" xfId="31204"/>
    <cellStyle name="Normal 7 7 3 3 3" xfId="6943"/>
    <cellStyle name="Normal 7 7 3 3 3 2" xfId="33897"/>
    <cellStyle name="Normal 7 7 3 3 4" xfId="9636"/>
    <cellStyle name="Normal 7 7 3 3 4 2" xfId="36590"/>
    <cellStyle name="Normal 7 7 3 3 5" xfId="12329"/>
    <cellStyle name="Normal 7 7 3 3 5 2" xfId="39283"/>
    <cellStyle name="Normal 7 7 3 3 6" xfId="15022"/>
    <cellStyle name="Normal 7 7 3 3 6 2" xfId="41976"/>
    <cellStyle name="Normal 7 7 3 3 7" xfId="17715"/>
    <cellStyle name="Normal 7 7 3 3 7 2" xfId="44670"/>
    <cellStyle name="Normal 7 7 3 3 8" xfId="20409"/>
    <cellStyle name="Normal 7 7 3 3 8 2" xfId="47364"/>
    <cellStyle name="Normal 7 7 3 3 9" xfId="23103"/>
    <cellStyle name="Normal 7 7 3 3 9 2" xfId="50058"/>
    <cellStyle name="Normal 7 7 3 4" xfId="3359"/>
    <cellStyle name="Normal 7 7 3 4 2" xfId="30313"/>
    <cellStyle name="Normal 7 7 3 5" xfId="6052"/>
    <cellStyle name="Normal 7 7 3 5 2" xfId="33006"/>
    <cellStyle name="Normal 7 7 3 6" xfId="8745"/>
    <cellStyle name="Normal 7 7 3 6 2" xfId="35699"/>
    <cellStyle name="Normal 7 7 3 7" xfId="11438"/>
    <cellStyle name="Normal 7 7 3 7 2" xfId="38392"/>
    <cellStyle name="Normal 7 7 3 8" xfId="14131"/>
    <cellStyle name="Normal 7 7 3 8 2" xfId="41085"/>
    <cellStyle name="Normal 7 7 3 9" xfId="16824"/>
    <cellStyle name="Normal 7 7 3 9 2" xfId="43779"/>
    <cellStyle name="Normal 7 7 4" xfId="1074"/>
    <cellStyle name="Normal 7 7 4 10" xfId="28029"/>
    <cellStyle name="Normal 7 7 4 11" xfId="26206"/>
    <cellStyle name="Normal 7 7 4 2" xfId="4639"/>
    <cellStyle name="Normal 7 7 4 2 2" xfId="31593"/>
    <cellStyle name="Normal 7 7 4 3" xfId="7332"/>
    <cellStyle name="Normal 7 7 4 3 2" xfId="34286"/>
    <cellStyle name="Normal 7 7 4 4" xfId="10025"/>
    <cellStyle name="Normal 7 7 4 4 2" xfId="36979"/>
    <cellStyle name="Normal 7 7 4 5" xfId="12718"/>
    <cellStyle name="Normal 7 7 4 5 2" xfId="39672"/>
    <cellStyle name="Normal 7 7 4 6" xfId="15411"/>
    <cellStyle name="Normal 7 7 4 6 2" xfId="42365"/>
    <cellStyle name="Normal 7 7 4 7" xfId="18104"/>
    <cellStyle name="Normal 7 7 4 7 2" xfId="45059"/>
    <cellStyle name="Normal 7 7 4 8" xfId="20798"/>
    <cellStyle name="Normal 7 7 4 8 2" xfId="47753"/>
    <cellStyle name="Normal 7 7 4 9" xfId="23492"/>
    <cellStyle name="Normal 7 7 4 9 2" xfId="50447"/>
    <cellStyle name="Normal 7 7 5" xfId="1965"/>
    <cellStyle name="Normal 7 7 5 10" xfId="28920"/>
    <cellStyle name="Normal 7 7 5 11" xfId="25315"/>
    <cellStyle name="Normal 7 7 5 2" xfId="3748"/>
    <cellStyle name="Normal 7 7 5 2 2" xfId="30702"/>
    <cellStyle name="Normal 7 7 5 3" xfId="6441"/>
    <cellStyle name="Normal 7 7 5 3 2" xfId="33395"/>
    <cellStyle name="Normal 7 7 5 4" xfId="9134"/>
    <cellStyle name="Normal 7 7 5 4 2" xfId="36088"/>
    <cellStyle name="Normal 7 7 5 5" xfId="11827"/>
    <cellStyle name="Normal 7 7 5 5 2" xfId="38781"/>
    <cellStyle name="Normal 7 7 5 6" xfId="14520"/>
    <cellStyle name="Normal 7 7 5 6 2" xfId="41474"/>
    <cellStyle name="Normal 7 7 5 7" xfId="17213"/>
    <cellStyle name="Normal 7 7 5 7 2" xfId="44168"/>
    <cellStyle name="Normal 7 7 5 8" xfId="19907"/>
    <cellStyle name="Normal 7 7 5 8 2" xfId="46862"/>
    <cellStyle name="Normal 7 7 5 9" xfId="22601"/>
    <cellStyle name="Normal 7 7 5 9 2" xfId="49556"/>
    <cellStyle name="Normal 7 7 6" xfId="2857"/>
    <cellStyle name="Normal 7 7 6 2" xfId="29811"/>
    <cellStyle name="Normal 7 7 7" xfId="5550"/>
    <cellStyle name="Normal 7 7 7 2" xfId="32504"/>
    <cellStyle name="Normal 7 7 8" xfId="8243"/>
    <cellStyle name="Normal 7 7 8 2" xfId="35197"/>
    <cellStyle name="Normal 7 7 9" xfId="10936"/>
    <cellStyle name="Normal 7 7 9 2" xfId="37890"/>
    <cellStyle name="Normal 7 8" xfId="185"/>
    <cellStyle name="Normal 7 8 10" xfId="13662"/>
    <cellStyle name="Normal 7 8 10 2" xfId="40616"/>
    <cellStyle name="Normal 7 8 11" xfId="16355"/>
    <cellStyle name="Normal 7 8 11 2" xfId="43310"/>
    <cellStyle name="Normal 7 8 12" xfId="19049"/>
    <cellStyle name="Normal 7 8 12 2" xfId="46004"/>
    <cellStyle name="Normal 7 8 13" xfId="21743"/>
    <cellStyle name="Normal 7 8 13 2" xfId="48698"/>
    <cellStyle name="Normal 7 8 14" xfId="27171"/>
    <cellStyle name="Normal 7 8 15" xfId="24457"/>
    <cellStyle name="Normal 7 8 2" xfId="410"/>
    <cellStyle name="Normal 7 8 2 10" xfId="19255"/>
    <cellStyle name="Normal 7 8 2 10 2" xfId="46210"/>
    <cellStyle name="Normal 7 8 2 11" xfId="21949"/>
    <cellStyle name="Normal 7 8 2 11 2" xfId="48904"/>
    <cellStyle name="Normal 7 8 2 12" xfId="27377"/>
    <cellStyle name="Normal 7 8 2 13" xfId="24663"/>
    <cellStyle name="Normal 7 8 2 2" xfId="1313"/>
    <cellStyle name="Normal 7 8 2 2 10" xfId="28268"/>
    <cellStyle name="Normal 7 8 2 2 11" xfId="26445"/>
    <cellStyle name="Normal 7 8 2 2 2" xfId="4878"/>
    <cellStyle name="Normal 7 8 2 2 2 2" xfId="31832"/>
    <cellStyle name="Normal 7 8 2 2 3" xfId="7571"/>
    <cellStyle name="Normal 7 8 2 2 3 2" xfId="34525"/>
    <cellStyle name="Normal 7 8 2 2 4" xfId="10264"/>
    <cellStyle name="Normal 7 8 2 2 4 2" xfId="37218"/>
    <cellStyle name="Normal 7 8 2 2 5" xfId="12957"/>
    <cellStyle name="Normal 7 8 2 2 5 2" xfId="39911"/>
    <cellStyle name="Normal 7 8 2 2 6" xfId="15650"/>
    <cellStyle name="Normal 7 8 2 2 6 2" xfId="42604"/>
    <cellStyle name="Normal 7 8 2 2 7" xfId="18343"/>
    <cellStyle name="Normal 7 8 2 2 7 2" xfId="45298"/>
    <cellStyle name="Normal 7 8 2 2 8" xfId="21037"/>
    <cellStyle name="Normal 7 8 2 2 8 2" xfId="47992"/>
    <cellStyle name="Normal 7 8 2 2 9" xfId="23731"/>
    <cellStyle name="Normal 7 8 2 2 9 2" xfId="50686"/>
    <cellStyle name="Normal 7 8 2 3" xfId="2204"/>
    <cellStyle name="Normal 7 8 2 3 10" xfId="29159"/>
    <cellStyle name="Normal 7 8 2 3 11" xfId="25554"/>
    <cellStyle name="Normal 7 8 2 3 2" xfId="3987"/>
    <cellStyle name="Normal 7 8 2 3 2 2" xfId="30941"/>
    <cellStyle name="Normal 7 8 2 3 3" xfId="6680"/>
    <cellStyle name="Normal 7 8 2 3 3 2" xfId="33634"/>
    <cellStyle name="Normal 7 8 2 3 4" xfId="9373"/>
    <cellStyle name="Normal 7 8 2 3 4 2" xfId="36327"/>
    <cellStyle name="Normal 7 8 2 3 5" xfId="12066"/>
    <cellStyle name="Normal 7 8 2 3 5 2" xfId="39020"/>
    <cellStyle name="Normal 7 8 2 3 6" xfId="14759"/>
    <cellStyle name="Normal 7 8 2 3 6 2" xfId="41713"/>
    <cellStyle name="Normal 7 8 2 3 7" xfId="17452"/>
    <cellStyle name="Normal 7 8 2 3 7 2" xfId="44407"/>
    <cellStyle name="Normal 7 8 2 3 8" xfId="20146"/>
    <cellStyle name="Normal 7 8 2 3 8 2" xfId="47101"/>
    <cellStyle name="Normal 7 8 2 3 9" xfId="22840"/>
    <cellStyle name="Normal 7 8 2 3 9 2" xfId="49795"/>
    <cellStyle name="Normal 7 8 2 4" xfId="3096"/>
    <cellStyle name="Normal 7 8 2 4 2" xfId="30050"/>
    <cellStyle name="Normal 7 8 2 5" xfId="5789"/>
    <cellStyle name="Normal 7 8 2 5 2" xfId="32743"/>
    <cellStyle name="Normal 7 8 2 6" xfId="8482"/>
    <cellStyle name="Normal 7 8 2 6 2" xfId="35436"/>
    <cellStyle name="Normal 7 8 2 7" xfId="11175"/>
    <cellStyle name="Normal 7 8 2 7 2" xfId="38129"/>
    <cellStyle name="Normal 7 8 2 8" xfId="13868"/>
    <cellStyle name="Normal 7 8 2 8 2" xfId="40822"/>
    <cellStyle name="Normal 7 8 2 9" xfId="16561"/>
    <cellStyle name="Normal 7 8 2 9 2" xfId="43516"/>
    <cellStyle name="Normal 7 8 3" xfId="688"/>
    <cellStyle name="Normal 7 8 3 10" xfId="19519"/>
    <cellStyle name="Normal 7 8 3 10 2" xfId="46474"/>
    <cellStyle name="Normal 7 8 3 11" xfId="22213"/>
    <cellStyle name="Normal 7 8 3 11 2" xfId="49168"/>
    <cellStyle name="Normal 7 8 3 12" xfId="27641"/>
    <cellStyle name="Normal 7 8 3 13" xfId="24927"/>
    <cellStyle name="Normal 7 8 3 2" xfId="1577"/>
    <cellStyle name="Normal 7 8 3 2 10" xfId="28532"/>
    <cellStyle name="Normal 7 8 3 2 11" xfId="26709"/>
    <cellStyle name="Normal 7 8 3 2 2" xfId="5142"/>
    <cellStyle name="Normal 7 8 3 2 2 2" xfId="32096"/>
    <cellStyle name="Normal 7 8 3 2 3" xfId="7835"/>
    <cellStyle name="Normal 7 8 3 2 3 2" xfId="34789"/>
    <cellStyle name="Normal 7 8 3 2 4" xfId="10528"/>
    <cellStyle name="Normal 7 8 3 2 4 2" xfId="37482"/>
    <cellStyle name="Normal 7 8 3 2 5" xfId="13221"/>
    <cellStyle name="Normal 7 8 3 2 5 2" xfId="40175"/>
    <cellStyle name="Normal 7 8 3 2 6" xfId="15914"/>
    <cellStyle name="Normal 7 8 3 2 6 2" xfId="42868"/>
    <cellStyle name="Normal 7 8 3 2 7" xfId="18607"/>
    <cellStyle name="Normal 7 8 3 2 7 2" xfId="45562"/>
    <cellStyle name="Normal 7 8 3 2 8" xfId="21301"/>
    <cellStyle name="Normal 7 8 3 2 8 2" xfId="48256"/>
    <cellStyle name="Normal 7 8 3 2 9" xfId="23995"/>
    <cellStyle name="Normal 7 8 3 2 9 2" xfId="50950"/>
    <cellStyle name="Normal 7 8 3 3" xfId="2468"/>
    <cellStyle name="Normal 7 8 3 3 10" xfId="29423"/>
    <cellStyle name="Normal 7 8 3 3 11" xfId="25818"/>
    <cellStyle name="Normal 7 8 3 3 2" xfId="4251"/>
    <cellStyle name="Normal 7 8 3 3 2 2" xfId="31205"/>
    <cellStyle name="Normal 7 8 3 3 3" xfId="6944"/>
    <cellStyle name="Normal 7 8 3 3 3 2" xfId="33898"/>
    <cellStyle name="Normal 7 8 3 3 4" xfId="9637"/>
    <cellStyle name="Normal 7 8 3 3 4 2" xfId="36591"/>
    <cellStyle name="Normal 7 8 3 3 5" xfId="12330"/>
    <cellStyle name="Normal 7 8 3 3 5 2" xfId="39284"/>
    <cellStyle name="Normal 7 8 3 3 6" xfId="15023"/>
    <cellStyle name="Normal 7 8 3 3 6 2" xfId="41977"/>
    <cellStyle name="Normal 7 8 3 3 7" xfId="17716"/>
    <cellStyle name="Normal 7 8 3 3 7 2" xfId="44671"/>
    <cellStyle name="Normal 7 8 3 3 8" xfId="20410"/>
    <cellStyle name="Normal 7 8 3 3 8 2" xfId="47365"/>
    <cellStyle name="Normal 7 8 3 3 9" xfId="23104"/>
    <cellStyle name="Normal 7 8 3 3 9 2" xfId="50059"/>
    <cellStyle name="Normal 7 8 3 4" xfId="3360"/>
    <cellStyle name="Normal 7 8 3 4 2" xfId="30314"/>
    <cellStyle name="Normal 7 8 3 5" xfId="6053"/>
    <cellStyle name="Normal 7 8 3 5 2" xfId="33007"/>
    <cellStyle name="Normal 7 8 3 6" xfId="8746"/>
    <cellStyle name="Normal 7 8 3 6 2" xfId="35700"/>
    <cellStyle name="Normal 7 8 3 7" xfId="11439"/>
    <cellStyle name="Normal 7 8 3 7 2" xfId="38393"/>
    <cellStyle name="Normal 7 8 3 8" xfId="14132"/>
    <cellStyle name="Normal 7 8 3 8 2" xfId="41086"/>
    <cellStyle name="Normal 7 8 3 9" xfId="16825"/>
    <cellStyle name="Normal 7 8 3 9 2" xfId="43780"/>
    <cellStyle name="Normal 7 8 4" xfId="1107"/>
    <cellStyle name="Normal 7 8 4 10" xfId="28062"/>
    <cellStyle name="Normal 7 8 4 11" xfId="26239"/>
    <cellStyle name="Normal 7 8 4 2" xfId="4672"/>
    <cellStyle name="Normal 7 8 4 2 2" xfId="31626"/>
    <cellStyle name="Normal 7 8 4 3" xfId="7365"/>
    <cellStyle name="Normal 7 8 4 3 2" xfId="34319"/>
    <cellStyle name="Normal 7 8 4 4" xfId="10058"/>
    <cellStyle name="Normal 7 8 4 4 2" xfId="37012"/>
    <cellStyle name="Normal 7 8 4 5" xfId="12751"/>
    <cellStyle name="Normal 7 8 4 5 2" xfId="39705"/>
    <cellStyle name="Normal 7 8 4 6" xfId="15444"/>
    <cellStyle name="Normal 7 8 4 6 2" xfId="42398"/>
    <cellStyle name="Normal 7 8 4 7" xfId="18137"/>
    <cellStyle name="Normal 7 8 4 7 2" xfId="45092"/>
    <cellStyle name="Normal 7 8 4 8" xfId="20831"/>
    <cellStyle name="Normal 7 8 4 8 2" xfId="47786"/>
    <cellStyle name="Normal 7 8 4 9" xfId="23525"/>
    <cellStyle name="Normal 7 8 4 9 2" xfId="50480"/>
    <cellStyle name="Normal 7 8 5" xfId="1998"/>
    <cellStyle name="Normal 7 8 5 10" xfId="28953"/>
    <cellStyle name="Normal 7 8 5 11" xfId="25348"/>
    <cellStyle name="Normal 7 8 5 2" xfId="3781"/>
    <cellStyle name="Normal 7 8 5 2 2" xfId="30735"/>
    <cellStyle name="Normal 7 8 5 3" xfId="6474"/>
    <cellStyle name="Normal 7 8 5 3 2" xfId="33428"/>
    <cellStyle name="Normal 7 8 5 4" xfId="9167"/>
    <cellStyle name="Normal 7 8 5 4 2" xfId="36121"/>
    <cellStyle name="Normal 7 8 5 5" xfId="11860"/>
    <cellStyle name="Normal 7 8 5 5 2" xfId="38814"/>
    <cellStyle name="Normal 7 8 5 6" xfId="14553"/>
    <cellStyle name="Normal 7 8 5 6 2" xfId="41507"/>
    <cellStyle name="Normal 7 8 5 7" xfId="17246"/>
    <cellStyle name="Normal 7 8 5 7 2" xfId="44201"/>
    <cellStyle name="Normal 7 8 5 8" xfId="19940"/>
    <cellStyle name="Normal 7 8 5 8 2" xfId="46895"/>
    <cellStyle name="Normal 7 8 5 9" xfId="22634"/>
    <cellStyle name="Normal 7 8 5 9 2" xfId="49589"/>
    <cellStyle name="Normal 7 8 6" xfId="2890"/>
    <cellStyle name="Normal 7 8 6 2" xfId="29844"/>
    <cellStyle name="Normal 7 8 7" xfId="5583"/>
    <cellStyle name="Normal 7 8 7 2" xfId="32537"/>
    <cellStyle name="Normal 7 8 8" xfId="8276"/>
    <cellStyle name="Normal 7 8 8 2" xfId="35230"/>
    <cellStyle name="Normal 7 8 9" xfId="10969"/>
    <cellStyle name="Normal 7 8 9 2" xfId="37923"/>
    <cellStyle name="Normal 7 9" xfId="411"/>
    <cellStyle name="Normal 8" xfId="70"/>
    <cellStyle name="Normal 8 10" xfId="509"/>
    <cellStyle name="Normal 8 10 10" xfId="19339"/>
    <cellStyle name="Normal 8 10 10 2" xfId="46294"/>
    <cellStyle name="Normal 8 10 11" xfId="22033"/>
    <cellStyle name="Normal 8 10 11 2" xfId="48988"/>
    <cellStyle name="Normal 8 10 12" xfId="27461"/>
    <cellStyle name="Normal 8 10 13" xfId="24747"/>
    <cellStyle name="Normal 8 10 2" xfId="1397"/>
    <cellStyle name="Normal 8 10 2 10" xfId="28352"/>
    <cellStyle name="Normal 8 10 2 11" xfId="26529"/>
    <cellStyle name="Normal 8 10 2 2" xfId="4962"/>
    <cellStyle name="Normal 8 10 2 2 2" xfId="31916"/>
    <cellStyle name="Normal 8 10 2 3" xfId="7655"/>
    <cellStyle name="Normal 8 10 2 3 2" xfId="34609"/>
    <cellStyle name="Normal 8 10 2 4" xfId="10348"/>
    <cellStyle name="Normal 8 10 2 4 2" xfId="37302"/>
    <cellStyle name="Normal 8 10 2 5" xfId="13041"/>
    <cellStyle name="Normal 8 10 2 5 2" xfId="39995"/>
    <cellStyle name="Normal 8 10 2 6" xfId="15734"/>
    <cellStyle name="Normal 8 10 2 6 2" xfId="42688"/>
    <cellStyle name="Normal 8 10 2 7" xfId="18427"/>
    <cellStyle name="Normal 8 10 2 7 2" xfId="45382"/>
    <cellStyle name="Normal 8 10 2 8" xfId="21121"/>
    <cellStyle name="Normal 8 10 2 8 2" xfId="48076"/>
    <cellStyle name="Normal 8 10 2 9" xfId="23815"/>
    <cellStyle name="Normal 8 10 2 9 2" xfId="50770"/>
    <cellStyle name="Normal 8 10 3" xfId="2288"/>
    <cellStyle name="Normal 8 10 3 10" xfId="29243"/>
    <cellStyle name="Normal 8 10 3 11" xfId="25638"/>
    <cellStyle name="Normal 8 10 3 2" xfId="4071"/>
    <cellStyle name="Normal 8 10 3 2 2" xfId="31025"/>
    <cellStyle name="Normal 8 10 3 3" xfId="6764"/>
    <cellStyle name="Normal 8 10 3 3 2" xfId="33718"/>
    <cellStyle name="Normal 8 10 3 4" xfId="9457"/>
    <cellStyle name="Normal 8 10 3 4 2" xfId="36411"/>
    <cellStyle name="Normal 8 10 3 5" xfId="12150"/>
    <cellStyle name="Normal 8 10 3 5 2" xfId="39104"/>
    <cellStyle name="Normal 8 10 3 6" xfId="14843"/>
    <cellStyle name="Normal 8 10 3 6 2" xfId="41797"/>
    <cellStyle name="Normal 8 10 3 7" xfId="17536"/>
    <cellStyle name="Normal 8 10 3 7 2" xfId="44491"/>
    <cellStyle name="Normal 8 10 3 8" xfId="20230"/>
    <cellStyle name="Normal 8 10 3 8 2" xfId="47185"/>
    <cellStyle name="Normal 8 10 3 9" xfId="22924"/>
    <cellStyle name="Normal 8 10 3 9 2" xfId="49879"/>
    <cellStyle name="Normal 8 10 4" xfId="3180"/>
    <cellStyle name="Normal 8 10 4 2" xfId="30134"/>
    <cellStyle name="Normal 8 10 5" xfId="5873"/>
    <cellStyle name="Normal 8 10 5 2" xfId="32827"/>
    <cellStyle name="Normal 8 10 6" xfId="8566"/>
    <cellStyle name="Normal 8 10 6 2" xfId="35520"/>
    <cellStyle name="Normal 8 10 7" xfId="11259"/>
    <cellStyle name="Normal 8 10 7 2" xfId="38213"/>
    <cellStyle name="Normal 8 10 8" xfId="13952"/>
    <cellStyle name="Normal 8 10 8 2" xfId="40906"/>
    <cellStyle name="Normal 8 10 9" xfId="16645"/>
    <cellStyle name="Normal 8 10 9 2" xfId="43600"/>
    <cellStyle name="Normal 8 11" xfId="755"/>
    <cellStyle name="Normal 8 11 10" xfId="19585"/>
    <cellStyle name="Normal 8 11 10 2" xfId="46540"/>
    <cellStyle name="Normal 8 11 11" xfId="22279"/>
    <cellStyle name="Normal 8 11 11 2" xfId="49234"/>
    <cellStyle name="Normal 8 11 12" xfId="27707"/>
    <cellStyle name="Normal 8 11 13" xfId="24993"/>
    <cellStyle name="Normal 8 11 2" xfId="1643"/>
    <cellStyle name="Normal 8 11 2 10" xfId="28598"/>
    <cellStyle name="Normal 8 11 2 11" xfId="26775"/>
    <cellStyle name="Normal 8 11 2 2" xfId="5208"/>
    <cellStyle name="Normal 8 11 2 2 2" xfId="32162"/>
    <cellStyle name="Normal 8 11 2 3" xfId="7901"/>
    <cellStyle name="Normal 8 11 2 3 2" xfId="34855"/>
    <cellStyle name="Normal 8 11 2 4" xfId="10594"/>
    <cellStyle name="Normal 8 11 2 4 2" xfId="37548"/>
    <cellStyle name="Normal 8 11 2 5" xfId="13287"/>
    <cellStyle name="Normal 8 11 2 5 2" xfId="40241"/>
    <cellStyle name="Normal 8 11 2 6" xfId="15980"/>
    <cellStyle name="Normal 8 11 2 6 2" xfId="42934"/>
    <cellStyle name="Normal 8 11 2 7" xfId="18673"/>
    <cellStyle name="Normal 8 11 2 7 2" xfId="45628"/>
    <cellStyle name="Normal 8 11 2 8" xfId="21367"/>
    <cellStyle name="Normal 8 11 2 8 2" xfId="48322"/>
    <cellStyle name="Normal 8 11 2 9" xfId="24061"/>
    <cellStyle name="Normal 8 11 2 9 2" xfId="51016"/>
    <cellStyle name="Normal 8 11 3" xfId="2535"/>
    <cellStyle name="Normal 8 11 3 10" xfId="29489"/>
    <cellStyle name="Normal 8 11 3 11" xfId="25884"/>
    <cellStyle name="Normal 8 11 3 2" xfId="4317"/>
    <cellStyle name="Normal 8 11 3 2 2" xfId="31271"/>
    <cellStyle name="Normal 8 11 3 3" xfId="7010"/>
    <cellStyle name="Normal 8 11 3 3 2" xfId="33964"/>
    <cellStyle name="Normal 8 11 3 4" xfId="9703"/>
    <cellStyle name="Normal 8 11 3 4 2" xfId="36657"/>
    <cellStyle name="Normal 8 11 3 5" xfId="12396"/>
    <cellStyle name="Normal 8 11 3 5 2" xfId="39350"/>
    <cellStyle name="Normal 8 11 3 6" xfId="15089"/>
    <cellStyle name="Normal 8 11 3 6 2" xfId="42043"/>
    <cellStyle name="Normal 8 11 3 7" xfId="17782"/>
    <cellStyle name="Normal 8 11 3 7 2" xfId="44737"/>
    <cellStyle name="Normal 8 11 3 8" xfId="20476"/>
    <cellStyle name="Normal 8 11 3 8 2" xfId="47431"/>
    <cellStyle name="Normal 8 11 3 9" xfId="23170"/>
    <cellStyle name="Normal 8 11 3 9 2" xfId="50125"/>
    <cellStyle name="Normal 8 11 4" xfId="3426"/>
    <cellStyle name="Normal 8 11 4 2" xfId="30380"/>
    <cellStyle name="Normal 8 11 5" xfId="6119"/>
    <cellStyle name="Normal 8 11 5 2" xfId="33073"/>
    <cellStyle name="Normal 8 11 6" xfId="8812"/>
    <cellStyle name="Normal 8 11 6 2" xfId="35766"/>
    <cellStyle name="Normal 8 11 7" xfId="11505"/>
    <cellStyle name="Normal 8 11 7 2" xfId="38459"/>
    <cellStyle name="Normal 8 11 8" xfId="14198"/>
    <cellStyle name="Normal 8 11 8 2" xfId="41152"/>
    <cellStyle name="Normal 8 11 9" xfId="16891"/>
    <cellStyle name="Normal 8 11 9 2" xfId="43846"/>
    <cellStyle name="Normal 8 12" xfId="777"/>
    <cellStyle name="Normal 8 12 10" xfId="19608"/>
    <cellStyle name="Normal 8 12 10 2" xfId="46563"/>
    <cellStyle name="Normal 8 12 11" xfId="22302"/>
    <cellStyle name="Normal 8 12 11 2" xfId="49257"/>
    <cellStyle name="Normal 8 12 12" xfId="27730"/>
    <cellStyle name="Normal 8 12 13" xfId="25016"/>
    <cellStyle name="Normal 8 12 2" xfId="1666"/>
    <cellStyle name="Normal 8 12 2 10" xfId="28621"/>
    <cellStyle name="Normal 8 12 2 11" xfId="26798"/>
    <cellStyle name="Normal 8 12 2 2" xfId="5231"/>
    <cellStyle name="Normal 8 12 2 2 2" xfId="32185"/>
    <cellStyle name="Normal 8 12 2 3" xfId="7924"/>
    <cellStyle name="Normal 8 12 2 3 2" xfId="34878"/>
    <cellStyle name="Normal 8 12 2 4" xfId="10617"/>
    <cellStyle name="Normal 8 12 2 4 2" xfId="37571"/>
    <cellStyle name="Normal 8 12 2 5" xfId="13310"/>
    <cellStyle name="Normal 8 12 2 5 2" xfId="40264"/>
    <cellStyle name="Normal 8 12 2 6" xfId="16003"/>
    <cellStyle name="Normal 8 12 2 6 2" xfId="42957"/>
    <cellStyle name="Normal 8 12 2 7" xfId="18696"/>
    <cellStyle name="Normal 8 12 2 7 2" xfId="45651"/>
    <cellStyle name="Normal 8 12 2 8" xfId="21390"/>
    <cellStyle name="Normal 8 12 2 8 2" xfId="48345"/>
    <cellStyle name="Normal 8 12 2 9" xfId="24084"/>
    <cellStyle name="Normal 8 12 2 9 2" xfId="51039"/>
    <cellStyle name="Normal 8 12 3" xfId="2558"/>
    <cellStyle name="Normal 8 12 3 10" xfId="29512"/>
    <cellStyle name="Normal 8 12 3 11" xfId="25907"/>
    <cellStyle name="Normal 8 12 3 2" xfId="4340"/>
    <cellStyle name="Normal 8 12 3 2 2" xfId="31294"/>
    <cellStyle name="Normal 8 12 3 3" xfId="7033"/>
    <cellStyle name="Normal 8 12 3 3 2" xfId="33987"/>
    <cellStyle name="Normal 8 12 3 4" xfId="9726"/>
    <cellStyle name="Normal 8 12 3 4 2" xfId="36680"/>
    <cellStyle name="Normal 8 12 3 5" xfId="12419"/>
    <cellStyle name="Normal 8 12 3 5 2" xfId="39373"/>
    <cellStyle name="Normal 8 12 3 6" xfId="15112"/>
    <cellStyle name="Normal 8 12 3 6 2" xfId="42066"/>
    <cellStyle name="Normal 8 12 3 7" xfId="17805"/>
    <cellStyle name="Normal 8 12 3 7 2" xfId="44760"/>
    <cellStyle name="Normal 8 12 3 8" xfId="20499"/>
    <cellStyle name="Normal 8 12 3 8 2" xfId="47454"/>
    <cellStyle name="Normal 8 12 3 9" xfId="23193"/>
    <cellStyle name="Normal 8 12 3 9 2" xfId="50148"/>
    <cellStyle name="Normal 8 12 4" xfId="3449"/>
    <cellStyle name="Normal 8 12 4 2" xfId="30403"/>
    <cellStyle name="Normal 8 12 5" xfId="6142"/>
    <cellStyle name="Normal 8 12 5 2" xfId="33096"/>
    <cellStyle name="Normal 8 12 6" xfId="8835"/>
    <cellStyle name="Normal 8 12 6 2" xfId="35789"/>
    <cellStyle name="Normal 8 12 7" xfId="11528"/>
    <cellStyle name="Normal 8 12 7 2" xfId="38482"/>
    <cellStyle name="Normal 8 12 8" xfId="14221"/>
    <cellStyle name="Normal 8 12 8 2" xfId="41175"/>
    <cellStyle name="Normal 8 12 9" xfId="16914"/>
    <cellStyle name="Normal 8 12 9 2" xfId="43869"/>
    <cellStyle name="Normal 8 13" xfId="810"/>
    <cellStyle name="Normal 8 13 10" xfId="19641"/>
    <cellStyle name="Normal 8 13 10 2" xfId="46596"/>
    <cellStyle name="Normal 8 13 11" xfId="22335"/>
    <cellStyle name="Normal 8 13 11 2" xfId="49290"/>
    <cellStyle name="Normal 8 13 12" xfId="27763"/>
    <cellStyle name="Normal 8 13 13" xfId="25049"/>
    <cellStyle name="Normal 8 13 2" xfId="1699"/>
    <cellStyle name="Normal 8 13 2 10" xfId="28654"/>
    <cellStyle name="Normal 8 13 2 11" xfId="26831"/>
    <cellStyle name="Normal 8 13 2 2" xfId="5264"/>
    <cellStyle name="Normal 8 13 2 2 2" xfId="32218"/>
    <cellStyle name="Normal 8 13 2 3" xfId="7957"/>
    <cellStyle name="Normal 8 13 2 3 2" xfId="34911"/>
    <cellStyle name="Normal 8 13 2 4" xfId="10650"/>
    <cellStyle name="Normal 8 13 2 4 2" xfId="37604"/>
    <cellStyle name="Normal 8 13 2 5" xfId="13343"/>
    <cellStyle name="Normal 8 13 2 5 2" xfId="40297"/>
    <cellStyle name="Normal 8 13 2 6" xfId="16036"/>
    <cellStyle name="Normal 8 13 2 6 2" xfId="42990"/>
    <cellStyle name="Normal 8 13 2 7" xfId="18729"/>
    <cellStyle name="Normal 8 13 2 7 2" xfId="45684"/>
    <cellStyle name="Normal 8 13 2 8" xfId="21423"/>
    <cellStyle name="Normal 8 13 2 8 2" xfId="48378"/>
    <cellStyle name="Normal 8 13 2 9" xfId="24117"/>
    <cellStyle name="Normal 8 13 2 9 2" xfId="51072"/>
    <cellStyle name="Normal 8 13 3" xfId="2591"/>
    <cellStyle name="Normal 8 13 3 10" xfId="29545"/>
    <cellStyle name="Normal 8 13 3 11" xfId="25940"/>
    <cellStyle name="Normal 8 13 3 2" xfId="4373"/>
    <cellStyle name="Normal 8 13 3 2 2" xfId="31327"/>
    <cellStyle name="Normal 8 13 3 3" xfId="7066"/>
    <cellStyle name="Normal 8 13 3 3 2" xfId="34020"/>
    <cellStyle name="Normal 8 13 3 4" xfId="9759"/>
    <cellStyle name="Normal 8 13 3 4 2" xfId="36713"/>
    <cellStyle name="Normal 8 13 3 5" xfId="12452"/>
    <cellStyle name="Normal 8 13 3 5 2" xfId="39406"/>
    <cellStyle name="Normal 8 13 3 6" xfId="15145"/>
    <cellStyle name="Normal 8 13 3 6 2" xfId="42099"/>
    <cellStyle name="Normal 8 13 3 7" xfId="17838"/>
    <cellStyle name="Normal 8 13 3 7 2" xfId="44793"/>
    <cellStyle name="Normal 8 13 3 8" xfId="20532"/>
    <cellStyle name="Normal 8 13 3 8 2" xfId="47487"/>
    <cellStyle name="Normal 8 13 3 9" xfId="23226"/>
    <cellStyle name="Normal 8 13 3 9 2" xfId="50181"/>
    <cellStyle name="Normal 8 13 4" xfId="3482"/>
    <cellStyle name="Normal 8 13 4 2" xfId="30436"/>
    <cellStyle name="Normal 8 13 5" xfId="6175"/>
    <cellStyle name="Normal 8 13 5 2" xfId="33129"/>
    <cellStyle name="Normal 8 13 6" xfId="8868"/>
    <cellStyle name="Normal 8 13 6 2" xfId="35822"/>
    <cellStyle name="Normal 8 13 7" xfId="11561"/>
    <cellStyle name="Normal 8 13 7 2" xfId="38515"/>
    <cellStyle name="Normal 8 13 8" xfId="14254"/>
    <cellStyle name="Normal 8 13 8 2" xfId="41208"/>
    <cellStyle name="Normal 8 13 9" xfId="16947"/>
    <cellStyle name="Normal 8 13 9 2" xfId="43902"/>
    <cellStyle name="Normal 8 14" xfId="840"/>
    <cellStyle name="Normal 8 14 10" xfId="19671"/>
    <cellStyle name="Normal 8 14 10 2" xfId="46626"/>
    <cellStyle name="Normal 8 14 11" xfId="22365"/>
    <cellStyle name="Normal 8 14 11 2" xfId="49320"/>
    <cellStyle name="Normal 8 14 12" xfId="27793"/>
    <cellStyle name="Normal 8 14 13" xfId="25079"/>
    <cellStyle name="Normal 8 14 2" xfId="1729"/>
    <cellStyle name="Normal 8 14 2 10" xfId="28684"/>
    <cellStyle name="Normal 8 14 2 11" xfId="26861"/>
    <cellStyle name="Normal 8 14 2 2" xfId="5294"/>
    <cellStyle name="Normal 8 14 2 2 2" xfId="32248"/>
    <cellStyle name="Normal 8 14 2 3" xfId="7987"/>
    <cellStyle name="Normal 8 14 2 3 2" xfId="34941"/>
    <cellStyle name="Normal 8 14 2 4" xfId="10680"/>
    <cellStyle name="Normal 8 14 2 4 2" xfId="37634"/>
    <cellStyle name="Normal 8 14 2 5" xfId="13373"/>
    <cellStyle name="Normal 8 14 2 5 2" xfId="40327"/>
    <cellStyle name="Normal 8 14 2 6" xfId="16066"/>
    <cellStyle name="Normal 8 14 2 6 2" xfId="43020"/>
    <cellStyle name="Normal 8 14 2 7" xfId="18759"/>
    <cellStyle name="Normal 8 14 2 7 2" xfId="45714"/>
    <cellStyle name="Normal 8 14 2 8" xfId="21453"/>
    <cellStyle name="Normal 8 14 2 8 2" xfId="48408"/>
    <cellStyle name="Normal 8 14 2 9" xfId="24147"/>
    <cellStyle name="Normal 8 14 2 9 2" xfId="51102"/>
    <cellStyle name="Normal 8 14 3" xfId="2621"/>
    <cellStyle name="Normal 8 14 3 10" xfId="29575"/>
    <cellStyle name="Normal 8 14 3 11" xfId="25970"/>
    <cellStyle name="Normal 8 14 3 2" xfId="4403"/>
    <cellStyle name="Normal 8 14 3 2 2" xfId="31357"/>
    <cellStyle name="Normal 8 14 3 3" xfId="7096"/>
    <cellStyle name="Normal 8 14 3 3 2" xfId="34050"/>
    <cellStyle name="Normal 8 14 3 4" xfId="9789"/>
    <cellStyle name="Normal 8 14 3 4 2" xfId="36743"/>
    <cellStyle name="Normal 8 14 3 5" xfId="12482"/>
    <cellStyle name="Normal 8 14 3 5 2" xfId="39436"/>
    <cellStyle name="Normal 8 14 3 6" xfId="15175"/>
    <cellStyle name="Normal 8 14 3 6 2" xfId="42129"/>
    <cellStyle name="Normal 8 14 3 7" xfId="17868"/>
    <cellStyle name="Normal 8 14 3 7 2" xfId="44823"/>
    <cellStyle name="Normal 8 14 3 8" xfId="20562"/>
    <cellStyle name="Normal 8 14 3 8 2" xfId="47517"/>
    <cellStyle name="Normal 8 14 3 9" xfId="23256"/>
    <cellStyle name="Normal 8 14 3 9 2" xfId="50211"/>
    <cellStyle name="Normal 8 14 4" xfId="3512"/>
    <cellStyle name="Normal 8 14 4 2" xfId="30466"/>
    <cellStyle name="Normal 8 14 5" xfId="6205"/>
    <cellStyle name="Normal 8 14 5 2" xfId="33159"/>
    <cellStyle name="Normal 8 14 6" xfId="8898"/>
    <cellStyle name="Normal 8 14 6 2" xfId="35852"/>
    <cellStyle name="Normal 8 14 7" xfId="11591"/>
    <cellStyle name="Normal 8 14 7 2" xfId="38545"/>
    <cellStyle name="Normal 8 14 8" xfId="14284"/>
    <cellStyle name="Normal 8 14 8 2" xfId="41238"/>
    <cellStyle name="Normal 8 14 9" xfId="16977"/>
    <cellStyle name="Normal 8 14 9 2" xfId="43932"/>
    <cellStyle name="Normal 8 15" xfId="863"/>
    <cellStyle name="Normal 8 15 10" xfId="19695"/>
    <cellStyle name="Normal 8 15 10 2" xfId="46650"/>
    <cellStyle name="Normal 8 15 11" xfId="22389"/>
    <cellStyle name="Normal 8 15 11 2" xfId="49344"/>
    <cellStyle name="Normal 8 15 12" xfId="27817"/>
    <cellStyle name="Normal 8 15 13" xfId="25103"/>
    <cellStyle name="Normal 8 15 2" xfId="1753"/>
    <cellStyle name="Normal 8 15 2 10" xfId="28708"/>
    <cellStyle name="Normal 8 15 2 11" xfId="26885"/>
    <cellStyle name="Normal 8 15 2 2" xfId="5318"/>
    <cellStyle name="Normal 8 15 2 2 2" xfId="32272"/>
    <cellStyle name="Normal 8 15 2 3" xfId="8011"/>
    <cellStyle name="Normal 8 15 2 3 2" xfId="34965"/>
    <cellStyle name="Normal 8 15 2 4" xfId="10704"/>
    <cellStyle name="Normal 8 15 2 4 2" xfId="37658"/>
    <cellStyle name="Normal 8 15 2 5" xfId="13397"/>
    <cellStyle name="Normal 8 15 2 5 2" xfId="40351"/>
    <cellStyle name="Normal 8 15 2 6" xfId="16090"/>
    <cellStyle name="Normal 8 15 2 6 2" xfId="43044"/>
    <cellStyle name="Normal 8 15 2 7" xfId="18783"/>
    <cellStyle name="Normal 8 15 2 7 2" xfId="45738"/>
    <cellStyle name="Normal 8 15 2 8" xfId="21477"/>
    <cellStyle name="Normal 8 15 2 8 2" xfId="48432"/>
    <cellStyle name="Normal 8 15 2 9" xfId="24171"/>
    <cellStyle name="Normal 8 15 2 9 2" xfId="51126"/>
    <cellStyle name="Normal 8 15 3" xfId="2645"/>
    <cellStyle name="Normal 8 15 3 10" xfId="29599"/>
    <cellStyle name="Normal 8 15 3 11" xfId="25994"/>
    <cellStyle name="Normal 8 15 3 2" xfId="4427"/>
    <cellStyle name="Normal 8 15 3 2 2" xfId="31381"/>
    <cellStyle name="Normal 8 15 3 3" xfId="7120"/>
    <cellStyle name="Normal 8 15 3 3 2" xfId="34074"/>
    <cellStyle name="Normal 8 15 3 4" xfId="9813"/>
    <cellStyle name="Normal 8 15 3 4 2" xfId="36767"/>
    <cellStyle name="Normal 8 15 3 5" xfId="12506"/>
    <cellStyle name="Normal 8 15 3 5 2" xfId="39460"/>
    <cellStyle name="Normal 8 15 3 6" xfId="15199"/>
    <cellStyle name="Normal 8 15 3 6 2" xfId="42153"/>
    <cellStyle name="Normal 8 15 3 7" xfId="17892"/>
    <cellStyle name="Normal 8 15 3 7 2" xfId="44847"/>
    <cellStyle name="Normal 8 15 3 8" xfId="20586"/>
    <cellStyle name="Normal 8 15 3 8 2" xfId="47541"/>
    <cellStyle name="Normal 8 15 3 9" xfId="23280"/>
    <cellStyle name="Normal 8 15 3 9 2" xfId="50235"/>
    <cellStyle name="Normal 8 15 4" xfId="3536"/>
    <cellStyle name="Normal 8 15 4 2" xfId="30490"/>
    <cellStyle name="Normal 8 15 5" xfId="6229"/>
    <cellStyle name="Normal 8 15 5 2" xfId="33183"/>
    <cellStyle name="Normal 8 15 6" xfId="8922"/>
    <cellStyle name="Normal 8 15 6 2" xfId="35876"/>
    <cellStyle name="Normal 8 15 7" xfId="11615"/>
    <cellStyle name="Normal 8 15 7 2" xfId="38569"/>
    <cellStyle name="Normal 8 15 8" xfId="14308"/>
    <cellStyle name="Normal 8 15 8 2" xfId="41262"/>
    <cellStyle name="Normal 8 15 9" xfId="17001"/>
    <cellStyle name="Normal 8 15 9 2" xfId="43956"/>
    <cellStyle name="Normal 8 16" xfId="901"/>
    <cellStyle name="Normal 8 16 10" xfId="19733"/>
    <cellStyle name="Normal 8 16 10 2" xfId="46688"/>
    <cellStyle name="Normal 8 16 11" xfId="22427"/>
    <cellStyle name="Normal 8 16 11 2" xfId="49382"/>
    <cellStyle name="Normal 8 16 12" xfId="27855"/>
    <cellStyle name="Normal 8 16 13" xfId="25141"/>
    <cellStyle name="Normal 8 16 2" xfId="1791"/>
    <cellStyle name="Normal 8 16 2 10" xfId="28746"/>
    <cellStyle name="Normal 8 16 2 11" xfId="26923"/>
    <cellStyle name="Normal 8 16 2 2" xfId="5356"/>
    <cellStyle name="Normal 8 16 2 2 2" xfId="32310"/>
    <cellStyle name="Normal 8 16 2 3" xfId="8049"/>
    <cellStyle name="Normal 8 16 2 3 2" xfId="35003"/>
    <cellStyle name="Normal 8 16 2 4" xfId="10742"/>
    <cellStyle name="Normal 8 16 2 4 2" xfId="37696"/>
    <cellStyle name="Normal 8 16 2 5" xfId="13435"/>
    <cellStyle name="Normal 8 16 2 5 2" xfId="40389"/>
    <cellStyle name="Normal 8 16 2 6" xfId="16128"/>
    <cellStyle name="Normal 8 16 2 6 2" xfId="43082"/>
    <cellStyle name="Normal 8 16 2 7" xfId="18821"/>
    <cellStyle name="Normal 8 16 2 7 2" xfId="45776"/>
    <cellStyle name="Normal 8 16 2 8" xfId="21515"/>
    <cellStyle name="Normal 8 16 2 8 2" xfId="48470"/>
    <cellStyle name="Normal 8 16 2 9" xfId="24209"/>
    <cellStyle name="Normal 8 16 2 9 2" xfId="51164"/>
    <cellStyle name="Normal 8 16 3" xfId="2683"/>
    <cellStyle name="Normal 8 16 3 10" xfId="29637"/>
    <cellStyle name="Normal 8 16 3 11" xfId="26032"/>
    <cellStyle name="Normal 8 16 3 2" xfId="4465"/>
    <cellStyle name="Normal 8 16 3 2 2" xfId="31419"/>
    <cellStyle name="Normal 8 16 3 3" xfId="7158"/>
    <cellStyle name="Normal 8 16 3 3 2" xfId="34112"/>
    <cellStyle name="Normal 8 16 3 4" xfId="9851"/>
    <cellStyle name="Normal 8 16 3 4 2" xfId="36805"/>
    <cellStyle name="Normal 8 16 3 5" xfId="12544"/>
    <cellStyle name="Normal 8 16 3 5 2" xfId="39498"/>
    <cellStyle name="Normal 8 16 3 6" xfId="15237"/>
    <cellStyle name="Normal 8 16 3 6 2" xfId="42191"/>
    <cellStyle name="Normal 8 16 3 7" xfId="17930"/>
    <cellStyle name="Normal 8 16 3 7 2" xfId="44885"/>
    <cellStyle name="Normal 8 16 3 8" xfId="20624"/>
    <cellStyle name="Normal 8 16 3 8 2" xfId="47579"/>
    <cellStyle name="Normal 8 16 3 9" xfId="23318"/>
    <cellStyle name="Normal 8 16 3 9 2" xfId="50273"/>
    <cellStyle name="Normal 8 16 4" xfId="3574"/>
    <cellStyle name="Normal 8 16 4 2" xfId="30528"/>
    <cellStyle name="Normal 8 16 5" xfId="6267"/>
    <cellStyle name="Normal 8 16 5 2" xfId="33221"/>
    <cellStyle name="Normal 8 16 6" xfId="8960"/>
    <cellStyle name="Normal 8 16 6 2" xfId="35914"/>
    <cellStyle name="Normal 8 16 7" xfId="11653"/>
    <cellStyle name="Normal 8 16 7 2" xfId="38607"/>
    <cellStyle name="Normal 8 16 8" xfId="14346"/>
    <cellStyle name="Normal 8 16 8 2" xfId="41300"/>
    <cellStyle name="Normal 8 16 9" xfId="17039"/>
    <cellStyle name="Normal 8 16 9 2" xfId="43994"/>
    <cellStyle name="Normal 8 17" xfId="55"/>
    <cellStyle name="Normal 8 17 10" xfId="19773"/>
    <cellStyle name="Normal 8 17 10 2" xfId="46728"/>
    <cellStyle name="Normal 8 17 11" xfId="22467"/>
    <cellStyle name="Normal 8 17 11 2" xfId="49422"/>
    <cellStyle name="Normal 8 17 12" xfId="27895"/>
    <cellStyle name="Normal 8 17 13" xfId="25181"/>
    <cellStyle name="Normal 8 17 14" xfId="51303"/>
    <cellStyle name="Normal 8 17 15" xfId="51316"/>
    <cellStyle name="Normal 8 17 16" xfId="51329"/>
    <cellStyle name="Normal 8 17 2" xfId="1831"/>
    <cellStyle name="Normal 8 17 2 10" xfId="28786"/>
    <cellStyle name="Normal 8 17 2 11" xfId="26963"/>
    <cellStyle name="Normal 8 17 2 2" xfId="5396"/>
    <cellStyle name="Normal 8 17 2 2 2" xfId="32350"/>
    <cellStyle name="Normal 8 17 2 3" xfId="8089"/>
    <cellStyle name="Normal 8 17 2 3 2" xfId="35043"/>
    <cellStyle name="Normal 8 17 2 4" xfId="10782"/>
    <cellStyle name="Normal 8 17 2 4 2" xfId="37736"/>
    <cellStyle name="Normal 8 17 2 5" xfId="13475"/>
    <cellStyle name="Normal 8 17 2 5 2" xfId="40429"/>
    <cellStyle name="Normal 8 17 2 6" xfId="16168"/>
    <cellStyle name="Normal 8 17 2 6 2" xfId="43122"/>
    <cellStyle name="Normal 8 17 2 7" xfId="18861"/>
    <cellStyle name="Normal 8 17 2 7 2" xfId="45816"/>
    <cellStyle name="Normal 8 17 2 8" xfId="21555"/>
    <cellStyle name="Normal 8 17 2 8 2" xfId="48510"/>
    <cellStyle name="Normal 8 17 2 9" xfId="24249"/>
    <cellStyle name="Normal 8 17 2 9 2" xfId="51204"/>
    <cellStyle name="Normal 8 17 3" xfId="2723"/>
    <cellStyle name="Normal 8 17 3 10" xfId="29677"/>
    <cellStyle name="Normal 8 17 3 11" xfId="26072"/>
    <cellStyle name="Normal 8 17 3 2" xfId="4505"/>
    <cellStyle name="Normal 8 17 3 2 2" xfId="31459"/>
    <cellStyle name="Normal 8 17 3 3" xfId="7198"/>
    <cellStyle name="Normal 8 17 3 3 2" xfId="34152"/>
    <cellStyle name="Normal 8 17 3 4" xfId="9891"/>
    <cellStyle name="Normal 8 17 3 4 2" xfId="36845"/>
    <cellStyle name="Normal 8 17 3 5" xfId="12584"/>
    <cellStyle name="Normal 8 17 3 5 2" xfId="39538"/>
    <cellStyle name="Normal 8 17 3 6" xfId="15277"/>
    <cellStyle name="Normal 8 17 3 6 2" xfId="42231"/>
    <cellStyle name="Normal 8 17 3 7" xfId="17970"/>
    <cellStyle name="Normal 8 17 3 7 2" xfId="44925"/>
    <cellStyle name="Normal 8 17 3 8" xfId="20664"/>
    <cellStyle name="Normal 8 17 3 8 2" xfId="47619"/>
    <cellStyle name="Normal 8 17 3 9" xfId="23358"/>
    <cellStyle name="Normal 8 17 3 9 2" xfId="50313"/>
    <cellStyle name="Normal 8 17 4" xfId="3614"/>
    <cellStyle name="Normal 8 17 4 2" xfId="30568"/>
    <cellStyle name="Normal 8 17 5" xfId="6307"/>
    <cellStyle name="Normal 8 17 5 2" xfId="33261"/>
    <cellStyle name="Normal 8 17 6" xfId="9000"/>
    <cellStyle name="Normal 8 17 6 2" xfId="35954"/>
    <cellStyle name="Normal 8 17 7" xfId="11693"/>
    <cellStyle name="Normal 8 17 7 2" xfId="38647"/>
    <cellStyle name="Normal 8 17 8" xfId="14386"/>
    <cellStyle name="Normal 8 17 8 2" xfId="41340"/>
    <cellStyle name="Normal 8 17 9" xfId="17079"/>
    <cellStyle name="Normal 8 17 9 2" xfId="44034"/>
    <cellStyle name="Normal 8 18" xfId="963"/>
    <cellStyle name="Normal 8 18 10" xfId="19796"/>
    <cellStyle name="Normal 8 18 10 2" xfId="46751"/>
    <cellStyle name="Normal 8 18 11" xfId="22490"/>
    <cellStyle name="Normal 8 18 11 2" xfId="49445"/>
    <cellStyle name="Normal 8 18 12" xfId="27918"/>
    <cellStyle name="Normal 8 18 13" xfId="25204"/>
    <cellStyle name="Normal 8 18 2" xfId="1854"/>
    <cellStyle name="Normal 8 18 2 10" xfId="28809"/>
    <cellStyle name="Normal 8 18 2 11" xfId="26986"/>
    <cellStyle name="Normal 8 18 2 2" xfId="5419"/>
    <cellStyle name="Normal 8 18 2 2 2" xfId="32373"/>
    <cellStyle name="Normal 8 18 2 3" xfId="8112"/>
    <cellStyle name="Normal 8 18 2 3 2" xfId="35066"/>
    <cellStyle name="Normal 8 18 2 4" xfId="10805"/>
    <cellStyle name="Normal 8 18 2 4 2" xfId="37759"/>
    <cellStyle name="Normal 8 18 2 5" xfId="13498"/>
    <cellStyle name="Normal 8 18 2 5 2" xfId="40452"/>
    <cellStyle name="Normal 8 18 2 6" xfId="16191"/>
    <cellStyle name="Normal 8 18 2 6 2" xfId="43145"/>
    <cellStyle name="Normal 8 18 2 7" xfId="18884"/>
    <cellStyle name="Normal 8 18 2 7 2" xfId="45839"/>
    <cellStyle name="Normal 8 18 2 8" xfId="21578"/>
    <cellStyle name="Normal 8 18 2 8 2" xfId="48533"/>
    <cellStyle name="Normal 8 18 2 9" xfId="24272"/>
    <cellStyle name="Normal 8 18 2 9 2" xfId="51227"/>
    <cellStyle name="Normal 8 18 3" xfId="2746"/>
    <cellStyle name="Normal 8 18 3 10" xfId="29700"/>
    <cellStyle name="Normal 8 18 3 11" xfId="26095"/>
    <cellStyle name="Normal 8 18 3 2" xfId="4528"/>
    <cellStyle name="Normal 8 18 3 2 2" xfId="31482"/>
    <cellStyle name="Normal 8 18 3 3" xfId="7221"/>
    <cellStyle name="Normal 8 18 3 3 2" xfId="34175"/>
    <cellStyle name="Normal 8 18 3 4" xfId="9914"/>
    <cellStyle name="Normal 8 18 3 4 2" xfId="36868"/>
    <cellStyle name="Normal 8 18 3 5" xfId="12607"/>
    <cellStyle name="Normal 8 18 3 5 2" xfId="39561"/>
    <cellStyle name="Normal 8 18 3 6" xfId="15300"/>
    <cellStyle name="Normal 8 18 3 6 2" xfId="42254"/>
    <cellStyle name="Normal 8 18 3 7" xfId="17993"/>
    <cellStyle name="Normal 8 18 3 7 2" xfId="44948"/>
    <cellStyle name="Normal 8 18 3 8" xfId="20687"/>
    <cellStyle name="Normal 8 18 3 8 2" xfId="47642"/>
    <cellStyle name="Normal 8 18 3 9" xfId="23381"/>
    <cellStyle name="Normal 8 18 3 9 2" xfId="50336"/>
    <cellStyle name="Normal 8 18 4" xfId="3637"/>
    <cellStyle name="Normal 8 18 4 2" xfId="30591"/>
    <cellStyle name="Normal 8 18 5" xfId="6330"/>
    <cellStyle name="Normal 8 18 5 2" xfId="33284"/>
    <cellStyle name="Normal 8 18 6" xfId="9023"/>
    <cellStyle name="Normal 8 18 6 2" xfId="35977"/>
    <cellStyle name="Normal 8 18 7" xfId="11716"/>
    <cellStyle name="Normal 8 18 7 2" xfId="38670"/>
    <cellStyle name="Normal 8 18 8" xfId="14409"/>
    <cellStyle name="Normal 8 18 8 2" xfId="41363"/>
    <cellStyle name="Normal 8 18 9" xfId="17102"/>
    <cellStyle name="Normal 8 18 9 2" xfId="44057"/>
    <cellStyle name="Normal 8 19" xfId="996"/>
    <cellStyle name="Normal 8 19 10" xfId="27951"/>
    <cellStyle name="Normal 8 19 11" xfId="26128"/>
    <cellStyle name="Normal 8 19 2" xfId="4561"/>
    <cellStyle name="Normal 8 19 2 2" xfId="31515"/>
    <cellStyle name="Normal 8 19 3" xfId="7254"/>
    <cellStyle name="Normal 8 19 3 2" xfId="34208"/>
    <cellStyle name="Normal 8 19 4" xfId="9947"/>
    <cellStyle name="Normal 8 19 4 2" xfId="36901"/>
    <cellStyle name="Normal 8 19 5" xfId="12640"/>
    <cellStyle name="Normal 8 19 5 2" xfId="39594"/>
    <cellStyle name="Normal 8 19 6" xfId="15333"/>
    <cellStyle name="Normal 8 19 6 2" xfId="42287"/>
    <cellStyle name="Normal 8 19 7" xfId="18026"/>
    <cellStyle name="Normal 8 19 7 2" xfId="44981"/>
    <cellStyle name="Normal 8 19 8" xfId="20720"/>
    <cellStyle name="Normal 8 19 8 2" xfId="47675"/>
    <cellStyle name="Normal 8 19 9" xfId="23414"/>
    <cellStyle name="Normal 8 19 9 2" xfId="50369"/>
    <cellStyle name="Normal 8 2" xfId="61"/>
    <cellStyle name="Normal 8 2 10" xfId="764"/>
    <cellStyle name="Normal 8 2 10 10" xfId="19595"/>
    <cellStyle name="Normal 8 2 10 10 2" xfId="46550"/>
    <cellStyle name="Normal 8 2 10 11" xfId="22289"/>
    <cellStyle name="Normal 8 2 10 11 2" xfId="49244"/>
    <cellStyle name="Normal 8 2 10 12" xfId="27717"/>
    <cellStyle name="Normal 8 2 10 13" xfId="25003"/>
    <cellStyle name="Normal 8 2 10 2" xfId="1653"/>
    <cellStyle name="Normal 8 2 10 2 10" xfId="28608"/>
    <cellStyle name="Normal 8 2 10 2 11" xfId="26785"/>
    <cellStyle name="Normal 8 2 10 2 2" xfId="5218"/>
    <cellStyle name="Normal 8 2 10 2 2 2" xfId="32172"/>
    <cellStyle name="Normal 8 2 10 2 3" xfId="7911"/>
    <cellStyle name="Normal 8 2 10 2 3 2" xfId="34865"/>
    <cellStyle name="Normal 8 2 10 2 4" xfId="10604"/>
    <cellStyle name="Normal 8 2 10 2 4 2" xfId="37558"/>
    <cellStyle name="Normal 8 2 10 2 5" xfId="13297"/>
    <cellStyle name="Normal 8 2 10 2 5 2" xfId="40251"/>
    <cellStyle name="Normal 8 2 10 2 6" xfId="15990"/>
    <cellStyle name="Normal 8 2 10 2 6 2" xfId="42944"/>
    <cellStyle name="Normal 8 2 10 2 7" xfId="18683"/>
    <cellStyle name="Normal 8 2 10 2 7 2" xfId="45638"/>
    <cellStyle name="Normal 8 2 10 2 8" xfId="21377"/>
    <cellStyle name="Normal 8 2 10 2 8 2" xfId="48332"/>
    <cellStyle name="Normal 8 2 10 2 9" xfId="24071"/>
    <cellStyle name="Normal 8 2 10 2 9 2" xfId="51026"/>
    <cellStyle name="Normal 8 2 10 3" xfId="2545"/>
    <cellStyle name="Normal 8 2 10 3 10" xfId="29499"/>
    <cellStyle name="Normal 8 2 10 3 11" xfId="25894"/>
    <cellStyle name="Normal 8 2 10 3 2" xfId="4327"/>
    <cellStyle name="Normal 8 2 10 3 2 2" xfId="31281"/>
    <cellStyle name="Normal 8 2 10 3 3" xfId="7020"/>
    <cellStyle name="Normal 8 2 10 3 3 2" xfId="33974"/>
    <cellStyle name="Normal 8 2 10 3 4" xfId="9713"/>
    <cellStyle name="Normal 8 2 10 3 4 2" xfId="36667"/>
    <cellStyle name="Normal 8 2 10 3 5" xfId="12406"/>
    <cellStyle name="Normal 8 2 10 3 5 2" xfId="39360"/>
    <cellStyle name="Normal 8 2 10 3 6" xfId="15099"/>
    <cellStyle name="Normal 8 2 10 3 6 2" xfId="42053"/>
    <cellStyle name="Normal 8 2 10 3 7" xfId="17792"/>
    <cellStyle name="Normal 8 2 10 3 7 2" xfId="44747"/>
    <cellStyle name="Normal 8 2 10 3 8" xfId="20486"/>
    <cellStyle name="Normal 8 2 10 3 8 2" xfId="47441"/>
    <cellStyle name="Normal 8 2 10 3 9" xfId="23180"/>
    <cellStyle name="Normal 8 2 10 3 9 2" xfId="50135"/>
    <cellStyle name="Normal 8 2 10 4" xfId="3436"/>
    <cellStyle name="Normal 8 2 10 4 2" xfId="30390"/>
    <cellStyle name="Normal 8 2 10 5" xfId="6129"/>
    <cellStyle name="Normal 8 2 10 5 2" xfId="33083"/>
    <cellStyle name="Normal 8 2 10 6" xfId="8822"/>
    <cellStyle name="Normal 8 2 10 6 2" xfId="35776"/>
    <cellStyle name="Normal 8 2 10 7" xfId="11515"/>
    <cellStyle name="Normal 8 2 10 7 2" xfId="38469"/>
    <cellStyle name="Normal 8 2 10 8" xfId="14208"/>
    <cellStyle name="Normal 8 2 10 8 2" xfId="41162"/>
    <cellStyle name="Normal 8 2 10 9" xfId="16901"/>
    <cellStyle name="Normal 8 2 10 9 2" xfId="43856"/>
    <cellStyle name="Normal 8 2 11" xfId="780"/>
    <cellStyle name="Normal 8 2 11 10" xfId="19611"/>
    <cellStyle name="Normal 8 2 11 10 2" xfId="46566"/>
    <cellStyle name="Normal 8 2 11 11" xfId="22305"/>
    <cellStyle name="Normal 8 2 11 11 2" xfId="49260"/>
    <cellStyle name="Normal 8 2 11 12" xfId="27733"/>
    <cellStyle name="Normal 8 2 11 13" xfId="25019"/>
    <cellStyle name="Normal 8 2 11 2" xfId="1669"/>
    <cellStyle name="Normal 8 2 11 2 10" xfId="28624"/>
    <cellStyle name="Normal 8 2 11 2 11" xfId="26801"/>
    <cellStyle name="Normal 8 2 11 2 2" xfId="5234"/>
    <cellStyle name="Normal 8 2 11 2 2 2" xfId="32188"/>
    <cellStyle name="Normal 8 2 11 2 3" xfId="7927"/>
    <cellStyle name="Normal 8 2 11 2 3 2" xfId="34881"/>
    <cellStyle name="Normal 8 2 11 2 4" xfId="10620"/>
    <cellStyle name="Normal 8 2 11 2 4 2" xfId="37574"/>
    <cellStyle name="Normal 8 2 11 2 5" xfId="13313"/>
    <cellStyle name="Normal 8 2 11 2 5 2" xfId="40267"/>
    <cellStyle name="Normal 8 2 11 2 6" xfId="16006"/>
    <cellStyle name="Normal 8 2 11 2 6 2" xfId="42960"/>
    <cellStyle name="Normal 8 2 11 2 7" xfId="18699"/>
    <cellStyle name="Normal 8 2 11 2 7 2" xfId="45654"/>
    <cellStyle name="Normal 8 2 11 2 8" xfId="21393"/>
    <cellStyle name="Normal 8 2 11 2 8 2" xfId="48348"/>
    <cellStyle name="Normal 8 2 11 2 9" xfId="24087"/>
    <cellStyle name="Normal 8 2 11 2 9 2" xfId="51042"/>
    <cellStyle name="Normal 8 2 11 3" xfId="2561"/>
    <cellStyle name="Normal 8 2 11 3 10" xfId="29515"/>
    <cellStyle name="Normal 8 2 11 3 11" xfId="25910"/>
    <cellStyle name="Normal 8 2 11 3 2" xfId="4343"/>
    <cellStyle name="Normal 8 2 11 3 2 2" xfId="31297"/>
    <cellStyle name="Normal 8 2 11 3 3" xfId="7036"/>
    <cellStyle name="Normal 8 2 11 3 3 2" xfId="33990"/>
    <cellStyle name="Normal 8 2 11 3 4" xfId="9729"/>
    <cellStyle name="Normal 8 2 11 3 4 2" xfId="36683"/>
    <cellStyle name="Normal 8 2 11 3 5" xfId="12422"/>
    <cellStyle name="Normal 8 2 11 3 5 2" xfId="39376"/>
    <cellStyle name="Normal 8 2 11 3 6" xfId="15115"/>
    <cellStyle name="Normal 8 2 11 3 6 2" xfId="42069"/>
    <cellStyle name="Normal 8 2 11 3 7" xfId="17808"/>
    <cellStyle name="Normal 8 2 11 3 7 2" xfId="44763"/>
    <cellStyle name="Normal 8 2 11 3 8" xfId="20502"/>
    <cellStyle name="Normal 8 2 11 3 8 2" xfId="47457"/>
    <cellStyle name="Normal 8 2 11 3 9" xfId="23196"/>
    <cellStyle name="Normal 8 2 11 3 9 2" xfId="50151"/>
    <cellStyle name="Normal 8 2 11 4" xfId="3452"/>
    <cellStyle name="Normal 8 2 11 4 2" xfId="30406"/>
    <cellStyle name="Normal 8 2 11 5" xfId="6145"/>
    <cellStyle name="Normal 8 2 11 5 2" xfId="33099"/>
    <cellStyle name="Normal 8 2 11 6" xfId="8838"/>
    <cellStyle name="Normal 8 2 11 6 2" xfId="35792"/>
    <cellStyle name="Normal 8 2 11 7" xfId="11531"/>
    <cellStyle name="Normal 8 2 11 7 2" xfId="38485"/>
    <cellStyle name="Normal 8 2 11 8" xfId="14224"/>
    <cellStyle name="Normal 8 2 11 8 2" xfId="41178"/>
    <cellStyle name="Normal 8 2 11 9" xfId="16917"/>
    <cellStyle name="Normal 8 2 11 9 2" xfId="43872"/>
    <cellStyle name="Normal 8 2 12" xfId="813"/>
    <cellStyle name="Normal 8 2 12 10" xfId="19644"/>
    <cellStyle name="Normal 8 2 12 10 2" xfId="46599"/>
    <cellStyle name="Normal 8 2 12 11" xfId="22338"/>
    <cellStyle name="Normal 8 2 12 11 2" xfId="49293"/>
    <cellStyle name="Normal 8 2 12 12" xfId="27766"/>
    <cellStyle name="Normal 8 2 12 13" xfId="25052"/>
    <cellStyle name="Normal 8 2 12 2" xfId="1702"/>
    <cellStyle name="Normal 8 2 12 2 10" xfId="28657"/>
    <cellStyle name="Normal 8 2 12 2 11" xfId="26834"/>
    <cellStyle name="Normal 8 2 12 2 2" xfId="5267"/>
    <cellStyle name="Normal 8 2 12 2 2 2" xfId="32221"/>
    <cellStyle name="Normal 8 2 12 2 3" xfId="7960"/>
    <cellStyle name="Normal 8 2 12 2 3 2" xfId="34914"/>
    <cellStyle name="Normal 8 2 12 2 4" xfId="10653"/>
    <cellStyle name="Normal 8 2 12 2 4 2" xfId="37607"/>
    <cellStyle name="Normal 8 2 12 2 5" xfId="13346"/>
    <cellStyle name="Normal 8 2 12 2 5 2" xfId="40300"/>
    <cellStyle name="Normal 8 2 12 2 6" xfId="16039"/>
    <cellStyle name="Normal 8 2 12 2 6 2" xfId="42993"/>
    <cellStyle name="Normal 8 2 12 2 7" xfId="18732"/>
    <cellStyle name="Normal 8 2 12 2 7 2" xfId="45687"/>
    <cellStyle name="Normal 8 2 12 2 8" xfId="21426"/>
    <cellStyle name="Normal 8 2 12 2 8 2" xfId="48381"/>
    <cellStyle name="Normal 8 2 12 2 9" xfId="24120"/>
    <cellStyle name="Normal 8 2 12 2 9 2" xfId="51075"/>
    <cellStyle name="Normal 8 2 12 3" xfId="2594"/>
    <cellStyle name="Normal 8 2 12 3 10" xfId="29548"/>
    <cellStyle name="Normal 8 2 12 3 11" xfId="25943"/>
    <cellStyle name="Normal 8 2 12 3 2" xfId="4376"/>
    <cellStyle name="Normal 8 2 12 3 2 2" xfId="31330"/>
    <cellStyle name="Normal 8 2 12 3 3" xfId="7069"/>
    <cellStyle name="Normal 8 2 12 3 3 2" xfId="34023"/>
    <cellStyle name="Normal 8 2 12 3 4" xfId="9762"/>
    <cellStyle name="Normal 8 2 12 3 4 2" xfId="36716"/>
    <cellStyle name="Normal 8 2 12 3 5" xfId="12455"/>
    <cellStyle name="Normal 8 2 12 3 5 2" xfId="39409"/>
    <cellStyle name="Normal 8 2 12 3 6" xfId="15148"/>
    <cellStyle name="Normal 8 2 12 3 6 2" xfId="42102"/>
    <cellStyle name="Normal 8 2 12 3 7" xfId="17841"/>
    <cellStyle name="Normal 8 2 12 3 7 2" xfId="44796"/>
    <cellStyle name="Normal 8 2 12 3 8" xfId="20535"/>
    <cellStyle name="Normal 8 2 12 3 8 2" xfId="47490"/>
    <cellStyle name="Normal 8 2 12 3 9" xfId="23229"/>
    <cellStyle name="Normal 8 2 12 3 9 2" xfId="50184"/>
    <cellStyle name="Normal 8 2 12 4" xfId="3485"/>
    <cellStyle name="Normal 8 2 12 4 2" xfId="30439"/>
    <cellStyle name="Normal 8 2 12 5" xfId="6178"/>
    <cellStyle name="Normal 8 2 12 5 2" xfId="33132"/>
    <cellStyle name="Normal 8 2 12 6" xfId="8871"/>
    <cellStyle name="Normal 8 2 12 6 2" xfId="35825"/>
    <cellStyle name="Normal 8 2 12 7" xfId="11564"/>
    <cellStyle name="Normal 8 2 12 7 2" xfId="38518"/>
    <cellStyle name="Normal 8 2 12 8" xfId="14257"/>
    <cellStyle name="Normal 8 2 12 8 2" xfId="41211"/>
    <cellStyle name="Normal 8 2 12 9" xfId="16950"/>
    <cellStyle name="Normal 8 2 12 9 2" xfId="43905"/>
    <cellStyle name="Normal 8 2 13" xfId="849"/>
    <cellStyle name="Normal 8 2 13 10" xfId="19681"/>
    <cellStyle name="Normal 8 2 13 10 2" xfId="46636"/>
    <cellStyle name="Normal 8 2 13 11" xfId="22375"/>
    <cellStyle name="Normal 8 2 13 11 2" xfId="49330"/>
    <cellStyle name="Normal 8 2 13 12" xfId="27803"/>
    <cellStyle name="Normal 8 2 13 13" xfId="25089"/>
    <cellStyle name="Normal 8 2 13 2" xfId="1739"/>
    <cellStyle name="Normal 8 2 13 2 10" xfId="28694"/>
    <cellStyle name="Normal 8 2 13 2 11" xfId="26871"/>
    <cellStyle name="Normal 8 2 13 2 2" xfId="5304"/>
    <cellStyle name="Normal 8 2 13 2 2 2" xfId="32258"/>
    <cellStyle name="Normal 8 2 13 2 3" xfId="7997"/>
    <cellStyle name="Normal 8 2 13 2 3 2" xfId="34951"/>
    <cellStyle name="Normal 8 2 13 2 4" xfId="10690"/>
    <cellStyle name="Normal 8 2 13 2 4 2" xfId="37644"/>
    <cellStyle name="Normal 8 2 13 2 5" xfId="13383"/>
    <cellStyle name="Normal 8 2 13 2 5 2" xfId="40337"/>
    <cellStyle name="Normal 8 2 13 2 6" xfId="16076"/>
    <cellStyle name="Normal 8 2 13 2 6 2" xfId="43030"/>
    <cellStyle name="Normal 8 2 13 2 7" xfId="18769"/>
    <cellStyle name="Normal 8 2 13 2 7 2" xfId="45724"/>
    <cellStyle name="Normal 8 2 13 2 8" xfId="21463"/>
    <cellStyle name="Normal 8 2 13 2 8 2" xfId="48418"/>
    <cellStyle name="Normal 8 2 13 2 9" xfId="24157"/>
    <cellStyle name="Normal 8 2 13 2 9 2" xfId="51112"/>
    <cellStyle name="Normal 8 2 13 3" xfId="2631"/>
    <cellStyle name="Normal 8 2 13 3 10" xfId="29585"/>
    <cellStyle name="Normal 8 2 13 3 11" xfId="25980"/>
    <cellStyle name="Normal 8 2 13 3 2" xfId="4413"/>
    <cellStyle name="Normal 8 2 13 3 2 2" xfId="31367"/>
    <cellStyle name="Normal 8 2 13 3 3" xfId="7106"/>
    <cellStyle name="Normal 8 2 13 3 3 2" xfId="34060"/>
    <cellStyle name="Normal 8 2 13 3 4" xfId="9799"/>
    <cellStyle name="Normal 8 2 13 3 4 2" xfId="36753"/>
    <cellStyle name="Normal 8 2 13 3 5" xfId="12492"/>
    <cellStyle name="Normal 8 2 13 3 5 2" xfId="39446"/>
    <cellStyle name="Normal 8 2 13 3 6" xfId="15185"/>
    <cellStyle name="Normal 8 2 13 3 6 2" xfId="42139"/>
    <cellStyle name="Normal 8 2 13 3 7" xfId="17878"/>
    <cellStyle name="Normal 8 2 13 3 7 2" xfId="44833"/>
    <cellStyle name="Normal 8 2 13 3 8" xfId="20572"/>
    <cellStyle name="Normal 8 2 13 3 8 2" xfId="47527"/>
    <cellStyle name="Normal 8 2 13 3 9" xfId="23266"/>
    <cellStyle name="Normal 8 2 13 3 9 2" xfId="50221"/>
    <cellStyle name="Normal 8 2 13 4" xfId="3522"/>
    <cellStyle name="Normal 8 2 13 4 2" xfId="30476"/>
    <cellStyle name="Normal 8 2 13 5" xfId="6215"/>
    <cellStyle name="Normal 8 2 13 5 2" xfId="33169"/>
    <cellStyle name="Normal 8 2 13 6" xfId="8908"/>
    <cellStyle name="Normal 8 2 13 6 2" xfId="35862"/>
    <cellStyle name="Normal 8 2 13 7" xfId="11601"/>
    <cellStyle name="Normal 8 2 13 7 2" xfId="38555"/>
    <cellStyle name="Normal 8 2 13 8" xfId="14294"/>
    <cellStyle name="Normal 8 2 13 8 2" xfId="41248"/>
    <cellStyle name="Normal 8 2 13 9" xfId="16987"/>
    <cellStyle name="Normal 8 2 13 9 2" xfId="43942"/>
    <cellStyle name="Normal 8 2 14" xfId="866"/>
    <cellStyle name="Normal 8 2 14 10" xfId="19698"/>
    <cellStyle name="Normal 8 2 14 10 2" xfId="46653"/>
    <cellStyle name="Normal 8 2 14 11" xfId="22392"/>
    <cellStyle name="Normal 8 2 14 11 2" xfId="49347"/>
    <cellStyle name="Normal 8 2 14 12" xfId="27820"/>
    <cellStyle name="Normal 8 2 14 13" xfId="25106"/>
    <cellStyle name="Normal 8 2 14 2" xfId="1756"/>
    <cellStyle name="Normal 8 2 14 2 10" xfId="28711"/>
    <cellStyle name="Normal 8 2 14 2 11" xfId="26888"/>
    <cellStyle name="Normal 8 2 14 2 2" xfId="5321"/>
    <cellStyle name="Normal 8 2 14 2 2 2" xfId="32275"/>
    <cellStyle name="Normal 8 2 14 2 3" xfId="8014"/>
    <cellStyle name="Normal 8 2 14 2 3 2" xfId="34968"/>
    <cellStyle name="Normal 8 2 14 2 4" xfId="10707"/>
    <cellStyle name="Normal 8 2 14 2 4 2" xfId="37661"/>
    <cellStyle name="Normal 8 2 14 2 5" xfId="13400"/>
    <cellStyle name="Normal 8 2 14 2 5 2" xfId="40354"/>
    <cellStyle name="Normal 8 2 14 2 6" xfId="16093"/>
    <cellStyle name="Normal 8 2 14 2 6 2" xfId="43047"/>
    <cellStyle name="Normal 8 2 14 2 7" xfId="18786"/>
    <cellStyle name="Normal 8 2 14 2 7 2" xfId="45741"/>
    <cellStyle name="Normal 8 2 14 2 8" xfId="21480"/>
    <cellStyle name="Normal 8 2 14 2 8 2" xfId="48435"/>
    <cellStyle name="Normal 8 2 14 2 9" xfId="24174"/>
    <cellStyle name="Normal 8 2 14 2 9 2" xfId="51129"/>
    <cellStyle name="Normal 8 2 14 3" xfId="2648"/>
    <cellStyle name="Normal 8 2 14 3 10" xfId="29602"/>
    <cellStyle name="Normal 8 2 14 3 11" xfId="25997"/>
    <cellStyle name="Normal 8 2 14 3 2" xfId="4430"/>
    <cellStyle name="Normal 8 2 14 3 2 2" xfId="31384"/>
    <cellStyle name="Normal 8 2 14 3 3" xfId="7123"/>
    <cellStyle name="Normal 8 2 14 3 3 2" xfId="34077"/>
    <cellStyle name="Normal 8 2 14 3 4" xfId="9816"/>
    <cellStyle name="Normal 8 2 14 3 4 2" xfId="36770"/>
    <cellStyle name="Normal 8 2 14 3 5" xfId="12509"/>
    <cellStyle name="Normal 8 2 14 3 5 2" xfId="39463"/>
    <cellStyle name="Normal 8 2 14 3 6" xfId="15202"/>
    <cellStyle name="Normal 8 2 14 3 6 2" xfId="42156"/>
    <cellStyle name="Normal 8 2 14 3 7" xfId="17895"/>
    <cellStyle name="Normal 8 2 14 3 7 2" xfId="44850"/>
    <cellStyle name="Normal 8 2 14 3 8" xfId="20589"/>
    <cellStyle name="Normal 8 2 14 3 8 2" xfId="47544"/>
    <cellStyle name="Normal 8 2 14 3 9" xfId="23283"/>
    <cellStyle name="Normal 8 2 14 3 9 2" xfId="50238"/>
    <cellStyle name="Normal 8 2 14 4" xfId="3539"/>
    <cellStyle name="Normal 8 2 14 4 2" xfId="30493"/>
    <cellStyle name="Normal 8 2 14 5" xfId="6232"/>
    <cellStyle name="Normal 8 2 14 5 2" xfId="33186"/>
    <cellStyle name="Normal 8 2 14 6" xfId="8925"/>
    <cellStyle name="Normal 8 2 14 6 2" xfId="35879"/>
    <cellStyle name="Normal 8 2 14 7" xfId="11618"/>
    <cellStyle name="Normal 8 2 14 7 2" xfId="38572"/>
    <cellStyle name="Normal 8 2 14 8" xfId="14311"/>
    <cellStyle name="Normal 8 2 14 8 2" xfId="41265"/>
    <cellStyle name="Normal 8 2 14 9" xfId="17004"/>
    <cellStyle name="Normal 8 2 14 9 2" xfId="43959"/>
    <cellStyle name="Normal 8 2 15" xfId="911"/>
    <cellStyle name="Normal 8 2 15 10" xfId="19743"/>
    <cellStyle name="Normal 8 2 15 10 2" xfId="46698"/>
    <cellStyle name="Normal 8 2 15 11" xfId="22437"/>
    <cellStyle name="Normal 8 2 15 11 2" xfId="49392"/>
    <cellStyle name="Normal 8 2 15 12" xfId="27865"/>
    <cellStyle name="Normal 8 2 15 13" xfId="25151"/>
    <cellStyle name="Normal 8 2 15 2" xfId="1801"/>
    <cellStyle name="Normal 8 2 15 2 10" xfId="28756"/>
    <cellStyle name="Normal 8 2 15 2 11" xfId="26933"/>
    <cellStyle name="Normal 8 2 15 2 2" xfId="5366"/>
    <cellStyle name="Normal 8 2 15 2 2 2" xfId="32320"/>
    <cellStyle name="Normal 8 2 15 2 3" xfId="8059"/>
    <cellStyle name="Normal 8 2 15 2 3 2" xfId="35013"/>
    <cellStyle name="Normal 8 2 15 2 4" xfId="10752"/>
    <cellStyle name="Normal 8 2 15 2 4 2" xfId="37706"/>
    <cellStyle name="Normal 8 2 15 2 5" xfId="13445"/>
    <cellStyle name="Normal 8 2 15 2 5 2" xfId="40399"/>
    <cellStyle name="Normal 8 2 15 2 6" xfId="16138"/>
    <cellStyle name="Normal 8 2 15 2 6 2" xfId="43092"/>
    <cellStyle name="Normal 8 2 15 2 7" xfId="18831"/>
    <cellStyle name="Normal 8 2 15 2 7 2" xfId="45786"/>
    <cellStyle name="Normal 8 2 15 2 8" xfId="21525"/>
    <cellStyle name="Normal 8 2 15 2 8 2" xfId="48480"/>
    <cellStyle name="Normal 8 2 15 2 9" xfId="24219"/>
    <cellStyle name="Normal 8 2 15 2 9 2" xfId="51174"/>
    <cellStyle name="Normal 8 2 15 3" xfId="2693"/>
    <cellStyle name="Normal 8 2 15 3 10" xfId="29647"/>
    <cellStyle name="Normal 8 2 15 3 11" xfId="26042"/>
    <cellStyle name="Normal 8 2 15 3 2" xfId="4475"/>
    <cellStyle name="Normal 8 2 15 3 2 2" xfId="31429"/>
    <cellStyle name="Normal 8 2 15 3 3" xfId="7168"/>
    <cellStyle name="Normal 8 2 15 3 3 2" xfId="34122"/>
    <cellStyle name="Normal 8 2 15 3 4" xfId="9861"/>
    <cellStyle name="Normal 8 2 15 3 4 2" xfId="36815"/>
    <cellStyle name="Normal 8 2 15 3 5" xfId="12554"/>
    <cellStyle name="Normal 8 2 15 3 5 2" xfId="39508"/>
    <cellStyle name="Normal 8 2 15 3 6" xfId="15247"/>
    <cellStyle name="Normal 8 2 15 3 6 2" xfId="42201"/>
    <cellStyle name="Normal 8 2 15 3 7" xfId="17940"/>
    <cellStyle name="Normal 8 2 15 3 7 2" xfId="44895"/>
    <cellStyle name="Normal 8 2 15 3 8" xfId="20634"/>
    <cellStyle name="Normal 8 2 15 3 8 2" xfId="47589"/>
    <cellStyle name="Normal 8 2 15 3 9" xfId="23328"/>
    <cellStyle name="Normal 8 2 15 3 9 2" xfId="50283"/>
    <cellStyle name="Normal 8 2 15 4" xfId="3584"/>
    <cellStyle name="Normal 8 2 15 4 2" xfId="30538"/>
    <cellStyle name="Normal 8 2 15 5" xfId="6277"/>
    <cellStyle name="Normal 8 2 15 5 2" xfId="33231"/>
    <cellStyle name="Normal 8 2 15 6" xfId="8970"/>
    <cellStyle name="Normal 8 2 15 6 2" xfId="35924"/>
    <cellStyle name="Normal 8 2 15 7" xfId="11663"/>
    <cellStyle name="Normal 8 2 15 7 2" xfId="38617"/>
    <cellStyle name="Normal 8 2 15 8" xfId="14356"/>
    <cellStyle name="Normal 8 2 15 8 2" xfId="41310"/>
    <cellStyle name="Normal 8 2 15 9" xfId="17049"/>
    <cellStyle name="Normal 8 2 15 9 2" xfId="44004"/>
    <cellStyle name="Normal 8 2 16" xfId="950"/>
    <cellStyle name="Normal 8 2 16 10" xfId="19783"/>
    <cellStyle name="Normal 8 2 16 10 2" xfId="46738"/>
    <cellStyle name="Normal 8 2 16 11" xfId="22477"/>
    <cellStyle name="Normal 8 2 16 11 2" xfId="49432"/>
    <cellStyle name="Normal 8 2 16 12" xfId="27905"/>
    <cellStyle name="Normal 8 2 16 13" xfId="25191"/>
    <cellStyle name="Normal 8 2 16 2" xfId="1841"/>
    <cellStyle name="Normal 8 2 16 2 10" xfId="28796"/>
    <cellStyle name="Normal 8 2 16 2 11" xfId="26973"/>
    <cellStyle name="Normal 8 2 16 2 2" xfId="5406"/>
    <cellStyle name="Normal 8 2 16 2 2 2" xfId="32360"/>
    <cellStyle name="Normal 8 2 16 2 3" xfId="8099"/>
    <cellStyle name="Normal 8 2 16 2 3 2" xfId="35053"/>
    <cellStyle name="Normal 8 2 16 2 4" xfId="10792"/>
    <cellStyle name="Normal 8 2 16 2 4 2" xfId="37746"/>
    <cellStyle name="Normal 8 2 16 2 5" xfId="13485"/>
    <cellStyle name="Normal 8 2 16 2 5 2" xfId="40439"/>
    <cellStyle name="Normal 8 2 16 2 6" xfId="16178"/>
    <cellStyle name="Normal 8 2 16 2 6 2" xfId="43132"/>
    <cellStyle name="Normal 8 2 16 2 7" xfId="18871"/>
    <cellStyle name="Normal 8 2 16 2 7 2" xfId="45826"/>
    <cellStyle name="Normal 8 2 16 2 8" xfId="21565"/>
    <cellStyle name="Normal 8 2 16 2 8 2" xfId="48520"/>
    <cellStyle name="Normal 8 2 16 2 9" xfId="24259"/>
    <cellStyle name="Normal 8 2 16 2 9 2" xfId="51214"/>
    <cellStyle name="Normal 8 2 16 3" xfId="2733"/>
    <cellStyle name="Normal 8 2 16 3 10" xfId="29687"/>
    <cellStyle name="Normal 8 2 16 3 11" xfId="26082"/>
    <cellStyle name="Normal 8 2 16 3 2" xfId="4515"/>
    <cellStyle name="Normal 8 2 16 3 2 2" xfId="31469"/>
    <cellStyle name="Normal 8 2 16 3 3" xfId="7208"/>
    <cellStyle name="Normal 8 2 16 3 3 2" xfId="34162"/>
    <cellStyle name="Normal 8 2 16 3 4" xfId="9901"/>
    <cellStyle name="Normal 8 2 16 3 4 2" xfId="36855"/>
    <cellStyle name="Normal 8 2 16 3 5" xfId="12594"/>
    <cellStyle name="Normal 8 2 16 3 5 2" xfId="39548"/>
    <cellStyle name="Normal 8 2 16 3 6" xfId="15287"/>
    <cellStyle name="Normal 8 2 16 3 6 2" xfId="42241"/>
    <cellStyle name="Normal 8 2 16 3 7" xfId="17980"/>
    <cellStyle name="Normal 8 2 16 3 7 2" xfId="44935"/>
    <cellStyle name="Normal 8 2 16 3 8" xfId="20674"/>
    <cellStyle name="Normal 8 2 16 3 8 2" xfId="47629"/>
    <cellStyle name="Normal 8 2 16 3 9" xfId="23368"/>
    <cellStyle name="Normal 8 2 16 3 9 2" xfId="50323"/>
    <cellStyle name="Normal 8 2 16 4" xfId="3624"/>
    <cellStyle name="Normal 8 2 16 4 2" xfId="30578"/>
    <cellStyle name="Normal 8 2 16 5" xfId="6317"/>
    <cellStyle name="Normal 8 2 16 5 2" xfId="33271"/>
    <cellStyle name="Normal 8 2 16 6" xfId="9010"/>
    <cellStyle name="Normal 8 2 16 6 2" xfId="35964"/>
    <cellStyle name="Normal 8 2 16 7" xfId="11703"/>
    <cellStyle name="Normal 8 2 16 7 2" xfId="38657"/>
    <cellStyle name="Normal 8 2 16 8" xfId="14396"/>
    <cellStyle name="Normal 8 2 16 8 2" xfId="41350"/>
    <cellStyle name="Normal 8 2 16 9" xfId="17089"/>
    <cellStyle name="Normal 8 2 16 9 2" xfId="44044"/>
    <cellStyle name="Normal 8 2 17" xfId="966"/>
    <cellStyle name="Normal 8 2 17 10" xfId="19799"/>
    <cellStyle name="Normal 8 2 17 10 2" xfId="46754"/>
    <cellStyle name="Normal 8 2 17 11" xfId="22493"/>
    <cellStyle name="Normal 8 2 17 11 2" xfId="49448"/>
    <cellStyle name="Normal 8 2 17 12" xfId="27921"/>
    <cellStyle name="Normal 8 2 17 13" xfId="25207"/>
    <cellStyle name="Normal 8 2 17 2" xfId="1857"/>
    <cellStyle name="Normal 8 2 17 2 10" xfId="28812"/>
    <cellStyle name="Normal 8 2 17 2 11" xfId="26989"/>
    <cellStyle name="Normal 8 2 17 2 2" xfId="5422"/>
    <cellStyle name="Normal 8 2 17 2 2 2" xfId="32376"/>
    <cellStyle name="Normal 8 2 17 2 3" xfId="8115"/>
    <cellStyle name="Normal 8 2 17 2 3 2" xfId="35069"/>
    <cellStyle name="Normal 8 2 17 2 4" xfId="10808"/>
    <cellStyle name="Normal 8 2 17 2 4 2" xfId="37762"/>
    <cellStyle name="Normal 8 2 17 2 5" xfId="13501"/>
    <cellStyle name="Normal 8 2 17 2 5 2" xfId="40455"/>
    <cellStyle name="Normal 8 2 17 2 6" xfId="16194"/>
    <cellStyle name="Normal 8 2 17 2 6 2" xfId="43148"/>
    <cellStyle name="Normal 8 2 17 2 7" xfId="18887"/>
    <cellStyle name="Normal 8 2 17 2 7 2" xfId="45842"/>
    <cellStyle name="Normal 8 2 17 2 8" xfId="21581"/>
    <cellStyle name="Normal 8 2 17 2 8 2" xfId="48536"/>
    <cellStyle name="Normal 8 2 17 2 9" xfId="24275"/>
    <cellStyle name="Normal 8 2 17 2 9 2" xfId="51230"/>
    <cellStyle name="Normal 8 2 17 3" xfId="2749"/>
    <cellStyle name="Normal 8 2 17 3 10" xfId="29703"/>
    <cellStyle name="Normal 8 2 17 3 11" xfId="26098"/>
    <cellStyle name="Normal 8 2 17 3 2" xfId="4531"/>
    <cellStyle name="Normal 8 2 17 3 2 2" xfId="31485"/>
    <cellStyle name="Normal 8 2 17 3 3" xfId="7224"/>
    <cellStyle name="Normal 8 2 17 3 3 2" xfId="34178"/>
    <cellStyle name="Normal 8 2 17 3 4" xfId="9917"/>
    <cellStyle name="Normal 8 2 17 3 4 2" xfId="36871"/>
    <cellStyle name="Normal 8 2 17 3 5" xfId="12610"/>
    <cellStyle name="Normal 8 2 17 3 5 2" xfId="39564"/>
    <cellStyle name="Normal 8 2 17 3 6" xfId="15303"/>
    <cellStyle name="Normal 8 2 17 3 6 2" xfId="42257"/>
    <cellStyle name="Normal 8 2 17 3 7" xfId="17996"/>
    <cellStyle name="Normal 8 2 17 3 7 2" xfId="44951"/>
    <cellStyle name="Normal 8 2 17 3 8" xfId="20690"/>
    <cellStyle name="Normal 8 2 17 3 8 2" xfId="47645"/>
    <cellStyle name="Normal 8 2 17 3 9" xfId="23384"/>
    <cellStyle name="Normal 8 2 17 3 9 2" xfId="50339"/>
    <cellStyle name="Normal 8 2 17 4" xfId="3640"/>
    <cellStyle name="Normal 8 2 17 4 2" xfId="30594"/>
    <cellStyle name="Normal 8 2 17 5" xfId="6333"/>
    <cellStyle name="Normal 8 2 17 5 2" xfId="33287"/>
    <cellStyle name="Normal 8 2 17 6" xfId="9026"/>
    <cellStyle name="Normal 8 2 17 6 2" xfId="35980"/>
    <cellStyle name="Normal 8 2 17 7" xfId="11719"/>
    <cellStyle name="Normal 8 2 17 7 2" xfId="38673"/>
    <cellStyle name="Normal 8 2 17 8" xfId="14412"/>
    <cellStyle name="Normal 8 2 17 8 2" xfId="41366"/>
    <cellStyle name="Normal 8 2 17 9" xfId="17105"/>
    <cellStyle name="Normal 8 2 17 9 2" xfId="44060"/>
    <cellStyle name="Normal 8 2 18" xfId="999"/>
    <cellStyle name="Normal 8 2 18 10" xfId="27954"/>
    <cellStyle name="Normal 8 2 18 11" xfId="26131"/>
    <cellStyle name="Normal 8 2 18 2" xfId="4564"/>
    <cellStyle name="Normal 8 2 18 2 2" xfId="31518"/>
    <cellStyle name="Normal 8 2 18 3" xfId="7257"/>
    <cellStyle name="Normal 8 2 18 3 2" xfId="34211"/>
    <cellStyle name="Normal 8 2 18 4" xfId="9950"/>
    <cellStyle name="Normal 8 2 18 4 2" xfId="36904"/>
    <cellStyle name="Normal 8 2 18 5" xfId="12643"/>
    <cellStyle name="Normal 8 2 18 5 2" xfId="39597"/>
    <cellStyle name="Normal 8 2 18 6" xfId="15336"/>
    <cellStyle name="Normal 8 2 18 6 2" xfId="42290"/>
    <cellStyle name="Normal 8 2 18 7" xfId="18029"/>
    <cellStyle name="Normal 8 2 18 7 2" xfId="44984"/>
    <cellStyle name="Normal 8 2 18 8" xfId="20723"/>
    <cellStyle name="Normal 8 2 18 8 2" xfId="47678"/>
    <cellStyle name="Normal 8 2 18 9" xfId="23417"/>
    <cellStyle name="Normal 8 2 18 9 2" xfId="50372"/>
    <cellStyle name="Normal 8 2 19" xfId="1890"/>
    <cellStyle name="Normal 8 2 19 10" xfId="28845"/>
    <cellStyle name="Normal 8 2 19 11" xfId="25240"/>
    <cellStyle name="Normal 8 2 19 2" xfId="3673"/>
    <cellStyle name="Normal 8 2 19 2 2" xfId="30627"/>
    <cellStyle name="Normal 8 2 19 3" xfId="6366"/>
    <cellStyle name="Normal 8 2 19 3 2" xfId="33320"/>
    <cellStyle name="Normal 8 2 19 4" xfId="9059"/>
    <cellStyle name="Normal 8 2 19 4 2" xfId="36013"/>
    <cellStyle name="Normal 8 2 19 5" xfId="11752"/>
    <cellStyle name="Normal 8 2 19 5 2" xfId="38706"/>
    <cellStyle name="Normal 8 2 19 6" xfId="14445"/>
    <cellStyle name="Normal 8 2 19 6 2" xfId="41399"/>
    <cellStyle name="Normal 8 2 19 7" xfId="17138"/>
    <cellStyle name="Normal 8 2 19 7 2" xfId="44093"/>
    <cellStyle name="Normal 8 2 19 8" xfId="19832"/>
    <cellStyle name="Normal 8 2 19 8 2" xfId="46787"/>
    <cellStyle name="Normal 8 2 19 9" xfId="22526"/>
    <cellStyle name="Normal 8 2 19 9 2" xfId="49481"/>
    <cellStyle name="Normal 8 2 2" xfId="103"/>
    <cellStyle name="Normal 8 2 2 10" xfId="929"/>
    <cellStyle name="Normal 8 2 2 10 10" xfId="19761"/>
    <cellStyle name="Normal 8 2 2 10 10 2" xfId="46716"/>
    <cellStyle name="Normal 8 2 2 10 11" xfId="22455"/>
    <cellStyle name="Normal 8 2 2 10 11 2" xfId="49410"/>
    <cellStyle name="Normal 8 2 2 10 12" xfId="27883"/>
    <cellStyle name="Normal 8 2 2 10 13" xfId="25169"/>
    <cellStyle name="Normal 8 2 2 10 2" xfId="1819"/>
    <cellStyle name="Normal 8 2 2 10 2 10" xfId="28774"/>
    <cellStyle name="Normal 8 2 2 10 2 11" xfId="26951"/>
    <cellStyle name="Normal 8 2 2 10 2 2" xfId="5384"/>
    <cellStyle name="Normal 8 2 2 10 2 2 2" xfId="32338"/>
    <cellStyle name="Normal 8 2 2 10 2 3" xfId="8077"/>
    <cellStyle name="Normal 8 2 2 10 2 3 2" xfId="35031"/>
    <cellStyle name="Normal 8 2 2 10 2 4" xfId="10770"/>
    <cellStyle name="Normal 8 2 2 10 2 4 2" xfId="37724"/>
    <cellStyle name="Normal 8 2 2 10 2 5" xfId="13463"/>
    <cellStyle name="Normal 8 2 2 10 2 5 2" xfId="40417"/>
    <cellStyle name="Normal 8 2 2 10 2 6" xfId="16156"/>
    <cellStyle name="Normal 8 2 2 10 2 6 2" xfId="43110"/>
    <cellStyle name="Normal 8 2 2 10 2 7" xfId="18849"/>
    <cellStyle name="Normal 8 2 2 10 2 7 2" xfId="45804"/>
    <cellStyle name="Normal 8 2 2 10 2 8" xfId="21543"/>
    <cellStyle name="Normal 8 2 2 10 2 8 2" xfId="48498"/>
    <cellStyle name="Normal 8 2 2 10 2 9" xfId="24237"/>
    <cellStyle name="Normal 8 2 2 10 2 9 2" xfId="51192"/>
    <cellStyle name="Normal 8 2 2 10 3" xfId="2711"/>
    <cellStyle name="Normal 8 2 2 10 3 10" xfId="29665"/>
    <cellStyle name="Normal 8 2 2 10 3 11" xfId="26060"/>
    <cellStyle name="Normal 8 2 2 10 3 2" xfId="4493"/>
    <cellStyle name="Normal 8 2 2 10 3 2 2" xfId="31447"/>
    <cellStyle name="Normal 8 2 2 10 3 3" xfId="7186"/>
    <cellStyle name="Normal 8 2 2 10 3 3 2" xfId="34140"/>
    <cellStyle name="Normal 8 2 2 10 3 4" xfId="9879"/>
    <cellStyle name="Normal 8 2 2 10 3 4 2" xfId="36833"/>
    <cellStyle name="Normal 8 2 2 10 3 5" xfId="12572"/>
    <cellStyle name="Normal 8 2 2 10 3 5 2" xfId="39526"/>
    <cellStyle name="Normal 8 2 2 10 3 6" xfId="15265"/>
    <cellStyle name="Normal 8 2 2 10 3 6 2" xfId="42219"/>
    <cellStyle name="Normal 8 2 2 10 3 7" xfId="17958"/>
    <cellStyle name="Normal 8 2 2 10 3 7 2" xfId="44913"/>
    <cellStyle name="Normal 8 2 2 10 3 8" xfId="20652"/>
    <cellStyle name="Normal 8 2 2 10 3 8 2" xfId="47607"/>
    <cellStyle name="Normal 8 2 2 10 3 9" xfId="23346"/>
    <cellStyle name="Normal 8 2 2 10 3 9 2" xfId="50301"/>
    <cellStyle name="Normal 8 2 2 10 4" xfId="3602"/>
    <cellStyle name="Normal 8 2 2 10 4 2" xfId="30556"/>
    <cellStyle name="Normal 8 2 2 10 5" xfId="6295"/>
    <cellStyle name="Normal 8 2 2 10 5 2" xfId="33249"/>
    <cellStyle name="Normal 8 2 2 10 6" xfId="8988"/>
    <cellStyle name="Normal 8 2 2 10 6 2" xfId="35942"/>
    <cellStyle name="Normal 8 2 2 10 7" xfId="11681"/>
    <cellStyle name="Normal 8 2 2 10 7 2" xfId="38635"/>
    <cellStyle name="Normal 8 2 2 10 8" xfId="14374"/>
    <cellStyle name="Normal 8 2 2 10 8 2" xfId="41328"/>
    <cellStyle name="Normal 8 2 2 10 9" xfId="17067"/>
    <cellStyle name="Normal 8 2 2 10 9 2" xfId="44022"/>
    <cellStyle name="Normal 8 2 2 11" xfId="979"/>
    <cellStyle name="Normal 8 2 2 11 10" xfId="19812"/>
    <cellStyle name="Normal 8 2 2 11 10 2" xfId="46767"/>
    <cellStyle name="Normal 8 2 2 11 11" xfId="22506"/>
    <cellStyle name="Normal 8 2 2 11 11 2" xfId="49461"/>
    <cellStyle name="Normal 8 2 2 11 12" xfId="27934"/>
    <cellStyle name="Normal 8 2 2 11 13" xfId="25220"/>
    <cellStyle name="Normal 8 2 2 11 2" xfId="1870"/>
    <cellStyle name="Normal 8 2 2 11 2 10" xfId="28825"/>
    <cellStyle name="Normal 8 2 2 11 2 11" xfId="27002"/>
    <cellStyle name="Normal 8 2 2 11 2 2" xfId="5435"/>
    <cellStyle name="Normal 8 2 2 11 2 2 2" xfId="32389"/>
    <cellStyle name="Normal 8 2 2 11 2 3" xfId="8128"/>
    <cellStyle name="Normal 8 2 2 11 2 3 2" xfId="35082"/>
    <cellStyle name="Normal 8 2 2 11 2 4" xfId="10821"/>
    <cellStyle name="Normal 8 2 2 11 2 4 2" xfId="37775"/>
    <cellStyle name="Normal 8 2 2 11 2 5" xfId="13514"/>
    <cellStyle name="Normal 8 2 2 11 2 5 2" xfId="40468"/>
    <cellStyle name="Normal 8 2 2 11 2 6" xfId="16207"/>
    <cellStyle name="Normal 8 2 2 11 2 6 2" xfId="43161"/>
    <cellStyle name="Normal 8 2 2 11 2 7" xfId="18900"/>
    <cellStyle name="Normal 8 2 2 11 2 7 2" xfId="45855"/>
    <cellStyle name="Normal 8 2 2 11 2 8" xfId="21594"/>
    <cellStyle name="Normal 8 2 2 11 2 8 2" xfId="48549"/>
    <cellStyle name="Normal 8 2 2 11 2 9" xfId="24288"/>
    <cellStyle name="Normal 8 2 2 11 2 9 2" xfId="51243"/>
    <cellStyle name="Normal 8 2 2 11 3" xfId="2762"/>
    <cellStyle name="Normal 8 2 2 11 3 10" xfId="29716"/>
    <cellStyle name="Normal 8 2 2 11 3 11" xfId="26111"/>
    <cellStyle name="Normal 8 2 2 11 3 2" xfId="4544"/>
    <cellStyle name="Normal 8 2 2 11 3 2 2" xfId="31498"/>
    <cellStyle name="Normal 8 2 2 11 3 3" xfId="7237"/>
    <cellStyle name="Normal 8 2 2 11 3 3 2" xfId="34191"/>
    <cellStyle name="Normal 8 2 2 11 3 4" xfId="9930"/>
    <cellStyle name="Normal 8 2 2 11 3 4 2" xfId="36884"/>
    <cellStyle name="Normal 8 2 2 11 3 5" xfId="12623"/>
    <cellStyle name="Normal 8 2 2 11 3 5 2" xfId="39577"/>
    <cellStyle name="Normal 8 2 2 11 3 6" xfId="15316"/>
    <cellStyle name="Normal 8 2 2 11 3 6 2" xfId="42270"/>
    <cellStyle name="Normal 8 2 2 11 3 7" xfId="18009"/>
    <cellStyle name="Normal 8 2 2 11 3 7 2" xfId="44964"/>
    <cellStyle name="Normal 8 2 2 11 3 8" xfId="20703"/>
    <cellStyle name="Normal 8 2 2 11 3 8 2" xfId="47658"/>
    <cellStyle name="Normal 8 2 2 11 3 9" xfId="23397"/>
    <cellStyle name="Normal 8 2 2 11 3 9 2" xfId="50352"/>
    <cellStyle name="Normal 8 2 2 11 4" xfId="3653"/>
    <cellStyle name="Normal 8 2 2 11 4 2" xfId="30607"/>
    <cellStyle name="Normal 8 2 2 11 5" xfId="6346"/>
    <cellStyle name="Normal 8 2 2 11 5 2" xfId="33300"/>
    <cellStyle name="Normal 8 2 2 11 6" xfId="9039"/>
    <cellStyle name="Normal 8 2 2 11 6 2" xfId="35993"/>
    <cellStyle name="Normal 8 2 2 11 7" xfId="11732"/>
    <cellStyle name="Normal 8 2 2 11 7 2" xfId="38686"/>
    <cellStyle name="Normal 8 2 2 11 8" xfId="14425"/>
    <cellStyle name="Normal 8 2 2 11 8 2" xfId="41379"/>
    <cellStyle name="Normal 8 2 2 11 9" xfId="17118"/>
    <cellStyle name="Normal 8 2 2 11 9 2" xfId="44073"/>
    <cellStyle name="Normal 8 2 2 12" xfId="1025"/>
    <cellStyle name="Normal 8 2 2 12 10" xfId="27980"/>
    <cellStyle name="Normal 8 2 2 12 11" xfId="26157"/>
    <cellStyle name="Normal 8 2 2 12 2" xfId="4590"/>
    <cellStyle name="Normal 8 2 2 12 2 2" xfId="31544"/>
    <cellStyle name="Normal 8 2 2 12 3" xfId="7283"/>
    <cellStyle name="Normal 8 2 2 12 3 2" xfId="34237"/>
    <cellStyle name="Normal 8 2 2 12 4" xfId="9976"/>
    <cellStyle name="Normal 8 2 2 12 4 2" xfId="36930"/>
    <cellStyle name="Normal 8 2 2 12 5" xfId="12669"/>
    <cellStyle name="Normal 8 2 2 12 5 2" xfId="39623"/>
    <cellStyle name="Normal 8 2 2 12 6" xfId="15362"/>
    <cellStyle name="Normal 8 2 2 12 6 2" xfId="42316"/>
    <cellStyle name="Normal 8 2 2 12 7" xfId="18055"/>
    <cellStyle name="Normal 8 2 2 12 7 2" xfId="45010"/>
    <cellStyle name="Normal 8 2 2 12 8" xfId="20749"/>
    <cellStyle name="Normal 8 2 2 12 8 2" xfId="47704"/>
    <cellStyle name="Normal 8 2 2 12 9" xfId="23443"/>
    <cellStyle name="Normal 8 2 2 12 9 2" xfId="50398"/>
    <cellStyle name="Normal 8 2 2 13" xfId="1916"/>
    <cellStyle name="Normal 8 2 2 13 10" xfId="28871"/>
    <cellStyle name="Normal 8 2 2 13 11" xfId="25266"/>
    <cellStyle name="Normal 8 2 2 13 2" xfId="3699"/>
    <cellStyle name="Normal 8 2 2 13 2 2" xfId="30653"/>
    <cellStyle name="Normal 8 2 2 13 3" xfId="6392"/>
    <cellStyle name="Normal 8 2 2 13 3 2" xfId="33346"/>
    <cellStyle name="Normal 8 2 2 13 4" xfId="9085"/>
    <cellStyle name="Normal 8 2 2 13 4 2" xfId="36039"/>
    <cellStyle name="Normal 8 2 2 13 5" xfId="11778"/>
    <cellStyle name="Normal 8 2 2 13 5 2" xfId="38732"/>
    <cellStyle name="Normal 8 2 2 13 6" xfId="14471"/>
    <cellStyle name="Normal 8 2 2 13 6 2" xfId="41425"/>
    <cellStyle name="Normal 8 2 2 13 7" xfId="17164"/>
    <cellStyle name="Normal 8 2 2 13 7 2" xfId="44119"/>
    <cellStyle name="Normal 8 2 2 13 8" xfId="19858"/>
    <cellStyle name="Normal 8 2 2 13 8 2" xfId="46813"/>
    <cellStyle name="Normal 8 2 2 13 9" xfId="22552"/>
    <cellStyle name="Normal 8 2 2 13 9 2" xfId="49507"/>
    <cellStyle name="Normal 8 2 2 14" xfId="2808"/>
    <cellStyle name="Normal 8 2 2 14 2" xfId="29762"/>
    <cellStyle name="Normal 8 2 2 15" xfId="5501"/>
    <cellStyle name="Normal 8 2 2 15 2" xfId="32455"/>
    <cellStyle name="Normal 8 2 2 16" xfId="8194"/>
    <cellStyle name="Normal 8 2 2 16 2" xfId="35148"/>
    <cellStyle name="Normal 8 2 2 17" xfId="10887"/>
    <cellStyle name="Normal 8 2 2 17 2" xfId="37841"/>
    <cellStyle name="Normal 8 2 2 18" xfId="13580"/>
    <cellStyle name="Normal 8 2 2 18 2" xfId="40534"/>
    <cellStyle name="Normal 8 2 2 19" xfId="16273"/>
    <cellStyle name="Normal 8 2 2 19 2" xfId="43228"/>
    <cellStyle name="Normal 8 2 2 2" xfId="136"/>
    <cellStyle name="Normal 8 2 2 2 10" xfId="13613"/>
    <cellStyle name="Normal 8 2 2 2 10 2" xfId="40567"/>
    <cellStyle name="Normal 8 2 2 2 11" xfId="16306"/>
    <cellStyle name="Normal 8 2 2 2 11 2" xfId="43261"/>
    <cellStyle name="Normal 8 2 2 2 12" xfId="19000"/>
    <cellStyle name="Normal 8 2 2 2 12 2" xfId="45955"/>
    <cellStyle name="Normal 8 2 2 2 13" xfId="21694"/>
    <cellStyle name="Normal 8 2 2 2 13 2" xfId="48649"/>
    <cellStyle name="Normal 8 2 2 2 14" xfId="27122"/>
    <cellStyle name="Normal 8 2 2 2 15" xfId="24408"/>
    <cellStyle name="Normal 8 2 2 2 2" xfId="461"/>
    <cellStyle name="Normal 8 2 2 2 2 10" xfId="19291"/>
    <cellStyle name="Normal 8 2 2 2 2 10 2" xfId="46246"/>
    <cellStyle name="Normal 8 2 2 2 2 11" xfId="21985"/>
    <cellStyle name="Normal 8 2 2 2 2 11 2" xfId="48940"/>
    <cellStyle name="Normal 8 2 2 2 2 12" xfId="27413"/>
    <cellStyle name="Normal 8 2 2 2 2 13" xfId="24699"/>
    <cellStyle name="Normal 8 2 2 2 2 2" xfId="1349"/>
    <cellStyle name="Normal 8 2 2 2 2 2 10" xfId="28304"/>
    <cellStyle name="Normal 8 2 2 2 2 2 11" xfId="26481"/>
    <cellStyle name="Normal 8 2 2 2 2 2 2" xfId="4914"/>
    <cellStyle name="Normal 8 2 2 2 2 2 2 2" xfId="31868"/>
    <cellStyle name="Normal 8 2 2 2 2 2 3" xfId="7607"/>
    <cellStyle name="Normal 8 2 2 2 2 2 3 2" xfId="34561"/>
    <cellStyle name="Normal 8 2 2 2 2 2 4" xfId="10300"/>
    <cellStyle name="Normal 8 2 2 2 2 2 4 2" xfId="37254"/>
    <cellStyle name="Normal 8 2 2 2 2 2 5" xfId="12993"/>
    <cellStyle name="Normal 8 2 2 2 2 2 5 2" xfId="39947"/>
    <cellStyle name="Normal 8 2 2 2 2 2 6" xfId="15686"/>
    <cellStyle name="Normal 8 2 2 2 2 2 6 2" xfId="42640"/>
    <cellStyle name="Normal 8 2 2 2 2 2 7" xfId="18379"/>
    <cellStyle name="Normal 8 2 2 2 2 2 7 2" xfId="45334"/>
    <cellStyle name="Normal 8 2 2 2 2 2 8" xfId="21073"/>
    <cellStyle name="Normal 8 2 2 2 2 2 8 2" xfId="48028"/>
    <cellStyle name="Normal 8 2 2 2 2 2 9" xfId="23767"/>
    <cellStyle name="Normal 8 2 2 2 2 2 9 2" xfId="50722"/>
    <cellStyle name="Normal 8 2 2 2 2 3" xfId="2240"/>
    <cellStyle name="Normal 8 2 2 2 2 3 10" xfId="29195"/>
    <cellStyle name="Normal 8 2 2 2 2 3 11" xfId="25590"/>
    <cellStyle name="Normal 8 2 2 2 2 3 2" xfId="4023"/>
    <cellStyle name="Normal 8 2 2 2 2 3 2 2" xfId="30977"/>
    <cellStyle name="Normal 8 2 2 2 2 3 3" xfId="6716"/>
    <cellStyle name="Normal 8 2 2 2 2 3 3 2" xfId="33670"/>
    <cellStyle name="Normal 8 2 2 2 2 3 4" xfId="9409"/>
    <cellStyle name="Normal 8 2 2 2 2 3 4 2" xfId="36363"/>
    <cellStyle name="Normal 8 2 2 2 2 3 5" xfId="12102"/>
    <cellStyle name="Normal 8 2 2 2 2 3 5 2" xfId="39056"/>
    <cellStyle name="Normal 8 2 2 2 2 3 6" xfId="14795"/>
    <cellStyle name="Normal 8 2 2 2 2 3 6 2" xfId="41749"/>
    <cellStyle name="Normal 8 2 2 2 2 3 7" xfId="17488"/>
    <cellStyle name="Normal 8 2 2 2 2 3 7 2" xfId="44443"/>
    <cellStyle name="Normal 8 2 2 2 2 3 8" xfId="20182"/>
    <cellStyle name="Normal 8 2 2 2 2 3 8 2" xfId="47137"/>
    <cellStyle name="Normal 8 2 2 2 2 3 9" xfId="22876"/>
    <cellStyle name="Normal 8 2 2 2 2 3 9 2" xfId="49831"/>
    <cellStyle name="Normal 8 2 2 2 2 4" xfId="3132"/>
    <cellStyle name="Normal 8 2 2 2 2 4 2" xfId="30086"/>
    <cellStyle name="Normal 8 2 2 2 2 5" xfId="5825"/>
    <cellStyle name="Normal 8 2 2 2 2 5 2" xfId="32779"/>
    <cellStyle name="Normal 8 2 2 2 2 6" xfId="8518"/>
    <cellStyle name="Normal 8 2 2 2 2 6 2" xfId="35472"/>
    <cellStyle name="Normal 8 2 2 2 2 7" xfId="11211"/>
    <cellStyle name="Normal 8 2 2 2 2 7 2" xfId="38165"/>
    <cellStyle name="Normal 8 2 2 2 2 8" xfId="13904"/>
    <cellStyle name="Normal 8 2 2 2 2 8 2" xfId="40858"/>
    <cellStyle name="Normal 8 2 2 2 2 9" xfId="16597"/>
    <cellStyle name="Normal 8 2 2 2 2 9 2" xfId="43552"/>
    <cellStyle name="Normal 8 2 2 2 3" xfId="715"/>
    <cellStyle name="Normal 8 2 2 2 3 10" xfId="19545"/>
    <cellStyle name="Normal 8 2 2 2 3 10 2" xfId="46500"/>
    <cellStyle name="Normal 8 2 2 2 3 11" xfId="22239"/>
    <cellStyle name="Normal 8 2 2 2 3 11 2" xfId="49194"/>
    <cellStyle name="Normal 8 2 2 2 3 12" xfId="27667"/>
    <cellStyle name="Normal 8 2 2 2 3 13" xfId="24953"/>
    <cellStyle name="Normal 8 2 2 2 3 2" xfId="1603"/>
    <cellStyle name="Normal 8 2 2 2 3 2 10" xfId="28558"/>
    <cellStyle name="Normal 8 2 2 2 3 2 11" xfId="26735"/>
    <cellStyle name="Normal 8 2 2 2 3 2 2" xfId="5168"/>
    <cellStyle name="Normal 8 2 2 2 3 2 2 2" xfId="32122"/>
    <cellStyle name="Normal 8 2 2 2 3 2 3" xfId="7861"/>
    <cellStyle name="Normal 8 2 2 2 3 2 3 2" xfId="34815"/>
    <cellStyle name="Normal 8 2 2 2 3 2 4" xfId="10554"/>
    <cellStyle name="Normal 8 2 2 2 3 2 4 2" xfId="37508"/>
    <cellStyle name="Normal 8 2 2 2 3 2 5" xfId="13247"/>
    <cellStyle name="Normal 8 2 2 2 3 2 5 2" xfId="40201"/>
    <cellStyle name="Normal 8 2 2 2 3 2 6" xfId="15940"/>
    <cellStyle name="Normal 8 2 2 2 3 2 6 2" xfId="42894"/>
    <cellStyle name="Normal 8 2 2 2 3 2 7" xfId="18633"/>
    <cellStyle name="Normal 8 2 2 2 3 2 7 2" xfId="45588"/>
    <cellStyle name="Normal 8 2 2 2 3 2 8" xfId="21327"/>
    <cellStyle name="Normal 8 2 2 2 3 2 8 2" xfId="48282"/>
    <cellStyle name="Normal 8 2 2 2 3 2 9" xfId="24021"/>
    <cellStyle name="Normal 8 2 2 2 3 2 9 2" xfId="50976"/>
    <cellStyle name="Normal 8 2 2 2 3 3" xfId="2495"/>
    <cellStyle name="Normal 8 2 2 2 3 3 10" xfId="29449"/>
    <cellStyle name="Normal 8 2 2 2 3 3 11" xfId="25844"/>
    <cellStyle name="Normal 8 2 2 2 3 3 2" xfId="4277"/>
    <cellStyle name="Normal 8 2 2 2 3 3 2 2" xfId="31231"/>
    <cellStyle name="Normal 8 2 2 2 3 3 3" xfId="6970"/>
    <cellStyle name="Normal 8 2 2 2 3 3 3 2" xfId="33924"/>
    <cellStyle name="Normal 8 2 2 2 3 3 4" xfId="9663"/>
    <cellStyle name="Normal 8 2 2 2 3 3 4 2" xfId="36617"/>
    <cellStyle name="Normal 8 2 2 2 3 3 5" xfId="12356"/>
    <cellStyle name="Normal 8 2 2 2 3 3 5 2" xfId="39310"/>
    <cellStyle name="Normal 8 2 2 2 3 3 6" xfId="15049"/>
    <cellStyle name="Normal 8 2 2 2 3 3 6 2" xfId="42003"/>
    <cellStyle name="Normal 8 2 2 2 3 3 7" xfId="17742"/>
    <cellStyle name="Normal 8 2 2 2 3 3 7 2" xfId="44697"/>
    <cellStyle name="Normal 8 2 2 2 3 3 8" xfId="20436"/>
    <cellStyle name="Normal 8 2 2 2 3 3 8 2" xfId="47391"/>
    <cellStyle name="Normal 8 2 2 2 3 3 9" xfId="23130"/>
    <cellStyle name="Normal 8 2 2 2 3 3 9 2" xfId="50085"/>
    <cellStyle name="Normal 8 2 2 2 3 4" xfId="3386"/>
    <cellStyle name="Normal 8 2 2 2 3 4 2" xfId="30340"/>
    <cellStyle name="Normal 8 2 2 2 3 5" xfId="6079"/>
    <cellStyle name="Normal 8 2 2 2 3 5 2" xfId="33033"/>
    <cellStyle name="Normal 8 2 2 2 3 6" xfId="8772"/>
    <cellStyle name="Normal 8 2 2 2 3 6 2" xfId="35726"/>
    <cellStyle name="Normal 8 2 2 2 3 7" xfId="11465"/>
    <cellStyle name="Normal 8 2 2 2 3 7 2" xfId="38419"/>
    <cellStyle name="Normal 8 2 2 2 3 8" xfId="14158"/>
    <cellStyle name="Normal 8 2 2 2 3 8 2" xfId="41112"/>
    <cellStyle name="Normal 8 2 2 2 3 9" xfId="16851"/>
    <cellStyle name="Normal 8 2 2 2 3 9 2" xfId="43806"/>
    <cellStyle name="Normal 8 2 2 2 4" xfId="1058"/>
    <cellStyle name="Normal 8 2 2 2 4 10" xfId="28013"/>
    <cellStyle name="Normal 8 2 2 2 4 11" xfId="26190"/>
    <cellStyle name="Normal 8 2 2 2 4 2" xfId="4623"/>
    <cellStyle name="Normal 8 2 2 2 4 2 2" xfId="31577"/>
    <cellStyle name="Normal 8 2 2 2 4 3" xfId="7316"/>
    <cellStyle name="Normal 8 2 2 2 4 3 2" xfId="34270"/>
    <cellStyle name="Normal 8 2 2 2 4 4" xfId="10009"/>
    <cellStyle name="Normal 8 2 2 2 4 4 2" xfId="36963"/>
    <cellStyle name="Normal 8 2 2 2 4 5" xfId="12702"/>
    <cellStyle name="Normal 8 2 2 2 4 5 2" xfId="39656"/>
    <cellStyle name="Normal 8 2 2 2 4 6" xfId="15395"/>
    <cellStyle name="Normal 8 2 2 2 4 6 2" xfId="42349"/>
    <cellStyle name="Normal 8 2 2 2 4 7" xfId="18088"/>
    <cellStyle name="Normal 8 2 2 2 4 7 2" xfId="45043"/>
    <cellStyle name="Normal 8 2 2 2 4 8" xfId="20782"/>
    <cellStyle name="Normal 8 2 2 2 4 8 2" xfId="47737"/>
    <cellStyle name="Normal 8 2 2 2 4 9" xfId="23476"/>
    <cellStyle name="Normal 8 2 2 2 4 9 2" xfId="50431"/>
    <cellStyle name="Normal 8 2 2 2 5" xfId="1949"/>
    <cellStyle name="Normal 8 2 2 2 5 10" xfId="28904"/>
    <cellStyle name="Normal 8 2 2 2 5 11" xfId="25299"/>
    <cellStyle name="Normal 8 2 2 2 5 2" xfId="3732"/>
    <cellStyle name="Normal 8 2 2 2 5 2 2" xfId="30686"/>
    <cellStyle name="Normal 8 2 2 2 5 3" xfId="6425"/>
    <cellStyle name="Normal 8 2 2 2 5 3 2" xfId="33379"/>
    <cellStyle name="Normal 8 2 2 2 5 4" xfId="9118"/>
    <cellStyle name="Normal 8 2 2 2 5 4 2" xfId="36072"/>
    <cellStyle name="Normal 8 2 2 2 5 5" xfId="11811"/>
    <cellStyle name="Normal 8 2 2 2 5 5 2" xfId="38765"/>
    <cellStyle name="Normal 8 2 2 2 5 6" xfId="14504"/>
    <cellStyle name="Normal 8 2 2 2 5 6 2" xfId="41458"/>
    <cellStyle name="Normal 8 2 2 2 5 7" xfId="17197"/>
    <cellStyle name="Normal 8 2 2 2 5 7 2" xfId="44152"/>
    <cellStyle name="Normal 8 2 2 2 5 8" xfId="19891"/>
    <cellStyle name="Normal 8 2 2 2 5 8 2" xfId="46846"/>
    <cellStyle name="Normal 8 2 2 2 5 9" xfId="22585"/>
    <cellStyle name="Normal 8 2 2 2 5 9 2" xfId="49540"/>
    <cellStyle name="Normal 8 2 2 2 6" xfId="2841"/>
    <cellStyle name="Normal 8 2 2 2 6 2" xfId="29795"/>
    <cellStyle name="Normal 8 2 2 2 7" xfId="5534"/>
    <cellStyle name="Normal 8 2 2 2 7 2" xfId="32488"/>
    <cellStyle name="Normal 8 2 2 2 8" xfId="8227"/>
    <cellStyle name="Normal 8 2 2 2 8 2" xfId="35181"/>
    <cellStyle name="Normal 8 2 2 2 9" xfId="10920"/>
    <cellStyle name="Normal 8 2 2 2 9 2" xfId="37874"/>
    <cellStyle name="Normal 8 2 2 20" xfId="18967"/>
    <cellStyle name="Normal 8 2 2 20 2" xfId="45922"/>
    <cellStyle name="Normal 8 2 2 21" xfId="21661"/>
    <cellStyle name="Normal 8 2 2 21 2" xfId="48616"/>
    <cellStyle name="Normal 8 2 2 22" xfId="27089"/>
    <cellStyle name="Normal 8 2 2 23" xfId="24375"/>
    <cellStyle name="Normal 8 2 2 3" xfId="169"/>
    <cellStyle name="Normal 8 2 2 3 10" xfId="13646"/>
    <cellStyle name="Normal 8 2 2 3 10 2" xfId="40600"/>
    <cellStyle name="Normal 8 2 2 3 11" xfId="16339"/>
    <cellStyle name="Normal 8 2 2 3 11 2" xfId="43294"/>
    <cellStyle name="Normal 8 2 2 3 12" xfId="19033"/>
    <cellStyle name="Normal 8 2 2 3 12 2" xfId="45988"/>
    <cellStyle name="Normal 8 2 2 3 13" xfId="21727"/>
    <cellStyle name="Normal 8 2 2 3 13 2" xfId="48682"/>
    <cellStyle name="Normal 8 2 2 3 14" xfId="27155"/>
    <cellStyle name="Normal 8 2 2 3 15" xfId="24441"/>
    <cellStyle name="Normal 8 2 2 3 2" xfId="475"/>
    <cellStyle name="Normal 8 2 2 3 2 10" xfId="19305"/>
    <cellStyle name="Normal 8 2 2 3 2 10 2" xfId="46260"/>
    <cellStyle name="Normal 8 2 2 3 2 11" xfId="21999"/>
    <cellStyle name="Normal 8 2 2 3 2 11 2" xfId="48954"/>
    <cellStyle name="Normal 8 2 2 3 2 12" xfId="27427"/>
    <cellStyle name="Normal 8 2 2 3 2 13" xfId="24713"/>
    <cellStyle name="Normal 8 2 2 3 2 2" xfId="1363"/>
    <cellStyle name="Normal 8 2 2 3 2 2 10" xfId="28318"/>
    <cellStyle name="Normal 8 2 2 3 2 2 11" xfId="26495"/>
    <cellStyle name="Normal 8 2 2 3 2 2 2" xfId="4928"/>
    <cellStyle name="Normal 8 2 2 3 2 2 2 2" xfId="31882"/>
    <cellStyle name="Normal 8 2 2 3 2 2 3" xfId="7621"/>
    <cellStyle name="Normal 8 2 2 3 2 2 3 2" xfId="34575"/>
    <cellStyle name="Normal 8 2 2 3 2 2 4" xfId="10314"/>
    <cellStyle name="Normal 8 2 2 3 2 2 4 2" xfId="37268"/>
    <cellStyle name="Normal 8 2 2 3 2 2 5" xfId="13007"/>
    <cellStyle name="Normal 8 2 2 3 2 2 5 2" xfId="39961"/>
    <cellStyle name="Normal 8 2 2 3 2 2 6" xfId="15700"/>
    <cellStyle name="Normal 8 2 2 3 2 2 6 2" xfId="42654"/>
    <cellStyle name="Normal 8 2 2 3 2 2 7" xfId="18393"/>
    <cellStyle name="Normal 8 2 2 3 2 2 7 2" xfId="45348"/>
    <cellStyle name="Normal 8 2 2 3 2 2 8" xfId="21087"/>
    <cellStyle name="Normal 8 2 2 3 2 2 8 2" xfId="48042"/>
    <cellStyle name="Normal 8 2 2 3 2 2 9" xfId="23781"/>
    <cellStyle name="Normal 8 2 2 3 2 2 9 2" xfId="50736"/>
    <cellStyle name="Normal 8 2 2 3 2 3" xfId="2254"/>
    <cellStyle name="Normal 8 2 2 3 2 3 10" xfId="29209"/>
    <cellStyle name="Normal 8 2 2 3 2 3 11" xfId="25604"/>
    <cellStyle name="Normal 8 2 2 3 2 3 2" xfId="4037"/>
    <cellStyle name="Normal 8 2 2 3 2 3 2 2" xfId="30991"/>
    <cellStyle name="Normal 8 2 2 3 2 3 3" xfId="6730"/>
    <cellStyle name="Normal 8 2 2 3 2 3 3 2" xfId="33684"/>
    <cellStyle name="Normal 8 2 2 3 2 3 4" xfId="9423"/>
    <cellStyle name="Normal 8 2 2 3 2 3 4 2" xfId="36377"/>
    <cellStyle name="Normal 8 2 2 3 2 3 5" xfId="12116"/>
    <cellStyle name="Normal 8 2 2 3 2 3 5 2" xfId="39070"/>
    <cellStyle name="Normal 8 2 2 3 2 3 6" xfId="14809"/>
    <cellStyle name="Normal 8 2 2 3 2 3 6 2" xfId="41763"/>
    <cellStyle name="Normal 8 2 2 3 2 3 7" xfId="17502"/>
    <cellStyle name="Normal 8 2 2 3 2 3 7 2" xfId="44457"/>
    <cellStyle name="Normal 8 2 2 3 2 3 8" xfId="20196"/>
    <cellStyle name="Normal 8 2 2 3 2 3 8 2" xfId="47151"/>
    <cellStyle name="Normal 8 2 2 3 2 3 9" xfId="22890"/>
    <cellStyle name="Normal 8 2 2 3 2 3 9 2" xfId="49845"/>
    <cellStyle name="Normal 8 2 2 3 2 4" xfId="3146"/>
    <cellStyle name="Normal 8 2 2 3 2 4 2" xfId="30100"/>
    <cellStyle name="Normal 8 2 2 3 2 5" xfId="5839"/>
    <cellStyle name="Normal 8 2 2 3 2 5 2" xfId="32793"/>
    <cellStyle name="Normal 8 2 2 3 2 6" xfId="8532"/>
    <cellStyle name="Normal 8 2 2 3 2 6 2" xfId="35486"/>
    <cellStyle name="Normal 8 2 2 3 2 7" xfId="11225"/>
    <cellStyle name="Normal 8 2 2 3 2 7 2" xfId="38179"/>
    <cellStyle name="Normal 8 2 2 3 2 8" xfId="13918"/>
    <cellStyle name="Normal 8 2 2 3 2 8 2" xfId="40872"/>
    <cellStyle name="Normal 8 2 2 3 2 9" xfId="16611"/>
    <cellStyle name="Normal 8 2 2 3 2 9 2" xfId="43566"/>
    <cellStyle name="Normal 8 2 2 3 3" xfId="729"/>
    <cellStyle name="Normal 8 2 2 3 3 10" xfId="19559"/>
    <cellStyle name="Normal 8 2 2 3 3 10 2" xfId="46514"/>
    <cellStyle name="Normal 8 2 2 3 3 11" xfId="22253"/>
    <cellStyle name="Normal 8 2 2 3 3 11 2" xfId="49208"/>
    <cellStyle name="Normal 8 2 2 3 3 12" xfId="27681"/>
    <cellStyle name="Normal 8 2 2 3 3 13" xfId="24967"/>
    <cellStyle name="Normal 8 2 2 3 3 2" xfId="1617"/>
    <cellStyle name="Normal 8 2 2 3 3 2 10" xfId="28572"/>
    <cellStyle name="Normal 8 2 2 3 3 2 11" xfId="26749"/>
    <cellStyle name="Normal 8 2 2 3 3 2 2" xfId="5182"/>
    <cellStyle name="Normal 8 2 2 3 3 2 2 2" xfId="32136"/>
    <cellStyle name="Normal 8 2 2 3 3 2 3" xfId="7875"/>
    <cellStyle name="Normal 8 2 2 3 3 2 3 2" xfId="34829"/>
    <cellStyle name="Normal 8 2 2 3 3 2 4" xfId="10568"/>
    <cellStyle name="Normal 8 2 2 3 3 2 4 2" xfId="37522"/>
    <cellStyle name="Normal 8 2 2 3 3 2 5" xfId="13261"/>
    <cellStyle name="Normal 8 2 2 3 3 2 5 2" xfId="40215"/>
    <cellStyle name="Normal 8 2 2 3 3 2 6" xfId="15954"/>
    <cellStyle name="Normal 8 2 2 3 3 2 6 2" xfId="42908"/>
    <cellStyle name="Normal 8 2 2 3 3 2 7" xfId="18647"/>
    <cellStyle name="Normal 8 2 2 3 3 2 7 2" xfId="45602"/>
    <cellStyle name="Normal 8 2 2 3 3 2 8" xfId="21341"/>
    <cellStyle name="Normal 8 2 2 3 3 2 8 2" xfId="48296"/>
    <cellStyle name="Normal 8 2 2 3 3 2 9" xfId="24035"/>
    <cellStyle name="Normal 8 2 2 3 3 2 9 2" xfId="50990"/>
    <cellStyle name="Normal 8 2 2 3 3 3" xfId="2509"/>
    <cellStyle name="Normal 8 2 2 3 3 3 10" xfId="29463"/>
    <cellStyle name="Normal 8 2 2 3 3 3 11" xfId="25858"/>
    <cellStyle name="Normal 8 2 2 3 3 3 2" xfId="4291"/>
    <cellStyle name="Normal 8 2 2 3 3 3 2 2" xfId="31245"/>
    <cellStyle name="Normal 8 2 2 3 3 3 3" xfId="6984"/>
    <cellStyle name="Normal 8 2 2 3 3 3 3 2" xfId="33938"/>
    <cellStyle name="Normal 8 2 2 3 3 3 4" xfId="9677"/>
    <cellStyle name="Normal 8 2 2 3 3 3 4 2" xfId="36631"/>
    <cellStyle name="Normal 8 2 2 3 3 3 5" xfId="12370"/>
    <cellStyle name="Normal 8 2 2 3 3 3 5 2" xfId="39324"/>
    <cellStyle name="Normal 8 2 2 3 3 3 6" xfId="15063"/>
    <cellStyle name="Normal 8 2 2 3 3 3 6 2" xfId="42017"/>
    <cellStyle name="Normal 8 2 2 3 3 3 7" xfId="17756"/>
    <cellStyle name="Normal 8 2 2 3 3 3 7 2" xfId="44711"/>
    <cellStyle name="Normal 8 2 2 3 3 3 8" xfId="20450"/>
    <cellStyle name="Normal 8 2 2 3 3 3 8 2" xfId="47405"/>
    <cellStyle name="Normal 8 2 2 3 3 3 9" xfId="23144"/>
    <cellStyle name="Normal 8 2 2 3 3 3 9 2" xfId="50099"/>
    <cellStyle name="Normal 8 2 2 3 3 4" xfId="3400"/>
    <cellStyle name="Normal 8 2 2 3 3 4 2" xfId="30354"/>
    <cellStyle name="Normal 8 2 2 3 3 5" xfId="6093"/>
    <cellStyle name="Normal 8 2 2 3 3 5 2" xfId="33047"/>
    <cellStyle name="Normal 8 2 2 3 3 6" xfId="8786"/>
    <cellStyle name="Normal 8 2 2 3 3 6 2" xfId="35740"/>
    <cellStyle name="Normal 8 2 2 3 3 7" xfId="11479"/>
    <cellStyle name="Normal 8 2 2 3 3 7 2" xfId="38433"/>
    <cellStyle name="Normal 8 2 2 3 3 8" xfId="14172"/>
    <cellStyle name="Normal 8 2 2 3 3 8 2" xfId="41126"/>
    <cellStyle name="Normal 8 2 2 3 3 9" xfId="16865"/>
    <cellStyle name="Normal 8 2 2 3 3 9 2" xfId="43820"/>
    <cellStyle name="Normal 8 2 2 3 4" xfId="1091"/>
    <cellStyle name="Normal 8 2 2 3 4 10" xfId="28046"/>
    <cellStyle name="Normal 8 2 2 3 4 11" xfId="26223"/>
    <cellStyle name="Normal 8 2 2 3 4 2" xfId="4656"/>
    <cellStyle name="Normal 8 2 2 3 4 2 2" xfId="31610"/>
    <cellStyle name="Normal 8 2 2 3 4 3" xfId="7349"/>
    <cellStyle name="Normal 8 2 2 3 4 3 2" xfId="34303"/>
    <cellStyle name="Normal 8 2 2 3 4 4" xfId="10042"/>
    <cellStyle name="Normal 8 2 2 3 4 4 2" xfId="36996"/>
    <cellStyle name="Normal 8 2 2 3 4 5" xfId="12735"/>
    <cellStyle name="Normal 8 2 2 3 4 5 2" xfId="39689"/>
    <cellStyle name="Normal 8 2 2 3 4 6" xfId="15428"/>
    <cellStyle name="Normal 8 2 2 3 4 6 2" xfId="42382"/>
    <cellStyle name="Normal 8 2 2 3 4 7" xfId="18121"/>
    <cellStyle name="Normal 8 2 2 3 4 7 2" xfId="45076"/>
    <cellStyle name="Normal 8 2 2 3 4 8" xfId="20815"/>
    <cellStyle name="Normal 8 2 2 3 4 8 2" xfId="47770"/>
    <cellStyle name="Normal 8 2 2 3 4 9" xfId="23509"/>
    <cellStyle name="Normal 8 2 2 3 4 9 2" xfId="50464"/>
    <cellStyle name="Normal 8 2 2 3 5" xfId="1982"/>
    <cellStyle name="Normal 8 2 2 3 5 10" xfId="28937"/>
    <cellStyle name="Normal 8 2 2 3 5 11" xfId="25332"/>
    <cellStyle name="Normal 8 2 2 3 5 2" xfId="3765"/>
    <cellStyle name="Normal 8 2 2 3 5 2 2" xfId="30719"/>
    <cellStyle name="Normal 8 2 2 3 5 3" xfId="6458"/>
    <cellStyle name="Normal 8 2 2 3 5 3 2" xfId="33412"/>
    <cellStyle name="Normal 8 2 2 3 5 4" xfId="9151"/>
    <cellStyle name="Normal 8 2 2 3 5 4 2" xfId="36105"/>
    <cellStyle name="Normal 8 2 2 3 5 5" xfId="11844"/>
    <cellStyle name="Normal 8 2 2 3 5 5 2" xfId="38798"/>
    <cellStyle name="Normal 8 2 2 3 5 6" xfId="14537"/>
    <cellStyle name="Normal 8 2 2 3 5 6 2" xfId="41491"/>
    <cellStyle name="Normal 8 2 2 3 5 7" xfId="17230"/>
    <cellStyle name="Normal 8 2 2 3 5 7 2" xfId="44185"/>
    <cellStyle name="Normal 8 2 2 3 5 8" xfId="19924"/>
    <cellStyle name="Normal 8 2 2 3 5 8 2" xfId="46879"/>
    <cellStyle name="Normal 8 2 2 3 5 9" xfId="22618"/>
    <cellStyle name="Normal 8 2 2 3 5 9 2" xfId="49573"/>
    <cellStyle name="Normal 8 2 2 3 6" xfId="2874"/>
    <cellStyle name="Normal 8 2 2 3 6 2" xfId="29828"/>
    <cellStyle name="Normal 8 2 2 3 7" xfId="5567"/>
    <cellStyle name="Normal 8 2 2 3 7 2" xfId="32521"/>
    <cellStyle name="Normal 8 2 2 3 8" xfId="8260"/>
    <cellStyle name="Normal 8 2 2 3 8 2" xfId="35214"/>
    <cellStyle name="Normal 8 2 2 3 9" xfId="10953"/>
    <cellStyle name="Normal 8 2 2 3 9 2" xfId="37907"/>
    <cellStyle name="Normal 8 2 2 4" xfId="202"/>
    <cellStyle name="Normal 8 2 2 4 10" xfId="13679"/>
    <cellStyle name="Normal 8 2 2 4 10 2" xfId="40633"/>
    <cellStyle name="Normal 8 2 2 4 11" xfId="16372"/>
    <cellStyle name="Normal 8 2 2 4 11 2" xfId="43327"/>
    <cellStyle name="Normal 8 2 2 4 12" xfId="19066"/>
    <cellStyle name="Normal 8 2 2 4 12 2" xfId="46021"/>
    <cellStyle name="Normal 8 2 2 4 13" xfId="21760"/>
    <cellStyle name="Normal 8 2 2 4 13 2" xfId="48715"/>
    <cellStyle name="Normal 8 2 2 4 14" xfId="27188"/>
    <cellStyle name="Normal 8 2 2 4 15" xfId="24474"/>
    <cellStyle name="Normal 8 2 2 4 2" xfId="491"/>
    <cellStyle name="Normal 8 2 2 4 2 10" xfId="19321"/>
    <cellStyle name="Normal 8 2 2 4 2 10 2" xfId="46276"/>
    <cellStyle name="Normal 8 2 2 4 2 11" xfId="22015"/>
    <cellStyle name="Normal 8 2 2 4 2 11 2" xfId="48970"/>
    <cellStyle name="Normal 8 2 2 4 2 12" xfId="27443"/>
    <cellStyle name="Normal 8 2 2 4 2 13" xfId="24729"/>
    <cellStyle name="Normal 8 2 2 4 2 2" xfId="1379"/>
    <cellStyle name="Normal 8 2 2 4 2 2 10" xfId="28334"/>
    <cellStyle name="Normal 8 2 2 4 2 2 11" xfId="26511"/>
    <cellStyle name="Normal 8 2 2 4 2 2 2" xfId="4944"/>
    <cellStyle name="Normal 8 2 2 4 2 2 2 2" xfId="31898"/>
    <cellStyle name="Normal 8 2 2 4 2 2 3" xfId="7637"/>
    <cellStyle name="Normal 8 2 2 4 2 2 3 2" xfId="34591"/>
    <cellStyle name="Normal 8 2 2 4 2 2 4" xfId="10330"/>
    <cellStyle name="Normal 8 2 2 4 2 2 4 2" xfId="37284"/>
    <cellStyle name="Normal 8 2 2 4 2 2 5" xfId="13023"/>
    <cellStyle name="Normal 8 2 2 4 2 2 5 2" xfId="39977"/>
    <cellStyle name="Normal 8 2 2 4 2 2 6" xfId="15716"/>
    <cellStyle name="Normal 8 2 2 4 2 2 6 2" xfId="42670"/>
    <cellStyle name="Normal 8 2 2 4 2 2 7" xfId="18409"/>
    <cellStyle name="Normal 8 2 2 4 2 2 7 2" xfId="45364"/>
    <cellStyle name="Normal 8 2 2 4 2 2 8" xfId="21103"/>
    <cellStyle name="Normal 8 2 2 4 2 2 8 2" xfId="48058"/>
    <cellStyle name="Normal 8 2 2 4 2 2 9" xfId="23797"/>
    <cellStyle name="Normal 8 2 2 4 2 2 9 2" xfId="50752"/>
    <cellStyle name="Normal 8 2 2 4 2 3" xfId="2270"/>
    <cellStyle name="Normal 8 2 2 4 2 3 10" xfId="29225"/>
    <cellStyle name="Normal 8 2 2 4 2 3 11" xfId="25620"/>
    <cellStyle name="Normal 8 2 2 4 2 3 2" xfId="4053"/>
    <cellStyle name="Normal 8 2 2 4 2 3 2 2" xfId="31007"/>
    <cellStyle name="Normal 8 2 2 4 2 3 3" xfId="6746"/>
    <cellStyle name="Normal 8 2 2 4 2 3 3 2" xfId="33700"/>
    <cellStyle name="Normal 8 2 2 4 2 3 4" xfId="9439"/>
    <cellStyle name="Normal 8 2 2 4 2 3 4 2" xfId="36393"/>
    <cellStyle name="Normal 8 2 2 4 2 3 5" xfId="12132"/>
    <cellStyle name="Normal 8 2 2 4 2 3 5 2" xfId="39086"/>
    <cellStyle name="Normal 8 2 2 4 2 3 6" xfId="14825"/>
    <cellStyle name="Normal 8 2 2 4 2 3 6 2" xfId="41779"/>
    <cellStyle name="Normal 8 2 2 4 2 3 7" xfId="17518"/>
    <cellStyle name="Normal 8 2 2 4 2 3 7 2" xfId="44473"/>
    <cellStyle name="Normal 8 2 2 4 2 3 8" xfId="20212"/>
    <cellStyle name="Normal 8 2 2 4 2 3 8 2" xfId="47167"/>
    <cellStyle name="Normal 8 2 2 4 2 3 9" xfId="22906"/>
    <cellStyle name="Normal 8 2 2 4 2 3 9 2" xfId="49861"/>
    <cellStyle name="Normal 8 2 2 4 2 4" xfId="3162"/>
    <cellStyle name="Normal 8 2 2 4 2 4 2" xfId="30116"/>
    <cellStyle name="Normal 8 2 2 4 2 5" xfId="5855"/>
    <cellStyle name="Normal 8 2 2 4 2 5 2" xfId="32809"/>
    <cellStyle name="Normal 8 2 2 4 2 6" xfId="8548"/>
    <cellStyle name="Normal 8 2 2 4 2 6 2" xfId="35502"/>
    <cellStyle name="Normal 8 2 2 4 2 7" xfId="11241"/>
    <cellStyle name="Normal 8 2 2 4 2 7 2" xfId="38195"/>
    <cellStyle name="Normal 8 2 2 4 2 8" xfId="13934"/>
    <cellStyle name="Normal 8 2 2 4 2 8 2" xfId="40888"/>
    <cellStyle name="Normal 8 2 2 4 2 9" xfId="16627"/>
    <cellStyle name="Normal 8 2 2 4 2 9 2" xfId="43582"/>
    <cellStyle name="Normal 8 2 2 4 3" xfId="745"/>
    <cellStyle name="Normal 8 2 2 4 3 10" xfId="19575"/>
    <cellStyle name="Normal 8 2 2 4 3 10 2" xfId="46530"/>
    <cellStyle name="Normal 8 2 2 4 3 11" xfId="22269"/>
    <cellStyle name="Normal 8 2 2 4 3 11 2" xfId="49224"/>
    <cellStyle name="Normal 8 2 2 4 3 12" xfId="27697"/>
    <cellStyle name="Normal 8 2 2 4 3 13" xfId="24983"/>
    <cellStyle name="Normal 8 2 2 4 3 2" xfId="1633"/>
    <cellStyle name="Normal 8 2 2 4 3 2 10" xfId="28588"/>
    <cellStyle name="Normal 8 2 2 4 3 2 11" xfId="26765"/>
    <cellStyle name="Normal 8 2 2 4 3 2 2" xfId="5198"/>
    <cellStyle name="Normal 8 2 2 4 3 2 2 2" xfId="32152"/>
    <cellStyle name="Normal 8 2 2 4 3 2 3" xfId="7891"/>
    <cellStyle name="Normal 8 2 2 4 3 2 3 2" xfId="34845"/>
    <cellStyle name="Normal 8 2 2 4 3 2 4" xfId="10584"/>
    <cellStyle name="Normal 8 2 2 4 3 2 4 2" xfId="37538"/>
    <cellStyle name="Normal 8 2 2 4 3 2 5" xfId="13277"/>
    <cellStyle name="Normal 8 2 2 4 3 2 5 2" xfId="40231"/>
    <cellStyle name="Normal 8 2 2 4 3 2 6" xfId="15970"/>
    <cellStyle name="Normal 8 2 2 4 3 2 6 2" xfId="42924"/>
    <cellStyle name="Normal 8 2 2 4 3 2 7" xfId="18663"/>
    <cellStyle name="Normal 8 2 2 4 3 2 7 2" xfId="45618"/>
    <cellStyle name="Normal 8 2 2 4 3 2 8" xfId="21357"/>
    <cellStyle name="Normal 8 2 2 4 3 2 8 2" xfId="48312"/>
    <cellStyle name="Normal 8 2 2 4 3 2 9" xfId="24051"/>
    <cellStyle name="Normal 8 2 2 4 3 2 9 2" xfId="51006"/>
    <cellStyle name="Normal 8 2 2 4 3 3" xfId="2525"/>
    <cellStyle name="Normal 8 2 2 4 3 3 10" xfId="29479"/>
    <cellStyle name="Normal 8 2 2 4 3 3 11" xfId="25874"/>
    <cellStyle name="Normal 8 2 2 4 3 3 2" xfId="4307"/>
    <cellStyle name="Normal 8 2 2 4 3 3 2 2" xfId="31261"/>
    <cellStyle name="Normal 8 2 2 4 3 3 3" xfId="7000"/>
    <cellStyle name="Normal 8 2 2 4 3 3 3 2" xfId="33954"/>
    <cellStyle name="Normal 8 2 2 4 3 3 4" xfId="9693"/>
    <cellStyle name="Normal 8 2 2 4 3 3 4 2" xfId="36647"/>
    <cellStyle name="Normal 8 2 2 4 3 3 5" xfId="12386"/>
    <cellStyle name="Normal 8 2 2 4 3 3 5 2" xfId="39340"/>
    <cellStyle name="Normal 8 2 2 4 3 3 6" xfId="15079"/>
    <cellStyle name="Normal 8 2 2 4 3 3 6 2" xfId="42033"/>
    <cellStyle name="Normal 8 2 2 4 3 3 7" xfId="17772"/>
    <cellStyle name="Normal 8 2 2 4 3 3 7 2" xfId="44727"/>
    <cellStyle name="Normal 8 2 2 4 3 3 8" xfId="20466"/>
    <cellStyle name="Normal 8 2 2 4 3 3 8 2" xfId="47421"/>
    <cellStyle name="Normal 8 2 2 4 3 3 9" xfId="23160"/>
    <cellStyle name="Normal 8 2 2 4 3 3 9 2" xfId="50115"/>
    <cellStyle name="Normal 8 2 2 4 3 4" xfId="3416"/>
    <cellStyle name="Normal 8 2 2 4 3 4 2" xfId="30370"/>
    <cellStyle name="Normal 8 2 2 4 3 5" xfId="6109"/>
    <cellStyle name="Normal 8 2 2 4 3 5 2" xfId="33063"/>
    <cellStyle name="Normal 8 2 2 4 3 6" xfId="8802"/>
    <cellStyle name="Normal 8 2 2 4 3 6 2" xfId="35756"/>
    <cellStyle name="Normal 8 2 2 4 3 7" xfId="11495"/>
    <cellStyle name="Normal 8 2 2 4 3 7 2" xfId="38449"/>
    <cellStyle name="Normal 8 2 2 4 3 8" xfId="14188"/>
    <cellStyle name="Normal 8 2 2 4 3 8 2" xfId="41142"/>
    <cellStyle name="Normal 8 2 2 4 3 9" xfId="16881"/>
    <cellStyle name="Normal 8 2 2 4 3 9 2" xfId="43836"/>
    <cellStyle name="Normal 8 2 2 4 4" xfId="1124"/>
    <cellStyle name="Normal 8 2 2 4 4 10" xfId="28079"/>
    <cellStyle name="Normal 8 2 2 4 4 11" xfId="26256"/>
    <cellStyle name="Normal 8 2 2 4 4 2" xfId="4689"/>
    <cellStyle name="Normal 8 2 2 4 4 2 2" xfId="31643"/>
    <cellStyle name="Normal 8 2 2 4 4 3" xfId="7382"/>
    <cellStyle name="Normal 8 2 2 4 4 3 2" xfId="34336"/>
    <cellStyle name="Normal 8 2 2 4 4 4" xfId="10075"/>
    <cellStyle name="Normal 8 2 2 4 4 4 2" xfId="37029"/>
    <cellStyle name="Normal 8 2 2 4 4 5" xfId="12768"/>
    <cellStyle name="Normal 8 2 2 4 4 5 2" xfId="39722"/>
    <cellStyle name="Normal 8 2 2 4 4 6" xfId="15461"/>
    <cellStyle name="Normal 8 2 2 4 4 6 2" xfId="42415"/>
    <cellStyle name="Normal 8 2 2 4 4 7" xfId="18154"/>
    <cellStyle name="Normal 8 2 2 4 4 7 2" xfId="45109"/>
    <cellStyle name="Normal 8 2 2 4 4 8" xfId="20848"/>
    <cellStyle name="Normal 8 2 2 4 4 8 2" xfId="47803"/>
    <cellStyle name="Normal 8 2 2 4 4 9" xfId="23542"/>
    <cellStyle name="Normal 8 2 2 4 4 9 2" xfId="50497"/>
    <cellStyle name="Normal 8 2 2 4 5" xfId="2015"/>
    <cellStyle name="Normal 8 2 2 4 5 10" xfId="28970"/>
    <cellStyle name="Normal 8 2 2 4 5 11" xfId="25365"/>
    <cellStyle name="Normal 8 2 2 4 5 2" xfId="3798"/>
    <cellStyle name="Normal 8 2 2 4 5 2 2" xfId="30752"/>
    <cellStyle name="Normal 8 2 2 4 5 3" xfId="6491"/>
    <cellStyle name="Normal 8 2 2 4 5 3 2" xfId="33445"/>
    <cellStyle name="Normal 8 2 2 4 5 4" xfId="9184"/>
    <cellStyle name="Normal 8 2 2 4 5 4 2" xfId="36138"/>
    <cellStyle name="Normal 8 2 2 4 5 5" xfId="11877"/>
    <cellStyle name="Normal 8 2 2 4 5 5 2" xfId="38831"/>
    <cellStyle name="Normal 8 2 2 4 5 6" xfId="14570"/>
    <cellStyle name="Normal 8 2 2 4 5 6 2" xfId="41524"/>
    <cellStyle name="Normal 8 2 2 4 5 7" xfId="17263"/>
    <cellStyle name="Normal 8 2 2 4 5 7 2" xfId="44218"/>
    <cellStyle name="Normal 8 2 2 4 5 8" xfId="19957"/>
    <cellStyle name="Normal 8 2 2 4 5 8 2" xfId="46912"/>
    <cellStyle name="Normal 8 2 2 4 5 9" xfId="22651"/>
    <cellStyle name="Normal 8 2 2 4 5 9 2" xfId="49606"/>
    <cellStyle name="Normal 8 2 2 4 6" xfId="2907"/>
    <cellStyle name="Normal 8 2 2 4 6 2" xfId="29861"/>
    <cellStyle name="Normal 8 2 2 4 7" xfId="5600"/>
    <cellStyle name="Normal 8 2 2 4 7 2" xfId="32554"/>
    <cellStyle name="Normal 8 2 2 4 8" xfId="8293"/>
    <cellStyle name="Normal 8 2 2 4 8 2" xfId="35247"/>
    <cellStyle name="Normal 8 2 2 4 9" xfId="10986"/>
    <cellStyle name="Normal 8 2 2 4 9 2" xfId="37940"/>
    <cellStyle name="Normal 8 2 2 5" xfId="437"/>
    <cellStyle name="Normal 8 2 2 5 10" xfId="19273"/>
    <cellStyle name="Normal 8 2 2 5 10 2" xfId="46228"/>
    <cellStyle name="Normal 8 2 2 5 11" xfId="21967"/>
    <cellStyle name="Normal 8 2 2 5 11 2" xfId="48922"/>
    <cellStyle name="Normal 8 2 2 5 12" xfId="27395"/>
    <cellStyle name="Normal 8 2 2 5 13" xfId="24681"/>
    <cellStyle name="Normal 8 2 2 5 2" xfId="1331"/>
    <cellStyle name="Normal 8 2 2 5 2 10" xfId="28286"/>
    <cellStyle name="Normal 8 2 2 5 2 11" xfId="26463"/>
    <cellStyle name="Normal 8 2 2 5 2 2" xfId="4896"/>
    <cellStyle name="Normal 8 2 2 5 2 2 2" xfId="31850"/>
    <cellStyle name="Normal 8 2 2 5 2 3" xfId="7589"/>
    <cellStyle name="Normal 8 2 2 5 2 3 2" xfId="34543"/>
    <cellStyle name="Normal 8 2 2 5 2 4" xfId="10282"/>
    <cellStyle name="Normal 8 2 2 5 2 4 2" xfId="37236"/>
    <cellStyle name="Normal 8 2 2 5 2 5" xfId="12975"/>
    <cellStyle name="Normal 8 2 2 5 2 5 2" xfId="39929"/>
    <cellStyle name="Normal 8 2 2 5 2 6" xfId="15668"/>
    <cellStyle name="Normal 8 2 2 5 2 6 2" xfId="42622"/>
    <cellStyle name="Normal 8 2 2 5 2 7" xfId="18361"/>
    <cellStyle name="Normal 8 2 2 5 2 7 2" xfId="45316"/>
    <cellStyle name="Normal 8 2 2 5 2 8" xfId="21055"/>
    <cellStyle name="Normal 8 2 2 5 2 8 2" xfId="48010"/>
    <cellStyle name="Normal 8 2 2 5 2 9" xfId="23749"/>
    <cellStyle name="Normal 8 2 2 5 2 9 2" xfId="50704"/>
    <cellStyle name="Normal 8 2 2 5 3" xfId="2222"/>
    <cellStyle name="Normal 8 2 2 5 3 10" xfId="29177"/>
    <cellStyle name="Normal 8 2 2 5 3 11" xfId="25572"/>
    <cellStyle name="Normal 8 2 2 5 3 2" xfId="4005"/>
    <cellStyle name="Normal 8 2 2 5 3 2 2" xfId="30959"/>
    <cellStyle name="Normal 8 2 2 5 3 3" xfId="6698"/>
    <cellStyle name="Normal 8 2 2 5 3 3 2" xfId="33652"/>
    <cellStyle name="Normal 8 2 2 5 3 4" xfId="9391"/>
    <cellStyle name="Normal 8 2 2 5 3 4 2" xfId="36345"/>
    <cellStyle name="Normal 8 2 2 5 3 5" xfId="12084"/>
    <cellStyle name="Normal 8 2 2 5 3 5 2" xfId="39038"/>
    <cellStyle name="Normal 8 2 2 5 3 6" xfId="14777"/>
    <cellStyle name="Normal 8 2 2 5 3 6 2" xfId="41731"/>
    <cellStyle name="Normal 8 2 2 5 3 7" xfId="17470"/>
    <cellStyle name="Normal 8 2 2 5 3 7 2" xfId="44425"/>
    <cellStyle name="Normal 8 2 2 5 3 8" xfId="20164"/>
    <cellStyle name="Normal 8 2 2 5 3 8 2" xfId="47119"/>
    <cellStyle name="Normal 8 2 2 5 3 9" xfId="22858"/>
    <cellStyle name="Normal 8 2 2 5 3 9 2" xfId="49813"/>
    <cellStyle name="Normal 8 2 2 5 4" xfId="3114"/>
    <cellStyle name="Normal 8 2 2 5 4 2" xfId="30068"/>
    <cellStyle name="Normal 8 2 2 5 5" xfId="5807"/>
    <cellStyle name="Normal 8 2 2 5 5 2" xfId="32761"/>
    <cellStyle name="Normal 8 2 2 5 6" xfId="8500"/>
    <cellStyle name="Normal 8 2 2 5 6 2" xfId="35454"/>
    <cellStyle name="Normal 8 2 2 5 7" xfId="11193"/>
    <cellStyle name="Normal 8 2 2 5 7 2" xfId="38147"/>
    <cellStyle name="Normal 8 2 2 5 8" xfId="13886"/>
    <cellStyle name="Normal 8 2 2 5 8 2" xfId="40840"/>
    <cellStyle name="Normal 8 2 2 5 9" xfId="16579"/>
    <cellStyle name="Normal 8 2 2 5 9 2" xfId="43534"/>
    <cellStyle name="Normal 8 2 2 6" xfId="527"/>
    <cellStyle name="Normal 8 2 2 6 10" xfId="19357"/>
    <cellStyle name="Normal 8 2 2 6 10 2" xfId="46312"/>
    <cellStyle name="Normal 8 2 2 6 11" xfId="22051"/>
    <cellStyle name="Normal 8 2 2 6 11 2" xfId="49006"/>
    <cellStyle name="Normal 8 2 2 6 12" xfId="27479"/>
    <cellStyle name="Normal 8 2 2 6 13" xfId="24765"/>
    <cellStyle name="Normal 8 2 2 6 2" xfId="1415"/>
    <cellStyle name="Normal 8 2 2 6 2 10" xfId="28370"/>
    <cellStyle name="Normal 8 2 2 6 2 11" xfId="26547"/>
    <cellStyle name="Normal 8 2 2 6 2 2" xfId="4980"/>
    <cellStyle name="Normal 8 2 2 6 2 2 2" xfId="31934"/>
    <cellStyle name="Normal 8 2 2 6 2 3" xfId="7673"/>
    <cellStyle name="Normal 8 2 2 6 2 3 2" xfId="34627"/>
    <cellStyle name="Normal 8 2 2 6 2 4" xfId="10366"/>
    <cellStyle name="Normal 8 2 2 6 2 4 2" xfId="37320"/>
    <cellStyle name="Normal 8 2 2 6 2 5" xfId="13059"/>
    <cellStyle name="Normal 8 2 2 6 2 5 2" xfId="40013"/>
    <cellStyle name="Normal 8 2 2 6 2 6" xfId="15752"/>
    <cellStyle name="Normal 8 2 2 6 2 6 2" xfId="42706"/>
    <cellStyle name="Normal 8 2 2 6 2 7" xfId="18445"/>
    <cellStyle name="Normal 8 2 2 6 2 7 2" xfId="45400"/>
    <cellStyle name="Normal 8 2 2 6 2 8" xfId="21139"/>
    <cellStyle name="Normal 8 2 2 6 2 8 2" xfId="48094"/>
    <cellStyle name="Normal 8 2 2 6 2 9" xfId="23833"/>
    <cellStyle name="Normal 8 2 2 6 2 9 2" xfId="50788"/>
    <cellStyle name="Normal 8 2 2 6 3" xfId="2306"/>
    <cellStyle name="Normal 8 2 2 6 3 10" xfId="29261"/>
    <cellStyle name="Normal 8 2 2 6 3 11" xfId="25656"/>
    <cellStyle name="Normal 8 2 2 6 3 2" xfId="4089"/>
    <cellStyle name="Normal 8 2 2 6 3 2 2" xfId="31043"/>
    <cellStyle name="Normal 8 2 2 6 3 3" xfId="6782"/>
    <cellStyle name="Normal 8 2 2 6 3 3 2" xfId="33736"/>
    <cellStyle name="Normal 8 2 2 6 3 4" xfId="9475"/>
    <cellStyle name="Normal 8 2 2 6 3 4 2" xfId="36429"/>
    <cellStyle name="Normal 8 2 2 6 3 5" xfId="12168"/>
    <cellStyle name="Normal 8 2 2 6 3 5 2" xfId="39122"/>
    <cellStyle name="Normal 8 2 2 6 3 6" xfId="14861"/>
    <cellStyle name="Normal 8 2 2 6 3 6 2" xfId="41815"/>
    <cellStyle name="Normal 8 2 2 6 3 7" xfId="17554"/>
    <cellStyle name="Normal 8 2 2 6 3 7 2" xfId="44509"/>
    <cellStyle name="Normal 8 2 2 6 3 8" xfId="20248"/>
    <cellStyle name="Normal 8 2 2 6 3 8 2" xfId="47203"/>
    <cellStyle name="Normal 8 2 2 6 3 9" xfId="22942"/>
    <cellStyle name="Normal 8 2 2 6 3 9 2" xfId="49897"/>
    <cellStyle name="Normal 8 2 2 6 4" xfId="3198"/>
    <cellStyle name="Normal 8 2 2 6 4 2" xfId="30152"/>
    <cellStyle name="Normal 8 2 2 6 5" xfId="5891"/>
    <cellStyle name="Normal 8 2 2 6 5 2" xfId="32845"/>
    <cellStyle name="Normal 8 2 2 6 6" xfId="8584"/>
    <cellStyle name="Normal 8 2 2 6 6 2" xfId="35538"/>
    <cellStyle name="Normal 8 2 2 6 7" xfId="11277"/>
    <cellStyle name="Normal 8 2 2 6 7 2" xfId="38231"/>
    <cellStyle name="Normal 8 2 2 6 8" xfId="13970"/>
    <cellStyle name="Normal 8 2 2 6 8 2" xfId="40924"/>
    <cellStyle name="Normal 8 2 2 6 9" xfId="16663"/>
    <cellStyle name="Normal 8 2 2 6 9 2" xfId="43618"/>
    <cellStyle name="Normal 8 2 2 7" xfId="793"/>
    <cellStyle name="Normal 8 2 2 7 10" xfId="19624"/>
    <cellStyle name="Normal 8 2 2 7 10 2" xfId="46579"/>
    <cellStyle name="Normal 8 2 2 7 11" xfId="22318"/>
    <cellStyle name="Normal 8 2 2 7 11 2" xfId="49273"/>
    <cellStyle name="Normal 8 2 2 7 12" xfId="27746"/>
    <cellStyle name="Normal 8 2 2 7 13" xfId="25032"/>
    <cellStyle name="Normal 8 2 2 7 2" xfId="1682"/>
    <cellStyle name="Normal 8 2 2 7 2 10" xfId="28637"/>
    <cellStyle name="Normal 8 2 2 7 2 11" xfId="26814"/>
    <cellStyle name="Normal 8 2 2 7 2 2" xfId="5247"/>
    <cellStyle name="Normal 8 2 2 7 2 2 2" xfId="32201"/>
    <cellStyle name="Normal 8 2 2 7 2 3" xfId="7940"/>
    <cellStyle name="Normal 8 2 2 7 2 3 2" xfId="34894"/>
    <cellStyle name="Normal 8 2 2 7 2 4" xfId="10633"/>
    <cellStyle name="Normal 8 2 2 7 2 4 2" xfId="37587"/>
    <cellStyle name="Normal 8 2 2 7 2 5" xfId="13326"/>
    <cellStyle name="Normal 8 2 2 7 2 5 2" xfId="40280"/>
    <cellStyle name="Normal 8 2 2 7 2 6" xfId="16019"/>
    <cellStyle name="Normal 8 2 2 7 2 6 2" xfId="42973"/>
    <cellStyle name="Normal 8 2 2 7 2 7" xfId="18712"/>
    <cellStyle name="Normal 8 2 2 7 2 7 2" xfId="45667"/>
    <cellStyle name="Normal 8 2 2 7 2 8" xfId="21406"/>
    <cellStyle name="Normal 8 2 2 7 2 8 2" xfId="48361"/>
    <cellStyle name="Normal 8 2 2 7 2 9" xfId="24100"/>
    <cellStyle name="Normal 8 2 2 7 2 9 2" xfId="51055"/>
    <cellStyle name="Normal 8 2 2 7 3" xfId="2574"/>
    <cellStyle name="Normal 8 2 2 7 3 10" xfId="29528"/>
    <cellStyle name="Normal 8 2 2 7 3 11" xfId="25923"/>
    <cellStyle name="Normal 8 2 2 7 3 2" xfId="4356"/>
    <cellStyle name="Normal 8 2 2 7 3 2 2" xfId="31310"/>
    <cellStyle name="Normal 8 2 2 7 3 3" xfId="7049"/>
    <cellStyle name="Normal 8 2 2 7 3 3 2" xfId="34003"/>
    <cellStyle name="Normal 8 2 2 7 3 4" xfId="9742"/>
    <cellStyle name="Normal 8 2 2 7 3 4 2" xfId="36696"/>
    <cellStyle name="Normal 8 2 2 7 3 5" xfId="12435"/>
    <cellStyle name="Normal 8 2 2 7 3 5 2" xfId="39389"/>
    <cellStyle name="Normal 8 2 2 7 3 6" xfId="15128"/>
    <cellStyle name="Normal 8 2 2 7 3 6 2" xfId="42082"/>
    <cellStyle name="Normal 8 2 2 7 3 7" xfId="17821"/>
    <cellStyle name="Normal 8 2 2 7 3 7 2" xfId="44776"/>
    <cellStyle name="Normal 8 2 2 7 3 8" xfId="20515"/>
    <cellStyle name="Normal 8 2 2 7 3 8 2" xfId="47470"/>
    <cellStyle name="Normal 8 2 2 7 3 9" xfId="23209"/>
    <cellStyle name="Normal 8 2 2 7 3 9 2" xfId="50164"/>
    <cellStyle name="Normal 8 2 2 7 4" xfId="3465"/>
    <cellStyle name="Normal 8 2 2 7 4 2" xfId="30419"/>
    <cellStyle name="Normal 8 2 2 7 5" xfId="6158"/>
    <cellStyle name="Normal 8 2 2 7 5 2" xfId="33112"/>
    <cellStyle name="Normal 8 2 2 7 6" xfId="8851"/>
    <cellStyle name="Normal 8 2 2 7 6 2" xfId="35805"/>
    <cellStyle name="Normal 8 2 2 7 7" xfId="11544"/>
    <cellStyle name="Normal 8 2 2 7 7 2" xfId="38498"/>
    <cellStyle name="Normal 8 2 2 7 8" xfId="14237"/>
    <cellStyle name="Normal 8 2 2 7 8 2" xfId="41191"/>
    <cellStyle name="Normal 8 2 2 7 9" xfId="16930"/>
    <cellStyle name="Normal 8 2 2 7 9 2" xfId="43885"/>
    <cellStyle name="Normal 8 2 2 8" xfId="826"/>
    <cellStyle name="Normal 8 2 2 8 10" xfId="19657"/>
    <cellStyle name="Normal 8 2 2 8 10 2" xfId="46612"/>
    <cellStyle name="Normal 8 2 2 8 11" xfId="22351"/>
    <cellStyle name="Normal 8 2 2 8 11 2" xfId="49306"/>
    <cellStyle name="Normal 8 2 2 8 12" xfId="27779"/>
    <cellStyle name="Normal 8 2 2 8 13" xfId="25065"/>
    <cellStyle name="Normal 8 2 2 8 2" xfId="1715"/>
    <cellStyle name="Normal 8 2 2 8 2 10" xfId="28670"/>
    <cellStyle name="Normal 8 2 2 8 2 11" xfId="26847"/>
    <cellStyle name="Normal 8 2 2 8 2 2" xfId="5280"/>
    <cellStyle name="Normal 8 2 2 8 2 2 2" xfId="32234"/>
    <cellStyle name="Normal 8 2 2 8 2 3" xfId="7973"/>
    <cellStyle name="Normal 8 2 2 8 2 3 2" xfId="34927"/>
    <cellStyle name="Normal 8 2 2 8 2 4" xfId="10666"/>
    <cellStyle name="Normal 8 2 2 8 2 4 2" xfId="37620"/>
    <cellStyle name="Normal 8 2 2 8 2 5" xfId="13359"/>
    <cellStyle name="Normal 8 2 2 8 2 5 2" xfId="40313"/>
    <cellStyle name="Normal 8 2 2 8 2 6" xfId="16052"/>
    <cellStyle name="Normal 8 2 2 8 2 6 2" xfId="43006"/>
    <cellStyle name="Normal 8 2 2 8 2 7" xfId="18745"/>
    <cellStyle name="Normal 8 2 2 8 2 7 2" xfId="45700"/>
    <cellStyle name="Normal 8 2 2 8 2 8" xfId="21439"/>
    <cellStyle name="Normal 8 2 2 8 2 8 2" xfId="48394"/>
    <cellStyle name="Normal 8 2 2 8 2 9" xfId="24133"/>
    <cellStyle name="Normal 8 2 2 8 2 9 2" xfId="51088"/>
    <cellStyle name="Normal 8 2 2 8 3" xfId="2607"/>
    <cellStyle name="Normal 8 2 2 8 3 10" xfId="29561"/>
    <cellStyle name="Normal 8 2 2 8 3 11" xfId="25956"/>
    <cellStyle name="Normal 8 2 2 8 3 2" xfId="4389"/>
    <cellStyle name="Normal 8 2 2 8 3 2 2" xfId="31343"/>
    <cellStyle name="Normal 8 2 2 8 3 3" xfId="7082"/>
    <cellStyle name="Normal 8 2 2 8 3 3 2" xfId="34036"/>
    <cellStyle name="Normal 8 2 2 8 3 4" xfId="9775"/>
    <cellStyle name="Normal 8 2 2 8 3 4 2" xfId="36729"/>
    <cellStyle name="Normal 8 2 2 8 3 5" xfId="12468"/>
    <cellStyle name="Normal 8 2 2 8 3 5 2" xfId="39422"/>
    <cellStyle name="Normal 8 2 2 8 3 6" xfId="15161"/>
    <cellStyle name="Normal 8 2 2 8 3 6 2" xfId="42115"/>
    <cellStyle name="Normal 8 2 2 8 3 7" xfId="17854"/>
    <cellStyle name="Normal 8 2 2 8 3 7 2" xfId="44809"/>
    <cellStyle name="Normal 8 2 2 8 3 8" xfId="20548"/>
    <cellStyle name="Normal 8 2 2 8 3 8 2" xfId="47503"/>
    <cellStyle name="Normal 8 2 2 8 3 9" xfId="23242"/>
    <cellStyle name="Normal 8 2 2 8 3 9 2" xfId="50197"/>
    <cellStyle name="Normal 8 2 2 8 4" xfId="3498"/>
    <cellStyle name="Normal 8 2 2 8 4 2" xfId="30452"/>
    <cellStyle name="Normal 8 2 2 8 5" xfId="6191"/>
    <cellStyle name="Normal 8 2 2 8 5 2" xfId="33145"/>
    <cellStyle name="Normal 8 2 2 8 6" xfId="8884"/>
    <cellStyle name="Normal 8 2 2 8 6 2" xfId="35838"/>
    <cellStyle name="Normal 8 2 2 8 7" xfId="11577"/>
    <cellStyle name="Normal 8 2 2 8 7 2" xfId="38531"/>
    <cellStyle name="Normal 8 2 2 8 8" xfId="14270"/>
    <cellStyle name="Normal 8 2 2 8 8 2" xfId="41224"/>
    <cellStyle name="Normal 8 2 2 8 9" xfId="16963"/>
    <cellStyle name="Normal 8 2 2 8 9 2" xfId="43918"/>
    <cellStyle name="Normal 8 2 2 9" xfId="879"/>
    <cellStyle name="Normal 8 2 2 9 10" xfId="19711"/>
    <cellStyle name="Normal 8 2 2 9 10 2" xfId="46666"/>
    <cellStyle name="Normal 8 2 2 9 11" xfId="22405"/>
    <cellStyle name="Normal 8 2 2 9 11 2" xfId="49360"/>
    <cellStyle name="Normal 8 2 2 9 12" xfId="27833"/>
    <cellStyle name="Normal 8 2 2 9 13" xfId="25119"/>
    <cellStyle name="Normal 8 2 2 9 2" xfId="1769"/>
    <cellStyle name="Normal 8 2 2 9 2 10" xfId="28724"/>
    <cellStyle name="Normal 8 2 2 9 2 11" xfId="26901"/>
    <cellStyle name="Normal 8 2 2 9 2 2" xfId="5334"/>
    <cellStyle name="Normal 8 2 2 9 2 2 2" xfId="32288"/>
    <cellStyle name="Normal 8 2 2 9 2 3" xfId="8027"/>
    <cellStyle name="Normal 8 2 2 9 2 3 2" xfId="34981"/>
    <cellStyle name="Normal 8 2 2 9 2 4" xfId="10720"/>
    <cellStyle name="Normal 8 2 2 9 2 4 2" xfId="37674"/>
    <cellStyle name="Normal 8 2 2 9 2 5" xfId="13413"/>
    <cellStyle name="Normal 8 2 2 9 2 5 2" xfId="40367"/>
    <cellStyle name="Normal 8 2 2 9 2 6" xfId="16106"/>
    <cellStyle name="Normal 8 2 2 9 2 6 2" xfId="43060"/>
    <cellStyle name="Normal 8 2 2 9 2 7" xfId="18799"/>
    <cellStyle name="Normal 8 2 2 9 2 7 2" xfId="45754"/>
    <cellStyle name="Normal 8 2 2 9 2 8" xfId="21493"/>
    <cellStyle name="Normal 8 2 2 9 2 8 2" xfId="48448"/>
    <cellStyle name="Normal 8 2 2 9 2 9" xfId="24187"/>
    <cellStyle name="Normal 8 2 2 9 2 9 2" xfId="51142"/>
    <cellStyle name="Normal 8 2 2 9 3" xfId="2661"/>
    <cellStyle name="Normal 8 2 2 9 3 10" xfId="29615"/>
    <cellStyle name="Normal 8 2 2 9 3 11" xfId="26010"/>
    <cellStyle name="Normal 8 2 2 9 3 2" xfId="4443"/>
    <cellStyle name="Normal 8 2 2 9 3 2 2" xfId="31397"/>
    <cellStyle name="Normal 8 2 2 9 3 3" xfId="7136"/>
    <cellStyle name="Normal 8 2 2 9 3 3 2" xfId="34090"/>
    <cellStyle name="Normal 8 2 2 9 3 4" xfId="9829"/>
    <cellStyle name="Normal 8 2 2 9 3 4 2" xfId="36783"/>
    <cellStyle name="Normal 8 2 2 9 3 5" xfId="12522"/>
    <cellStyle name="Normal 8 2 2 9 3 5 2" xfId="39476"/>
    <cellStyle name="Normal 8 2 2 9 3 6" xfId="15215"/>
    <cellStyle name="Normal 8 2 2 9 3 6 2" xfId="42169"/>
    <cellStyle name="Normal 8 2 2 9 3 7" xfId="17908"/>
    <cellStyle name="Normal 8 2 2 9 3 7 2" xfId="44863"/>
    <cellStyle name="Normal 8 2 2 9 3 8" xfId="20602"/>
    <cellStyle name="Normal 8 2 2 9 3 8 2" xfId="47557"/>
    <cellStyle name="Normal 8 2 2 9 3 9" xfId="23296"/>
    <cellStyle name="Normal 8 2 2 9 3 9 2" xfId="50251"/>
    <cellStyle name="Normal 8 2 2 9 4" xfId="3552"/>
    <cellStyle name="Normal 8 2 2 9 4 2" xfId="30506"/>
    <cellStyle name="Normal 8 2 2 9 5" xfId="6245"/>
    <cellStyle name="Normal 8 2 2 9 5 2" xfId="33199"/>
    <cellStyle name="Normal 8 2 2 9 6" xfId="8938"/>
    <cellStyle name="Normal 8 2 2 9 6 2" xfId="35892"/>
    <cellStyle name="Normal 8 2 2 9 7" xfId="11631"/>
    <cellStyle name="Normal 8 2 2 9 7 2" xfId="38585"/>
    <cellStyle name="Normal 8 2 2 9 8" xfId="14324"/>
    <cellStyle name="Normal 8 2 2 9 8 2" xfId="41278"/>
    <cellStyle name="Normal 8 2 2 9 9" xfId="17017"/>
    <cellStyle name="Normal 8 2 2 9 9 2" xfId="43972"/>
    <cellStyle name="Normal 8 2 20" xfId="5459"/>
    <cellStyle name="Normal 8 2 20 10" xfId="27026"/>
    <cellStyle name="Normal 8 2 20 2" xfId="8152"/>
    <cellStyle name="Normal 8 2 20 2 2" xfId="35106"/>
    <cellStyle name="Normal 8 2 20 3" xfId="10845"/>
    <cellStyle name="Normal 8 2 20 3 2" xfId="37799"/>
    <cellStyle name="Normal 8 2 20 4" xfId="13538"/>
    <cellStyle name="Normal 8 2 20 4 2" xfId="40492"/>
    <cellStyle name="Normal 8 2 20 5" xfId="16231"/>
    <cellStyle name="Normal 8 2 20 5 2" xfId="43185"/>
    <cellStyle name="Normal 8 2 20 6" xfId="18924"/>
    <cellStyle name="Normal 8 2 20 6 2" xfId="45879"/>
    <cellStyle name="Normal 8 2 20 7" xfId="21618"/>
    <cellStyle name="Normal 8 2 20 7 2" xfId="48573"/>
    <cellStyle name="Normal 8 2 20 8" xfId="24312"/>
    <cellStyle name="Normal 8 2 20 8 2" xfId="51267"/>
    <cellStyle name="Normal 8 2 20 9" xfId="32413"/>
    <cellStyle name="Normal 8 2 21" xfId="2782"/>
    <cellStyle name="Normal 8 2 21 2" xfId="24333"/>
    <cellStyle name="Normal 8 2 21 2 2" xfId="51288"/>
    <cellStyle name="Normal 8 2 21 3" xfId="29736"/>
    <cellStyle name="Normal 8 2 21 4" xfId="27047"/>
    <cellStyle name="Normal 8 2 22" xfId="5475"/>
    <cellStyle name="Normal 8 2 22 2" xfId="32429"/>
    <cellStyle name="Normal 8 2 23" xfId="8168"/>
    <cellStyle name="Normal 8 2 23 2" xfId="35122"/>
    <cellStyle name="Normal 8 2 24" xfId="10861"/>
    <cellStyle name="Normal 8 2 24 2" xfId="37815"/>
    <cellStyle name="Normal 8 2 25" xfId="13554"/>
    <cellStyle name="Normal 8 2 25 2" xfId="40508"/>
    <cellStyle name="Normal 8 2 26" xfId="16247"/>
    <cellStyle name="Normal 8 2 26 2" xfId="43202"/>
    <cellStyle name="Normal 8 2 27" xfId="18941"/>
    <cellStyle name="Normal 8 2 27 2" xfId="45896"/>
    <cellStyle name="Normal 8 2 28" xfId="21635"/>
    <cellStyle name="Normal 8 2 28 2" xfId="48590"/>
    <cellStyle name="Normal 8 2 29" xfId="27063"/>
    <cellStyle name="Normal 8 2 3" xfId="114"/>
    <cellStyle name="Normal 8 2 3 10" xfId="938"/>
    <cellStyle name="Normal 8 2 3 10 10" xfId="19770"/>
    <cellStyle name="Normal 8 2 3 10 10 2" xfId="46725"/>
    <cellStyle name="Normal 8 2 3 10 11" xfId="22464"/>
    <cellStyle name="Normal 8 2 3 10 11 2" xfId="49419"/>
    <cellStyle name="Normal 8 2 3 10 12" xfId="27892"/>
    <cellStyle name="Normal 8 2 3 10 13" xfId="25178"/>
    <cellStyle name="Normal 8 2 3 10 2" xfId="1828"/>
    <cellStyle name="Normal 8 2 3 10 2 10" xfId="28783"/>
    <cellStyle name="Normal 8 2 3 10 2 11" xfId="26960"/>
    <cellStyle name="Normal 8 2 3 10 2 2" xfId="5393"/>
    <cellStyle name="Normal 8 2 3 10 2 2 2" xfId="32347"/>
    <cellStyle name="Normal 8 2 3 10 2 3" xfId="8086"/>
    <cellStyle name="Normal 8 2 3 10 2 3 2" xfId="35040"/>
    <cellStyle name="Normal 8 2 3 10 2 4" xfId="10779"/>
    <cellStyle name="Normal 8 2 3 10 2 4 2" xfId="37733"/>
    <cellStyle name="Normal 8 2 3 10 2 5" xfId="13472"/>
    <cellStyle name="Normal 8 2 3 10 2 5 2" xfId="40426"/>
    <cellStyle name="Normal 8 2 3 10 2 6" xfId="16165"/>
    <cellStyle name="Normal 8 2 3 10 2 6 2" xfId="43119"/>
    <cellStyle name="Normal 8 2 3 10 2 7" xfId="18858"/>
    <cellStyle name="Normal 8 2 3 10 2 7 2" xfId="45813"/>
    <cellStyle name="Normal 8 2 3 10 2 8" xfId="21552"/>
    <cellStyle name="Normal 8 2 3 10 2 8 2" xfId="48507"/>
    <cellStyle name="Normal 8 2 3 10 2 9" xfId="24246"/>
    <cellStyle name="Normal 8 2 3 10 2 9 2" xfId="51201"/>
    <cellStyle name="Normal 8 2 3 10 3" xfId="2720"/>
    <cellStyle name="Normal 8 2 3 10 3 10" xfId="29674"/>
    <cellStyle name="Normal 8 2 3 10 3 11" xfId="26069"/>
    <cellStyle name="Normal 8 2 3 10 3 2" xfId="4502"/>
    <cellStyle name="Normal 8 2 3 10 3 2 2" xfId="31456"/>
    <cellStyle name="Normal 8 2 3 10 3 3" xfId="7195"/>
    <cellStyle name="Normal 8 2 3 10 3 3 2" xfId="34149"/>
    <cellStyle name="Normal 8 2 3 10 3 4" xfId="9888"/>
    <cellStyle name="Normal 8 2 3 10 3 4 2" xfId="36842"/>
    <cellStyle name="Normal 8 2 3 10 3 5" xfId="12581"/>
    <cellStyle name="Normal 8 2 3 10 3 5 2" xfId="39535"/>
    <cellStyle name="Normal 8 2 3 10 3 6" xfId="15274"/>
    <cellStyle name="Normal 8 2 3 10 3 6 2" xfId="42228"/>
    <cellStyle name="Normal 8 2 3 10 3 7" xfId="17967"/>
    <cellStyle name="Normal 8 2 3 10 3 7 2" xfId="44922"/>
    <cellStyle name="Normal 8 2 3 10 3 8" xfId="20661"/>
    <cellStyle name="Normal 8 2 3 10 3 8 2" xfId="47616"/>
    <cellStyle name="Normal 8 2 3 10 3 9" xfId="23355"/>
    <cellStyle name="Normal 8 2 3 10 3 9 2" xfId="50310"/>
    <cellStyle name="Normal 8 2 3 10 4" xfId="3611"/>
    <cellStyle name="Normal 8 2 3 10 4 2" xfId="30565"/>
    <cellStyle name="Normal 8 2 3 10 5" xfId="6304"/>
    <cellStyle name="Normal 8 2 3 10 5 2" xfId="33258"/>
    <cellStyle name="Normal 8 2 3 10 6" xfId="8997"/>
    <cellStyle name="Normal 8 2 3 10 6 2" xfId="35951"/>
    <cellStyle name="Normal 8 2 3 10 7" xfId="11690"/>
    <cellStyle name="Normal 8 2 3 10 7 2" xfId="38644"/>
    <cellStyle name="Normal 8 2 3 10 8" xfId="14383"/>
    <cellStyle name="Normal 8 2 3 10 8 2" xfId="41337"/>
    <cellStyle name="Normal 8 2 3 10 9" xfId="17076"/>
    <cellStyle name="Normal 8 2 3 10 9 2" xfId="44031"/>
    <cellStyle name="Normal 8 2 3 11" xfId="990"/>
    <cellStyle name="Normal 8 2 3 11 10" xfId="19823"/>
    <cellStyle name="Normal 8 2 3 11 10 2" xfId="46778"/>
    <cellStyle name="Normal 8 2 3 11 11" xfId="22517"/>
    <cellStyle name="Normal 8 2 3 11 11 2" xfId="49472"/>
    <cellStyle name="Normal 8 2 3 11 12" xfId="27945"/>
    <cellStyle name="Normal 8 2 3 11 13" xfId="25231"/>
    <cellStyle name="Normal 8 2 3 11 2" xfId="1881"/>
    <cellStyle name="Normal 8 2 3 11 2 10" xfId="28836"/>
    <cellStyle name="Normal 8 2 3 11 2 11" xfId="27013"/>
    <cellStyle name="Normal 8 2 3 11 2 2" xfId="5446"/>
    <cellStyle name="Normal 8 2 3 11 2 2 2" xfId="32400"/>
    <cellStyle name="Normal 8 2 3 11 2 3" xfId="8139"/>
    <cellStyle name="Normal 8 2 3 11 2 3 2" xfId="35093"/>
    <cellStyle name="Normal 8 2 3 11 2 4" xfId="10832"/>
    <cellStyle name="Normal 8 2 3 11 2 4 2" xfId="37786"/>
    <cellStyle name="Normal 8 2 3 11 2 5" xfId="13525"/>
    <cellStyle name="Normal 8 2 3 11 2 5 2" xfId="40479"/>
    <cellStyle name="Normal 8 2 3 11 2 6" xfId="16218"/>
    <cellStyle name="Normal 8 2 3 11 2 6 2" xfId="43172"/>
    <cellStyle name="Normal 8 2 3 11 2 7" xfId="18911"/>
    <cellStyle name="Normal 8 2 3 11 2 7 2" xfId="45866"/>
    <cellStyle name="Normal 8 2 3 11 2 8" xfId="21605"/>
    <cellStyle name="Normal 8 2 3 11 2 8 2" xfId="48560"/>
    <cellStyle name="Normal 8 2 3 11 2 9" xfId="24299"/>
    <cellStyle name="Normal 8 2 3 11 2 9 2" xfId="51254"/>
    <cellStyle name="Normal 8 2 3 11 3" xfId="2773"/>
    <cellStyle name="Normal 8 2 3 11 3 10" xfId="29727"/>
    <cellStyle name="Normal 8 2 3 11 3 11" xfId="26122"/>
    <cellStyle name="Normal 8 2 3 11 3 2" xfId="4555"/>
    <cellStyle name="Normal 8 2 3 11 3 2 2" xfId="31509"/>
    <cellStyle name="Normal 8 2 3 11 3 3" xfId="7248"/>
    <cellStyle name="Normal 8 2 3 11 3 3 2" xfId="34202"/>
    <cellStyle name="Normal 8 2 3 11 3 4" xfId="9941"/>
    <cellStyle name="Normal 8 2 3 11 3 4 2" xfId="36895"/>
    <cellStyle name="Normal 8 2 3 11 3 5" xfId="12634"/>
    <cellStyle name="Normal 8 2 3 11 3 5 2" xfId="39588"/>
    <cellStyle name="Normal 8 2 3 11 3 6" xfId="15327"/>
    <cellStyle name="Normal 8 2 3 11 3 6 2" xfId="42281"/>
    <cellStyle name="Normal 8 2 3 11 3 7" xfId="18020"/>
    <cellStyle name="Normal 8 2 3 11 3 7 2" xfId="44975"/>
    <cellStyle name="Normal 8 2 3 11 3 8" xfId="20714"/>
    <cellStyle name="Normal 8 2 3 11 3 8 2" xfId="47669"/>
    <cellStyle name="Normal 8 2 3 11 3 9" xfId="23408"/>
    <cellStyle name="Normal 8 2 3 11 3 9 2" xfId="50363"/>
    <cellStyle name="Normal 8 2 3 11 4" xfId="3664"/>
    <cellStyle name="Normal 8 2 3 11 4 2" xfId="30618"/>
    <cellStyle name="Normal 8 2 3 11 5" xfId="6357"/>
    <cellStyle name="Normal 8 2 3 11 5 2" xfId="33311"/>
    <cellStyle name="Normal 8 2 3 11 6" xfId="9050"/>
    <cellStyle name="Normal 8 2 3 11 6 2" xfId="36004"/>
    <cellStyle name="Normal 8 2 3 11 7" xfId="11743"/>
    <cellStyle name="Normal 8 2 3 11 7 2" xfId="38697"/>
    <cellStyle name="Normal 8 2 3 11 8" xfId="14436"/>
    <cellStyle name="Normal 8 2 3 11 8 2" xfId="41390"/>
    <cellStyle name="Normal 8 2 3 11 9" xfId="17129"/>
    <cellStyle name="Normal 8 2 3 11 9 2" xfId="44084"/>
    <cellStyle name="Normal 8 2 3 12" xfId="1036"/>
    <cellStyle name="Normal 8 2 3 12 10" xfId="27991"/>
    <cellStyle name="Normal 8 2 3 12 11" xfId="26168"/>
    <cellStyle name="Normal 8 2 3 12 2" xfId="4601"/>
    <cellStyle name="Normal 8 2 3 12 2 2" xfId="31555"/>
    <cellStyle name="Normal 8 2 3 12 3" xfId="7294"/>
    <cellStyle name="Normal 8 2 3 12 3 2" xfId="34248"/>
    <cellStyle name="Normal 8 2 3 12 4" xfId="9987"/>
    <cellStyle name="Normal 8 2 3 12 4 2" xfId="36941"/>
    <cellStyle name="Normal 8 2 3 12 5" xfId="12680"/>
    <cellStyle name="Normal 8 2 3 12 5 2" xfId="39634"/>
    <cellStyle name="Normal 8 2 3 12 6" xfId="15373"/>
    <cellStyle name="Normal 8 2 3 12 6 2" xfId="42327"/>
    <cellStyle name="Normal 8 2 3 12 7" xfId="18066"/>
    <cellStyle name="Normal 8 2 3 12 7 2" xfId="45021"/>
    <cellStyle name="Normal 8 2 3 12 8" xfId="20760"/>
    <cellStyle name="Normal 8 2 3 12 8 2" xfId="47715"/>
    <cellStyle name="Normal 8 2 3 12 9" xfId="23454"/>
    <cellStyle name="Normal 8 2 3 12 9 2" xfId="50409"/>
    <cellStyle name="Normal 8 2 3 13" xfId="1927"/>
    <cellStyle name="Normal 8 2 3 13 10" xfId="28882"/>
    <cellStyle name="Normal 8 2 3 13 11" xfId="25277"/>
    <cellStyle name="Normal 8 2 3 13 2" xfId="3710"/>
    <cellStyle name="Normal 8 2 3 13 2 2" xfId="30664"/>
    <cellStyle name="Normal 8 2 3 13 3" xfId="6403"/>
    <cellStyle name="Normal 8 2 3 13 3 2" xfId="33357"/>
    <cellStyle name="Normal 8 2 3 13 4" xfId="9096"/>
    <cellStyle name="Normal 8 2 3 13 4 2" xfId="36050"/>
    <cellStyle name="Normal 8 2 3 13 5" xfId="11789"/>
    <cellStyle name="Normal 8 2 3 13 5 2" xfId="38743"/>
    <cellStyle name="Normal 8 2 3 13 6" xfId="14482"/>
    <cellStyle name="Normal 8 2 3 13 6 2" xfId="41436"/>
    <cellStyle name="Normal 8 2 3 13 7" xfId="17175"/>
    <cellStyle name="Normal 8 2 3 13 7 2" xfId="44130"/>
    <cellStyle name="Normal 8 2 3 13 8" xfId="19869"/>
    <cellStyle name="Normal 8 2 3 13 8 2" xfId="46824"/>
    <cellStyle name="Normal 8 2 3 13 9" xfId="22563"/>
    <cellStyle name="Normal 8 2 3 13 9 2" xfId="49518"/>
    <cellStyle name="Normal 8 2 3 14" xfId="2819"/>
    <cellStyle name="Normal 8 2 3 14 2" xfId="29773"/>
    <cellStyle name="Normal 8 2 3 15" xfId="5512"/>
    <cellStyle name="Normal 8 2 3 15 2" xfId="32466"/>
    <cellStyle name="Normal 8 2 3 16" xfId="8205"/>
    <cellStyle name="Normal 8 2 3 16 2" xfId="35159"/>
    <cellStyle name="Normal 8 2 3 17" xfId="10898"/>
    <cellStyle name="Normal 8 2 3 17 2" xfId="37852"/>
    <cellStyle name="Normal 8 2 3 18" xfId="13591"/>
    <cellStyle name="Normal 8 2 3 18 2" xfId="40545"/>
    <cellStyle name="Normal 8 2 3 19" xfId="16284"/>
    <cellStyle name="Normal 8 2 3 19 2" xfId="43239"/>
    <cellStyle name="Normal 8 2 3 2" xfId="147"/>
    <cellStyle name="Normal 8 2 3 2 10" xfId="13624"/>
    <cellStyle name="Normal 8 2 3 2 10 2" xfId="40578"/>
    <cellStyle name="Normal 8 2 3 2 11" xfId="16317"/>
    <cellStyle name="Normal 8 2 3 2 11 2" xfId="43272"/>
    <cellStyle name="Normal 8 2 3 2 12" xfId="19011"/>
    <cellStyle name="Normal 8 2 3 2 12 2" xfId="45966"/>
    <cellStyle name="Normal 8 2 3 2 13" xfId="21705"/>
    <cellStyle name="Normal 8 2 3 2 13 2" xfId="48660"/>
    <cellStyle name="Normal 8 2 3 2 14" xfId="27133"/>
    <cellStyle name="Normal 8 2 3 2 15" xfId="24419"/>
    <cellStyle name="Normal 8 2 3 2 2" xfId="466"/>
    <cellStyle name="Normal 8 2 3 2 2 10" xfId="19296"/>
    <cellStyle name="Normal 8 2 3 2 2 10 2" xfId="46251"/>
    <cellStyle name="Normal 8 2 3 2 2 11" xfId="21990"/>
    <cellStyle name="Normal 8 2 3 2 2 11 2" xfId="48945"/>
    <cellStyle name="Normal 8 2 3 2 2 12" xfId="27418"/>
    <cellStyle name="Normal 8 2 3 2 2 13" xfId="24704"/>
    <cellStyle name="Normal 8 2 3 2 2 2" xfId="1354"/>
    <cellStyle name="Normal 8 2 3 2 2 2 10" xfId="28309"/>
    <cellStyle name="Normal 8 2 3 2 2 2 11" xfId="26486"/>
    <cellStyle name="Normal 8 2 3 2 2 2 2" xfId="4919"/>
    <cellStyle name="Normal 8 2 3 2 2 2 2 2" xfId="31873"/>
    <cellStyle name="Normal 8 2 3 2 2 2 3" xfId="7612"/>
    <cellStyle name="Normal 8 2 3 2 2 2 3 2" xfId="34566"/>
    <cellStyle name="Normal 8 2 3 2 2 2 4" xfId="10305"/>
    <cellStyle name="Normal 8 2 3 2 2 2 4 2" xfId="37259"/>
    <cellStyle name="Normal 8 2 3 2 2 2 5" xfId="12998"/>
    <cellStyle name="Normal 8 2 3 2 2 2 5 2" xfId="39952"/>
    <cellStyle name="Normal 8 2 3 2 2 2 6" xfId="15691"/>
    <cellStyle name="Normal 8 2 3 2 2 2 6 2" xfId="42645"/>
    <cellStyle name="Normal 8 2 3 2 2 2 7" xfId="18384"/>
    <cellStyle name="Normal 8 2 3 2 2 2 7 2" xfId="45339"/>
    <cellStyle name="Normal 8 2 3 2 2 2 8" xfId="21078"/>
    <cellStyle name="Normal 8 2 3 2 2 2 8 2" xfId="48033"/>
    <cellStyle name="Normal 8 2 3 2 2 2 9" xfId="23772"/>
    <cellStyle name="Normal 8 2 3 2 2 2 9 2" xfId="50727"/>
    <cellStyle name="Normal 8 2 3 2 2 3" xfId="2245"/>
    <cellStyle name="Normal 8 2 3 2 2 3 10" xfId="29200"/>
    <cellStyle name="Normal 8 2 3 2 2 3 11" xfId="25595"/>
    <cellStyle name="Normal 8 2 3 2 2 3 2" xfId="4028"/>
    <cellStyle name="Normal 8 2 3 2 2 3 2 2" xfId="30982"/>
    <cellStyle name="Normal 8 2 3 2 2 3 3" xfId="6721"/>
    <cellStyle name="Normal 8 2 3 2 2 3 3 2" xfId="33675"/>
    <cellStyle name="Normal 8 2 3 2 2 3 4" xfId="9414"/>
    <cellStyle name="Normal 8 2 3 2 2 3 4 2" xfId="36368"/>
    <cellStyle name="Normal 8 2 3 2 2 3 5" xfId="12107"/>
    <cellStyle name="Normal 8 2 3 2 2 3 5 2" xfId="39061"/>
    <cellStyle name="Normal 8 2 3 2 2 3 6" xfId="14800"/>
    <cellStyle name="Normal 8 2 3 2 2 3 6 2" xfId="41754"/>
    <cellStyle name="Normal 8 2 3 2 2 3 7" xfId="17493"/>
    <cellStyle name="Normal 8 2 3 2 2 3 7 2" xfId="44448"/>
    <cellStyle name="Normal 8 2 3 2 2 3 8" xfId="20187"/>
    <cellStyle name="Normal 8 2 3 2 2 3 8 2" xfId="47142"/>
    <cellStyle name="Normal 8 2 3 2 2 3 9" xfId="22881"/>
    <cellStyle name="Normal 8 2 3 2 2 3 9 2" xfId="49836"/>
    <cellStyle name="Normal 8 2 3 2 2 4" xfId="3137"/>
    <cellStyle name="Normal 8 2 3 2 2 4 2" xfId="30091"/>
    <cellStyle name="Normal 8 2 3 2 2 5" xfId="5830"/>
    <cellStyle name="Normal 8 2 3 2 2 5 2" xfId="32784"/>
    <cellStyle name="Normal 8 2 3 2 2 6" xfId="8523"/>
    <cellStyle name="Normal 8 2 3 2 2 6 2" xfId="35477"/>
    <cellStyle name="Normal 8 2 3 2 2 7" xfId="11216"/>
    <cellStyle name="Normal 8 2 3 2 2 7 2" xfId="38170"/>
    <cellStyle name="Normal 8 2 3 2 2 8" xfId="13909"/>
    <cellStyle name="Normal 8 2 3 2 2 8 2" xfId="40863"/>
    <cellStyle name="Normal 8 2 3 2 2 9" xfId="16602"/>
    <cellStyle name="Normal 8 2 3 2 2 9 2" xfId="43557"/>
    <cellStyle name="Normal 8 2 3 2 3" xfId="720"/>
    <cellStyle name="Normal 8 2 3 2 3 10" xfId="19550"/>
    <cellStyle name="Normal 8 2 3 2 3 10 2" xfId="46505"/>
    <cellStyle name="Normal 8 2 3 2 3 11" xfId="22244"/>
    <cellStyle name="Normal 8 2 3 2 3 11 2" xfId="49199"/>
    <cellStyle name="Normal 8 2 3 2 3 12" xfId="27672"/>
    <cellStyle name="Normal 8 2 3 2 3 13" xfId="24958"/>
    <cellStyle name="Normal 8 2 3 2 3 2" xfId="1608"/>
    <cellStyle name="Normal 8 2 3 2 3 2 10" xfId="28563"/>
    <cellStyle name="Normal 8 2 3 2 3 2 11" xfId="26740"/>
    <cellStyle name="Normal 8 2 3 2 3 2 2" xfId="5173"/>
    <cellStyle name="Normal 8 2 3 2 3 2 2 2" xfId="32127"/>
    <cellStyle name="Normal 8 2 3 2 3 2 3" xfId="7866"/>
    <cellStyle name="Normal 8 2 3 2 3 2 3 2" xfId="34820"/>
    <cellStyle name="Normal 8 2 3 2 3 2 4" xfId="10559"/>
    <cellStyle name="Normal 8 2 3 2 3 2 4 2" xfId="37513"/>
    <cellStyle name="Normal 8 2 3 2 3 2 5" xfId="13252"/>
    <cellStyle name="Normal 8 2 3 2 3 2 5 2" xfId="40206"/>
    <cellStyle name="Normal 8 2 3 2 3 2 6" xfId="15945"/>
    <cellStyle name="Normal 8 2 3 2 3 2 6 2" xfId="42899"/>
    <cellStyle name="Normal 8 2 3 2 3 2 7" xfId="18638"/>
    <cellStyle name="Normal 8 2 3 2 3 2 7 2" xfId="45593"/>
    <cellStyle name="Normal 8 2 3 2 3 2 8" xfId="21332"/>
    <cellStyle name="Normal 8 2 3 2 3 2 8 2" xfId="48287"/>
    <cellStyle name="Normal 8 2 3 2 3 2 9" xfId="24026"/>
    <cellStyle name="Normal 8 2 3 2 3 2 9 2" xfId="50981"/>
    <cellStyle name="Normal 8 2 3 2 3 3" xfId="2500"/>
    <cellStyle name="Normal 8 2 3 2 3 3 10" xfId="29454"/>
    <cellStyle name="Normal 8 2 3 2 3 3 11" xfId="25849"/>
    <cellStyle name="Normal 8 2 3 2 3 3 2" xfId="4282"/>
    <cellStyle name="Normal 8 2 3 2 3 3 2 2" xfId="31236"/>
    <cellStyle name="Normal 8 2 3 2 3 3 3" xfId="6975"/>
    <cellStyle name="Normal 8 2 3 2 3 3 3 2" xfId="33929"/>
    <cellStyle name="Normal 8 2 3 2 3 3 4" xfId="9668"/>
    <cellStyle name="Normal 8 2 3 2 3 3 4 2" xfId="36622"/>
    <cellStyle name="Normal 8 2 3 2 3 3 5" xfId="12361"/>
    <cellStyle name="Normal 8 2 3 2 3 3 5 2" xfId="39315"/>
    <cellStyle name="Normal 8 2 3 2 3 3 6" xfId="15054"/>
    <cellStyle name="Normal 8 2 3 2 3 3 6 2" xfId="42008"/>
    <cellStyle name="Normal 8 2 3 2 3 3 7" xfId="17747"/>
    <cellStyle name="Normal 8 2 3 2 3 3 7 2" xfId="44702"/>
    <cellStyle name="Normal 8 2 3 2 3 3 8" xfId="20441"/>
    <cellStyle name="Normal 8 2 3 2 3 3 8 2" xfId="47396"/>
    <cellStyle name="Normal 8 2 3 2 3 3 9" xfId="23135"/>
    <cellStyle name="Normal 8 2 3 2 3 3 9 2" xfId="50090"/>
    <cellStyle name="Normal 8 2 3 2 3 4" xfId="3391"/>
    <cellStyle name="Normal 8 2 3 2 3 4 2" xfId="30345"/>
    <cellStyle name="Normal 8 2 3 2 3 5" xfId="6084"/>
    <cellStyle name="Normal 8 2 3 2 3 5 2" xfId="33038"/>
    <cellStyle name="Normal 8 2 3 2 3 6" xfId="8777"/>
    <cellStyle name="Normal 8 2 3 2 3 6 2" xfId="35731"/>
    <cellStyle name="Normal 8 2 3 2 3 7" xfId="11470"/>
    <cellStyle name="Normal 8 2 3 2 3 7 2" xfId="38424"/>
    <cellStyle name="Normal 8 2 3 2 3 8" xfId="14163"/>
    <cellStyle name="Normal 8 2 3 2 3 8 2" xfId="41117"/>
    <cellStyle name="Normal 8 2 3 2 3 9" xfId="16856"/>
    <cellStyle name="Normal 8 2 3 2 3 9 2" xfId="43811"/>
    <cellStyle name="Normal 8 2 3 2 4" xfId="1069"/>
    <cellStyle name="Normal 8 2 3 2 4 10" xfId="28024"/>
    <cellStyle name="Normal 8 2 3 2 4 11" xfId="26201"/>
    <cellStyle name="Normal 8 2 3 2 4 2" xfId="4634"/>
    <cellStyle name="Normal 8 2 3 2 4 2 2" xfId="31588"/>
    <cellStyle name="Normal 8 2 3 2 4 3" xfId="7327"/>
    <cellStyle name="Normal 8 2 3 2 4 3 2" xfId="34281"/>
    <cellStyle name="Normal 8 2 3 2 4 4" xfId="10020"/>
    <cellStyle name="Normal 8 2 3 2 4 4 2" xfId="36974"/>
    <cellStyle name="Normal 8 2 3 2 4 5" xfId="12713"/>
    <cellStyle name="Normal 8 2 3 2 4 5 2" xfId="39667"/>
    <cellStyle name="Normal 8 2 3 2 4 6" xfId="15406"/>
    <cellStyle name="Normal 8 2 3 2 4 6 2" xfId="42360"/>
    <cellStyle name="Normal 8 2 3 2 4 7" xfId="18099"/>
    <cellStyle name="Normal 8 2 3 2 4 7 2" xfId="45054"/>
    <cellStyle name="Normal 8 2 3 2 4 8" xfId="20793"/>
    <cellStyle name="Normal 8 2 3 2 4 8 2" xfId="47748"/>
    <cellStyle name="Normal 8 2 3 2 4 9" xfId="23487"/>
    <cellStyle name="Normal 8 2 3 2 4 9 2" xfId="50442"/>
    <cellStyle name="Normal 8 2 3 2 5" xfId="1960"/>
    <cellStyle name="Normal 8 2 3 2 5 10" xfId="28915"/>
    <cellStyle name="Normal 8 2 3 2 5 11" xfId="25310"/>
    <cellStyle name="Normal 8 2 3 2 5 2" xfId="3743"/>
    <cellStyle name="Normal 8 2 3 2 5 2 2" xfId="30697"/>
    <cellStyle name="Normal 8 2 3 2 5 3" xfId="6436"/>
    <cellStyle name="Normal 8 2 3 2 5 3 2" xfId="33390"/>
    <cellStyle name="Normal 8 2 3 2 5 4" xfId="9129"/>
    <cellStyle name="Normal 8 2 3 2 5 4 2" xfId="36083"/>
    <cellStyle name="Normal 8 2 3 2 5 5" xfId="11822"/>
    <cellStyle name="Normal 8 2 3 2 5 5 2" xfId="38776"/>
    <cellStyle name="Normal 8 2 3 2 5 6" xfId="14515"/>
    <cellStyle name="Normal 8 2 3 2 5 6 2" xfId="41469"/>
    <cellStyle name="Normal 8 2 3 2 5 7" xfId="17208"/>
    <cellStyle name="Normal 8 2 3 2 5 7 2" xfId="44163"/>
    <cellStyle name="Normal 8 2 3 2 5 8" xfId="19902"/>
    <cellStyle name="Normal 8 2 3 2 5 8 2" xfId="46857"/>
    <cellStyle name="Normal 8 2 3 2 5 9" xfId="22596"/>
    <cellStyle name="Normal 8 2 3 2 5 9 2" xfId="49551"/>
    <cellStyle name="Normal 8 2 3 2 6" xfId="2852"/>
    <cellStyle name="Normal 8 2 3 2 6 2" xfId="29806"/>
    <cellStyle name="Normal 8 2 3 2 7" xfId="5545"/>
    <cellStyle name="Normal 8 2 3 2 7 2" xfId="32499"/>
    <cellStyle name="Normal 8 2 3 2 8" xfId="8238"/>
    <cellStyle name="Normal 8 2 3 2 8 2" xfId="35192"/>
    <cellStyle name="Normal 8 2 3 2 9" xfId="10931"/>
    <cellStyle name="Normal 8 2 3 2 9 2" xfId="37885"/>
    <cellStyle name="Normal 8 2 3 20" xfId="18978"/>
    <cellStyle name="Normal 8 2 3 20 2" xfId="45933"/>
    <cellStyle name="Normal 8 2 3 21" xfId="21672"/>
    <cellStyle name="Normal 8 2 3 21 2" xfId="48627"/>
    <cellStyle name="Normal 8 2 3 22" xfId="27100"/>
    <cellStyle name="Normal 8 2 3 23" xfId="24386"/>
    <cellStyle name="Normal 8 2 3 3" xfId="180"/>
    <cellStyle name="Normal 8 2 3 3 10" xfId="13657"/>
    <cellStyle name="Normal 8 2 3 3 10 2" xfId="40611"/>
    <cellStyle name="Normal 8 2 3 3 11" xfId="16350"/>
    <cellStyle name="Normal 8 2 3 3 11 2" xfId="43305"/>
    <cellStyle name="Normal 8 2 3 3 12" xfId="19044"/>
    <cellStyle name="Normal 8 2 3 3 12 2" xfId="45999"/>
    <cellStyle name="Normal 8 2 3 3 13" xfId="21738"/>
    <cellStyle name="Normal 8 2 3 3 13 2" xfId="48693"/>
    <cellStyle name="Normal 8 2 3 3 14" xfId="27166"/>
    <cellStyle name="Normal 8 2 3 3 15" xfId="24452"/>
    <cellStyle name="Normal 8 2 3 3 2" xfId="480"/>
    <cellStyle name="Normal 8 2 3 3 2 10" xfId="19310"/>
    <cellStyle name="Normal 8 2 3 3 2 10 2" xfId="46265"/>
    <cellStyle name="Normal 8 2 3 3 2 11" xfId="22004"/>
    <cellStyle name="Normal 8 2 3 3 2 11 2" xfId="48959"/>
    <cellStyle name="Normal 8 2 3 3 2 12" xfId="27432"/>
    <cellStyle name="Normal 8 2 3 3 2 13" xfId="24718"/>
    <cellStyle name="Normal 8 2 3 3 2 2" xfId="1368"/>
    <cellStyle name="Normal 8 2 3 3 2 2 10" xfId="28323"/>
    <cellStyle name="Normal 8 2 3 3 2 2 11" xfId="26500"/>
    <cellStyle name="Normal 8 2 3 3 2 2 2" xfId="4933"/>
    <cellStyle name="Normal 8 2 3 3 2 2 2 2" xfId="31887"/>
    <cellStyle name="Normal 8 2 3 3 2 2 3" xfId="7626"/>
    <cellStyle name="Normal 8 2 3 3 2 2 3 2" xfId="34580"/>
    <cellStyle name="Normal 8 2 3 3 2 2 4" xfId="10319"/>
    <cellStyle name="Normal 8 2 3 3 2 2 4 2" xfId="37273"/>
    <cellStyle name="Normal 8 2 3 3 2 2 5" xfId="13012"/>
    <cellStyle name="Normal 8 2 3 3 2 2 5 2" xfId="39966"/>
    <cellStyle name="Normal 8 2 3 3 2 2 6" xfId="15705"/>
    <cellStyle name="Normal 8 2 3 3 2 2 6 2" xfId="42659"/>
    <cellStyle name="Normal 8 2 3 3 2 2 7" xfId="18398"/>
    <cellStyle name="Normal 8 2 3 3 2 2 7 2" xfId="45353"/>
    <cellStyle name="Normal 8 2 3 3 2 2 8" xfId="21092"/>
    <cellStyle name="Normal 8 2 3 3 2 2 8 2" xfId="48047"/>
    <cellStyle name="Normal 8 2 3 3 2 2 9" xfId="23786"/>
    <cellStyle name="Normal 8 2 3 3 2 2 9 2" xfId="50741"/>
    <cellStyle name="Normal 8 2 3 3 2 3" xfId="2259"/>
    <cellStyle name="Normal 8 2 3 3 2 3 10" xfId="29214"/>
    <cellStyle name="Normal 8 2 3 3 2 3 11" xfId="25609"/>
    <cellStyle name="Normal 8 2 3 3 2 3 2" xfId="4042"/>
    <cellStyle name="Normal 8 2 3 3 2 3 2 2" xfId="30996"/>
    <cellStyle name="Normal 8 2 3 3 2 3 3" xfId="6735"/>
    <cellStyle name="Normal 8 2 3 3 2 3 3 2" xfId="33689"/>
    <cellStyle name="Normal 8 2 3 3 2 3 4" xfId="9428"/>
    <cellStyle name="Normal 8 2 3 3 2 3 4 2" xfId="36382"/>
    <cellStyle name="Normal 8 2 3 3 2 3 5" xfId="12121"/>
    <cellStyle name="Normal 8 2 3 3 2 3 5 2" xfId="39075"/>
    <cellStyle name="Normal 8 2 3 3 2 3 6" xfId="14814"/>
    <cellStyle name="Normal 8 2 3 3 2 3 6 2" xfId="41768"/>
    <cellStyle name="Normal 8 2 3 3 2 3 7" xfId="17507"/>
    <cellStyle name="Normal 8 2 3 3 2 3 7 2" xfId="44462"/>
    <cellStyle name="Normal 8 2 3 3 2 3 8" xfId="20201"/>
    <cellStyle name="Normal 8 2 3 3 2 3 8 2" xfId="47156"/>
    <cellStyle name="Normal 8 2 3 3 2 3 9" xfId="22895"/>
    <cellStyle name="Normal 8 2 3 3 2 3 9 2" xfId="49850"/>
    <cellStyle name="Normal 8 2 3 3 2 4" xfId="3151"/>
    <cellStyle name="Normal 8 2 3 3 2 4 2" xfId="30105"/>
    <cellStyle name="Normal 8 2 3 3 2 5" xfId="5844"/>
    <cellStyle name="Normal 8 2 3 3 2 5 2" xfId="32798"/>
    <cellStyle name="Normal 8 2 3 3 2 6" xfId="8537"/>
    <cellStyle name="Normal 8 2 3 3 2 6 2" xfId="35491"/>
    <cellStyle name="Normal 8 2 3 3 2 7" xfId="11230"/>
    <cellStyle name="Normal 8 2 3 3 2 7 2" xfId="38184"/>
    <cellStyle name="Normal 8 2 3 3 2 8" xfId="13923"/>
    <cellStyle name="Normal 8 2 3 3 2 8 2" xfId="40877"/>
    <cellStyle name="Normal 8 2 3 3 2 9" xfId="16616"/>
    <cellStyle name="Normal 8 2 3 3 2 9 2" xfId="43571"/>
    <cellStyle name="Normal 8 2 3 3 3" xfId="734"/>
    <cellStyle name="Normal 8 2 3 3 3 10" xfId="19564"/>
    <cellStyle name="Normal 8 2 3 3 3 10 2" xfId="46519"/>
    <cellStyle name="Normal 8 2 3 3 3 11" xfId="22258"/>
    <cellStyle name="Normal 8 2 3 3 3 11 2" xfId="49213"/>
    <cellStyle name="Normal 8 2 3 3 3 12" xfId="27686"/>
    <cellStyle name="Normal 8 2 3 3 3 13" xfId="24972"/>
    <cellStyle name="Normal 8 2 3 3 3 2" xfId="1622"/>
    <cellStyle name="Normal 8 2 3 3 3 2 10" xfId="28577"/>
    <cellStyle name="Normal 8 2 3 3 3 2 11" xfId="26754"/>
    <cellStyle name="Normal 8 2 3 3 3 2 2" xfId="5187"/>
    <cellStyle name="Normal 8 2 3 3 3 2 2 2" xfId="32141"/>
    <cellStyle name="Normal 8 2 3 3 3 2 3" xfId="7880"/>
    <cellStyle name="Normal 8 2 3 3 3 2 3 2" xfId="34834"/>
    <cellStyle name="Normal 8 2 3 3 3 2 4" xfId="10573"/>
    <cellStyle name="Normal 8 2 3 3 3 2 4 2" xfId="37527"/>
    <cellStyle name="Normal 8 2 3 3 3 2 5" xfId="13266"/>
    <cellStyle name="Normal 8 2 3 3 3 2 5 2" xfId="40220"/>
    <cellStyle name="Normal 8 2 3 3 3 2 6" xfId="15959"/>
    <cellStyle name="Normal 8 2 3 3 3 2 6 2" xfId="42913"/>
    <cellStyle name="Normal 8 2 3 3 3 2 7" xfId="18652"/>
    <cellStyle name="Normal 8 2 3 3 3 2 7 2" xfId="45607"/>
    <cellStyle name="Normal 8 2 3 3 3 2 8" xfId="21346"/>
    <cellStyle name="Normal 8 2 3 3 3 2 8 2" xfId="48301"/>
    <cellStyle name="Normal 8 2 3 3 3 2 9" xfId="24040"/>
    <cellStyle name="Normal 8 2 3 3 3 2 9 2" xfId="50995"/>
    <cellStyle name="Normal 8 2 3 3 3 3" xfId="2514"/>
    <cellStyle name="Normal 8 2 3 3 3 3 10" xfId="29468"/>
    <cellStyle name="Normal 8 2 3 3 3 3 11" xfId="25863"/>
    <cellStyle name="Normal 8 2 3 3 3 3 2" xfId="4296"/>
    <cellStyle name="Normal 8 2 3 3 3 3 2 2" xfId="31250"/>
    <cellStyle name="Normal 8 2 3 3 3 3 3" xfId="6989"/>
    <cellStyle name="Normal 8 2 3 3 3 3 3 2" xfId="33943"/>
    <cellStyle name="Normal 8 2 3 3 3 3 4" xfId="9682"/>
    <cellStyle name="Normal 8 2 3 3 3 3 4 2" xfId="36636"/>
    <cellStyle name="Normal 8 2 3 3 3 3 5" xfId="12375"/>
    <cellStyle name="Normal 8 2 3 3 3 3 5 2" xfId="39329"/>
    <cellStyle name="Normal 8 2 3 3 3 3 6" xfId="15068"/>
    <cellStyle name="Normal 8 2 3 3 3 3 6 2" xfId="42022"/>
    <cellStyle name="Normal 8 2 3 3 3 3 7" xfId="17761"/>
    <cellStyle name="Normal 8 2 3 3 3 3 7 2" xfId="44716"/>
    <cellStyle name="Normal 8 2 3 3 3 3 8" xfId="20455"/>
    <cellStyle name="Normal 8 2 3 3 3 3 8 2" xfId="47410"/>
    <cellStyle name="Normal 8 2 3 3 3 3 9" xfId="23149"/>
    <cellStyle name="Normal 8 2 3 3 3 3 9 2" xfId="50104"/>
    <cellStyle name="Normal 8 2 3 3 3 4" xfId="3405"/>
    <cellStyle name="Normal 8 2 3 3 3 4 2" xfId="30359"/>
    <cellStyle name="Normal 8 2 3 3 3 5" xfId="6098"/>
    <cellStyle name="Normal 8 2 3 3 3 5 2" xfId="33052"/>
    <cellStyle name="Normal 8 2 3 3 3 6" xfId="8791"/>
    <cellStyle name="Normal 8 2 3 3 3 6 2" xfId="35745"/>
    <cellStyle name="Normal 8 2 3 3 3 7" xfId="11484"/>
    <cellStyle name="Normal 8 2 3 3 3 7 2" xfId="38438"/>
    <cellStyle name="Normal 8 2 3 3 3 8" xfId="14177"/>
    <cellStyle name="Normal 8 2 3 3 3 8 2" xfId="41131"/>
    <cellStyle name="Normal 8 2 3 3 3 9" xfId="16870"/>
    <cellStyle name="Normal 8 2 3 3 3 9 2" xfId="43825"/>
    <cellStyle name="Normal 8 2 3 3 4" xfId="1102"/>
    <cellStyle name="Normal 8 2 3 3 4 10" xfId="28057"/>
    <cellStyle name="Normal 8 2 3 3 4 11" xfId="26234"/>
    <cellStyle name="Normal 8 2 3 3 4 2" xfId="4667"/>
    <cellStyle name="Normal 8 2 3 3 4 2 2" xfId="31621"/>
    <cellStyle name="Normal 8 2 3 3 4 3" xfId="7360"/>
    <cellStyle name="Normal 8 2 3 3 4 3 2" xfId="34314"/>
    <cellStyle name="Normal 8 2 3 3 4 4" xfId="10053"/>
    <cellStyle name="Normal 8 2 3 3 4 4 2" xfId="37007"/>
    <cellStyle name="Normal 8 2 3 3 4 5" xfId="12746"/>
    <cellStyle name="Normal 8 2 3 3 4 5 2" xfId="39700"/>
    <cellStyle name="Normal 8 2 3 3 4 6" xfId="15439"/>
    <cellStyle name="Normal 8 2 3 3 4 6 2" xfId="42393"/>
    <cellStyle name="Normal 8 2 3 3 4 7" xfId="18132"/>
    <cellStyle name="Normal 8 2 3 3 4 7 2" xfId="45087"/>
    <cellStyle name="Normal 8 2 3 3 4 8" xfId="20826"/>
    <cellStyle name="Normal 8 2 3 3 4 8 2" xfId="47781"/>
    <cellStyle name="Normal 8 2 3 3 4 9" xfId="23520"/>
    <cellStyle name="Normal 8 2 3 3 4 9 2" xfId="50475"/>
    <cellStyle name="Normal 8 2 3 3 5" xfId="1993"/>
    <cellStyle name="Normal 8 2 3 3 5 10" xfId="28948"/>
    <cellStyle name="Normal 8 2 3 3 5 11" xfId="25343"/>
    <cellStyle name="Normal 8 2 3 3 5 2" xfId="3776"/>
    <cellStyle name="Normal 8 2 3 3 5 2 2" xfId="30730"/>
    <cellStyle name="Normal 8 2 3 3 5 3" xfId="6469"/>
    <cellStyle name="Normal 8 2 3 3 5 3 2" xfId="33423"/>
    <cellStyle name="Normal 8 2 3 3 5 4" xfId="9162"/>
    <cellStyle name="Normal 8 2 3 3 5 4 2" xfId="36116"/>
    <cellStyle name="Normal 8 2 3 3 5 5" xfId="11855"/>
    <cellStyle name="Normal 8 2 3 3 5 5 2" xfId="38809"/>
    <cellStyle name="Normal 8 2 3 3 5 6" xfId="14548"/>
    <cellStyle name="Normal 8 2 3 3 5 6 2" xfId="41502"/>
    <cellStyle name="Normal 8 2 3 3 5 7" xfId="17241"/>
    <cellStyle name="Normal 8 2 3 3 5 7 2" xfId="44196"/>
    <cellStyle name="Normal 8 2 3 3 5 8" xfId="19935"/>
    <cellStyle name="Normal 8 2 3 3 5 8 2" xfId="46890"/>
    <cellStyle name="Normal 8 2 3 3 5 9" xfId="22629"/>
    <cellStyle name="Normal 8 2 3 3 5 9 2" xfId="49584"/>
    <cellStyle name="Normal 8 2 3 3 6" xfId="2885"/>
    <cellStyle name="Normal 8 2 3 3 6 2" xfId="29839"/>
    <cellStyle name="Normal 8 2 3 3 7" xfId="5578"/>
    <cellStyle name="Normal 8 2 3 3 7 2" xfId="32532"/>
    <cellStyle name="Normal 8 2 3 3 8" xfId="8271"/>
    <cellStyle name="Normal 8 2 3 3 8 2" xfId="35225"/>
    <cellStyle name="Normal 8 2 3 3 9" xfId="10964"/>
    <cellStyle name="Normal 8 2 3 3 9 2" xfId="37918"/>
    <cellStyle name="Normal 8 2 3 4" xfId="213"/>
    <cellStyle name="Normal 8 2 3 4 10" xfId="13690"/>
    <cellStyle name="Normal 8 2 3 4 10 2" xfId="40644"/>
    <cellStyle name="Normal 8 2 3 4 11" xfId="16383"/>
    <cellStyle name="Normal 8 2 3 4 11 2" xfId="43338"/>
    <cellStyle name="Normal 8 2 3 4 12" xfId="19077"/>
    <cellStyle name="Normal 8 2 3 4 12 2" xfId="46032"/>
    <cellStyle name="Normal 8 2 3 4 13" xfId="21771"/>
    <cellStyle name="Normal 8 2 3 4 13 2" xfId="48726"/>
    <cellStyle name="Normal 8 2 3 4 14" xfId="27199"/>
    <cellStyle name="Normal 8 2 3 4 15" xfId="24485"/>
    <cellStyle name="Normal 8 2 3 4 2" xfId="499"/>
    <cellStyle name="Normal 8 2 3 4 2 10" xfId="19329"/>
    <cellStyle name="Normal 8 2 3 4 2 10 2" xfId="46284"/>
    <cellStyle name="Normal 8 2 3 4 2 11" xfId="22023"/>
    <cellStyle name="Normal 8 2 3 4 2 11 2" xfId="48978"/>
    <cellStyle name="Normal 8 2 3 4 2 12" xfId="27451"/>
    <cellStyle name="Normal 8 2 3 4 2 13" xfId="24737"/>
    <cellStyle name="Normal 8 2 3 4 2 2" xfId="1387"/>
    <cellStyle name="Normal 8 2 3 4 2 2 10" xfId="28342"/>
    <cellStyle name="Normal 8 2 3 4 2 2 11" xfId="26519"/>
    <cellStyle name="Normal 8 2 3 4 2 2 2" xfId="4952"/>
    <cellStyle name="Normal 8 2 3 4 2 2 2 2" xfId="31906"/>
    <cellStyle name="Normal 8 2 3 4 2 2 3" xfId="7645"/>
    <cellStyle name="Normal 8 2 3 4 2 2 3 2" xfId="34599"/>
    <cellStyle name="Normal 8 2 3 4 2 2 4" xfId="10338"/>
    <cellStyle name="Normal 8 2 3 4 2 2 4 2" xfId="37292"/>
    <cellStyle name="Normal 8 2 3 4 2 2 5" xfId="13031"/>
    <cellStyle name="Normal 8 2 3 4 2 2 5 2" xfId="39985"/>
    <cellStyle name="Normal 8 2 3 4 2 2 6" xfId="15724"/>
    <cellStyle name="Normal 8 2 3 4 2 2 6 2" xfId="42678"/>
    <cellStyle name="Normal 8 2 3 4 2 2 7" xfId="18417"/>
    <cellStyle name="Normal 8 2 3 4 2 2 7 2" xfId="45372"/>
    <cellStyle name="Normal 8 2 3 4 2 2 8" xfId="21111"/>
    <cellStyle name="Normal 8 2 3 4 2 2 8 2" xfId="48066"/>
    <cellStyle name="Normal 8 2 3 4 2 2 9" xfId="23805"/>
    <cellStyle name="Normal 8 2 3 4 2 2 9 2" xfId="50760"/>
    <cellStyle name="Normal 8 2 3 4 2 3" xfId="2278"/>
    <cellStyle name="Normal 8 2 3 4 2 3 10" xfId="29233"/>
    <cellStyle name="Normal 8 2 3 4 2 3 11" xfId="25628"/>
    <cellStyle name="Normal 8 2 3 4 2 3 2" xfId="4061"/>
    <cellStyle name="Normal 8 2 3 4 2 3 2 2" xfId="31015"/>
    <cellStyle name="Normal 8 2 3 4 2 3 3" xfId="6754"/>
    <cellStyle name="Normal 8 2 3 4 2 3 3 2" xfId="33708"/>
    <cellStyle name="Normal 8 2 3 4 2 3 4" xfId="9447"/>
    <cellStyle name="Normal 8 2 3 4 2 3 4 2" xfId="36401"/>
    <cellStyle name="Normal 8 2 3 4 2 3 5" xfId="12140"/>
    <cellStyle name="Normal 8 2 3 4 2 3 5 2" xfId="39094"/>
    <cellStyle name="Normal 8 2 3 4 2 3 6" xfId="14833"/>
    <cellStyle name="Normal 8 2 3 4 2 3 6 2" xfId="41787"/>
    <cellStyle name="Normal 8 2 3 4 2 3 7" xfId="17526"/>
    <cellStyle name="Normal 8 2 3 4 2 3 7 2" xfId="44481"/>
    <cellStyle name="Normal 8 2 3 4 2 3 8" xfId="20220"/>
    <cellStyle name="Normal 8 2 3 4 2 3 8 2" xfId="47175"/>
    <cellStyle name="Normal 8 2 3 4 2 3 9" xfId="22914"/>
    <cellStyle name="Normal 8 2 3 4 2 3 9 2" xfId="49869"/>
    <cellStyle name="Normal 8 2 3 4 2 4" xfId="3170"/>
    <cellStyle name="Normal 8 2 3 4 2 4 2" xfId="30124"/>
    <cellStyle name="Normal 8 2 3 4 2 5" xfId="5863"/>
    <cellStyle name="Normal 8 2 3 4 2 5 2" xfId="32817"/>
    <cellStyle name="Normal 8 2 3 4 2 6" xfId="8556"/>
    <cellStyle name="Normal 8 2 3 4 2 6 2" xfId="35510"/>
    <cellStyle name="Normal 8 2 3 4 2 7" xfId="11249"/>
    <cellStyle name="Normal 8 2 3 4 2 7 2" xfId="38203"/>
    <cellStyle name="Normal 8 2 3 4 2 8" xfId="13942"/>
    <cellStyle name="Normal 8 2 3 4 2 8 2" xfId="40896"/>
    <cellStyle name="Normal 8 2 3 4 2 9" xfId="16635"/>
    <cellStyle name="Normal 8 2 3 4 2 9 2" xfId="43590"/>
    <cellStyle name="Normal 8 2 3 4 3" xfId="753"/>
    <cellStyle name="Normal 8 2 3 4 3 10" xfId="19583"/>
    <cellStyle name="Normal 8 2 3 4 3 10 2" xfId="46538"/>
    <cellStyle name="Normal 8 2 3 4 3 11" xfId="22277"/>
    <cellStyle name="Normal 8 2 3 4 3 11 2" xfId="49232"/>
    <cellStyle name="Normal 8 2 3 4 3 12" xfId="27705"/>
    <cellStyle name="Normal 8 2 3 4 3 13" xfId="24991"/>
    <cellStyle name="Normal 8 2 3 4 3 2" xfId="1641"/>
    <cellStyle name="Normal 8 2 3 4 3 2 10" xfId="28596"/>
    <cellStyle name="Normal 8 2 3 4 3 2 11" xfId="26773"/>
    <cellStyle name="Normal 8 2 3 4 3 2 2" xfId="5206"/>
    <cellStyle name="Normal 8 2 3 4 3 2 2 2" xfId="32160"/>
    <cellStyle name="Normal 8 2 3 4 3 2 3" xfId="7899"/>
    <cellStyle name="Normal 8 2 3 4 3 2 3 2" xfId="34853"/>
    <cellStyle name="Normal 8 2 3 4 3 2 4" xfId="10592"/>
    <cellStyle name="Normal 8 2 3 4 3 2 4 2" xfId="37546"/>
    <cellStyle name="Normal 8 2 3 4 3 2 5" xfId="13285"/>
    <cellStyle name="Normal 8 2 3 4 3 2 5 2" xfId="40239"/>
    <cellStyle name="Normal 8 2 3 4 3 2 6" xfId="15978"/>
    <cellStyle name="Normal 8 2 3 4 3 2 6 2" xfId="42932"/>
    <cellStyle name="Normal 8 2 3 4 3 2 7" xfId="18671"/>
    <cellStyle name="Normal 8 2 3 4 3 2 7 2" xfId="45626"/>
    <cellStyle name="Normal 8 2 3 4 3 2 8" xfId="21365"/>
    <cellStyle name="Normal 8 2 3 4 3 2 8 2" xfId="48320"/>
    <cellStyle name="Normal 8 2 3 4 3 2 9" xfId="24059"/>
    <cellStyle name="Normal 8 2 3 4 3 2 9 2" xfId="51014"/>
    <cellStyle name="Normal 8 2 3 4 3 3" xfId="2533"/>
    <cellStyle name="Normal 8 2 3 4 3 3 10" xfId="29487"/>
    <cellStyle name="Normal 8 2 3 4 3 3 11" xfId="25882"/>
    <cellStyle name="Normal 8 2 3 4 3 3 2" xfId="4315"/>
    <cellStyle name="Normal 8 2 3 4 3 3 2 2" xfId="31269"/>
    <cellStyle name="Normal 8 2 3 4 3 3 3" xfId="7008"/>
    <cellStyle name="Normal 8 2 3 4 3 3 3 2" xfId="33962"/>
    <cellStyle name="Normal 8 2 3 4 3 3 4" xfId="9701"/>
    <cellStyle name="Normal 8 2 3 4 3 3 4 2" xfId="36655"/>
    <cellStyle name="Normal 8 2 3 4 3 3 5" xfId="12394"/>
    <cellStyle name="Normal 8 2 3 4 3 3 5 2" xfId="39348"/>
    <cellStyle name="Normal 8 2 3 4 3 3 6" xfId="15087"/>
    <cellStyle name="Normal 8 2 3 4 3 3 6 2" xfId="42041"/>
    <cellStyle name="Normal 8 2 3 4 3 3 7" xfId="17780"/>
    <cellStyle name="Normal 8 2 3 4 3 3 7 2" xfId="44735"/>
    <cellStyle name="Normal 8 2 3 4 3 3 8" xfId="20474"/>
    <cellStyle name="Normal 8 2 3 4 3 3 8 2" xfId="47429"/>
    <cellStyle name="Normal 8 2 3 4 3 3 9" xfId="23168"/>
    <cellStyle name="Normal 8 2 3 4 3 3 9 2" xfId="50123"/>
    <cellStyle name="Normal 8 2 3 4 3 4" xfId="3424"/>
    <cellStyle name="Normal 8 2 3 4 3 4 2" xfId="30378"/>
    <cellStyle name="Normal 8 2 3 4 3 5" xfId="6117"/>
    <cellStyle name="Normal 8 2 3 4 3 5 2" xfId="33071"/>
    <cellStyle name="Normal 8 2 3 4 3 6" xfId="8810"/>
    <cellStyle name="Normal 8 2 3 4 3 6 2" xfId="35764"/>
    <cellStyle name="Normal 8 2 3 4 3 7" xfId="11503"/>
    <cellStyle name="Normal 8 2 3 4 3 7 2" xfId="38457"/>
    <cellStyle name="Normal 8 2 3 4 3 8" xfId="14196"/>
    <cellStyle name="Normal 8 2 3 4 3 8 2" xfId="41150"/>
    <cellStyle name="Normal 8 2 3 4 3 9" xfId="16889"/>
    <cellStyle name="Normal 8 2 3 4 3 9 2" xfId="43844"/>
    <cellStyle name="Normal 8 2 3 4 4" xfId="1135"/>
    <cellStyle name="Normal 8 2 3 4 4 10" xfId="28090"/>
    <cellStyle name="Normal 8 2 3 4 4 11" xfId="26267"/>
    <cellStyle name="Normal 8 2 3 4 4 2" xfId="4700"/>
    <cellStyle name="Normal 8 2 3 4 4 2 2" xfId="31654"/>
    <cellStyle name="Normal 8 2 3 4 4 3" xfId="7393"/>
    <cellStyle name="Normal 8 2 3 4 4 3 2" xfId="34347"/>
    <cellStyle name="Normal 8 2 3 4 4 4" xfId="10086"/>
    <cellStyle name="Normal 8 2 3 4 4 4 2" xfId="37040"/>
    <cellStyle name="Normal 8 2 3 4 4 5" xfId="12779"/>
    <cellStyle name="Normal 8 2 3 4 4 5 2" xfId="39733"/>
    <cellStyle name="Normal 8 2 3 4 4 6" xfId="15472"/>
    <cellStyle name="Normal 8 2 3 4 4 6 2" xfId="42426"/>
    <cellStyle name="Normal 8 2 3 4 4 7" xfId="18165"/>
    <cellStyle name="Normal 8 2 3 4 4 7 2" xfId="45120"/>
    <cellStyle name="Normal 8 2 3 4 4 8" xfId="20859"/>
    <cellStyle name="Normal 8 2 3 4 4 8 2" xfId="47814"/>
    <cellStyle name="Normal 8 2 3 4 4 9" xfId="23553"/>
    <cellStyle name="Normal 8 2 3 4 4 9 2" xfId="50508"/>
    <cellStyle name="Normal 8 2 3 4 5" xfId="2026"/>
    <cellStyle name="Normal 8 2 3 4 5 10" xfId="28981"/>
    <cellStyle name="Normal 8 2 3 4 5 11" xfId="25376"/>
    <cellStyle name="Normal 8 2 3 4 5 2" xfId="3809"/>
    <cellStyle name="Normal 8 2 3 4 5 2 2" xfId="30763"/>
    <cellStyle name="Normal 8 2 3 4 5 3" xfId="6502"/>
    <cellStyle name="Normal 8 2 3 4 5 3 2" xfId="33456"/>
    <cellStyle name="Normal 8 2 3 4 5 4" xfId="9195"/>
    <cellStyle name="Normal 8 2 3 4 5 4 2" xfId="36149"/>
    <cellStyle name="Normal 8 2 3 4 5 5" xfId="11888"/>
    <cellStyle name="Normal 8 2 3 4 5 5 2" xfId="38842"/>
    <cellStyle name="Normal 8 2 3 4 5 6" xfId="14581"/>
    <cellStyle name="Normal 8 2 3 4 5 6 2" xfId="41535"/>
    <cellStyle name="Normal 8 2 3 4 5 7" xfId="17274"/>
    <cellStyle name="Normal 8 2 3 4 5 7 2" xfId="44229"/>
    <cellStyle name="Normal 8 2 3 4 5 8" xfId="19968"/>
    <cellStyle name="Normal 8 2 3 4 5 8 2" xfId="46923"/>
    <cellStyle name="Normal 8 2 3 4 5 9" xfId="22662"/>
    <cellStyle name="Normal 8 2 3 4 5 9 2" xfId="49617"/>
    <cellStyle name="Normal 8 2 3 4 6" xfId="2918"/>
    <cellStyle name="Normal 8 2 3 4 6 2" xfId="29872"/>
    <cellStyle name="Normal 8 2 3 4 7" xfId="5611"/>
    <cellStyle name="Normal 8 2 3 4 7 2" xfId="32565"/>
    <cellStyle name="Normal 8 2 3 4 8" xfId="8304"/>
    <cellStyle name="Normal 8 2 3 4 8 2" xfId="35258"/>
    <cellStyle name="Normal 8 2 3 4 9" xfId="10997"/>
    <cellStyle name="Normal 8 2 3 4 9 2" xfId="37951"/>
    <cellStyle name="Normal 8 2 3 5" xfId="432"/>
    <cellStyle name="Normal 8 2 3 5 10" xfId="19269"/>
    <cellStyle name="Normal 8 2 3 5 10 2" xfId="46224"/>
    <cellStyle name="Normal 8 2 3 5 11" xfId="21963"/>
    <cellStyle name="Normal 8 2 3 5 11 2" xfId="48918"/>
    <cellStyle name="Normal 8 2 3 5 12" xfId="27391"/>
    <cellStyle name="Normal 8 2 3 5 13" xfId="24677"/>
    <cellStyle name="Normal 8 2 3 5 2" xfId="1327"/>
    <cellStyle name="Normal 8 2 3 5 2 10" xfId="28282"/>
    <cellStyle name="Normal 8 2 3 5 2 11" xfId="26459"/>
    <cellStyle name="Normal 8 2 3 5 2 2" xfId="4892"/>
    <cellStyle name="Normal 8 2 3 5 2 2 2" xfId="31846"/>
    <cellStyle name="Normal 8 2 3 5 2 3" xfId="7585"/>
    <cellStyle name="Normal 8 2 3 5 2 3 2" xfId="34539"/>
    <cellStyle name="Normal 8 2 3 5 2 4" xfId="10278"/>
    <cellStyle name="Normal 8 2 3 5 2 4 2" xfId="37232"/>
    <cellStyle name="Normal 8 2 3 5 2 5" xfId="12971"/>
    <cellStyle name="Normal 8 2 3 5 2 5 2" xfId="39925"/>
    <cellStyle name="Normal 8 2 3 5 2 6" xfId="15664"/>
    <cellStyle name="Normal 8 2 3 5 2 6 2" xfId="42618"/>
    <cellStyle name="Normal 8 2 3 5 2 7" xfId="18357"/>
    <cellStyle name="Normal 8 2 3 5 2 7 2" xfId="45312"/>
    <cellStyle name="Normal 8 2 3 5 2 8" xfId="21051"/>
    <cellStyle name="Normal 8 2 3 5 2 8 2" xfId="48006"/>
    <cellStyle name="Normal 8 2 3 5 2 9" xfId="23745"/>
    <cellStyle name="Normal 8 2 3 5 2 9 2" xfId="50700"/>
    <cellStyle name="Normal 8 2 3 5 3" xfId="2218"/>
    <cellStyle name="Normal 8 2 3 5 3 10" xfId="29173"/>
    <cellStyle name="Normal 8 2 3 5 3 11" xfId="25568"/>
    <cellStyle name="Normal 8 2 3 5 3 2" xfId="4001"/>
    <cellStyle name="Normal 8 2 3 5 3 2 2" xfId="30955"/>
    <cellStyle name="Normal 8 2 3 5 3 3" xfId="6694"/>
    <cellStyle name="Normal 8 2 3 5 3 3 2" xfId="33648"/>
    <cellStyle name="Normal 8 2 3 5 3 4" xfId="9387"/>
    <cellStyle name="Normal 8 2 3 5 3 4 2" xfId="36341"/>
    <cellStyle name="Normal 8 2 3 5 3 5" xfId="12080"/>
    <cellStyle name="Normal 8 2 3 5 3 5 2" xfId="39034"/>
    <cellStyle name="Normal 8 2 3 5 3 6" xfId="14773"/>
    <cellStyle name="Normal 8 2 3 5 3 6 2" xfId="41727"/>
    <cellStyle name="Normal 8 2 3 5 3 7" xfId="17466"/>
    <cellStyle name="Normal 8 2 3 5 3 7 2" xfId="44421"/>
    <cellStyle name="Normal 8 2 3 5 3 8" xfId="20160"/>
    <cellStyle name="Normal 8 2 3 5 3 8 2" xfId="47115"/>
    <cellStyle name="Normal 8 2 3 5 3 9" xfId="22854"/>
    <cellStyle name="Normal 8 2 3 5 3 9 2" xfId="49809"/>
    <cellStyle name="Normal 8 2 3 5 4" xfId="3110"/>
    <cellStyle name="Normal 8 2 3 5 4 2" xfId="30064"/>
    <cellStyle name="Normal 8 2 3 5 5" xfId="5803"/>
    <cellStyle name="Normal 8 2 3 5 5 2" xfId="32757"/>
    <cellStyle name="Normal 8 2 3 5 6" xfId="8496"/>
    <cellStyle name="Normal 8 2 3 5 6 2" xfId="35450"/>
    <cellStyle name="Normal 8 2 3 5 7" xfId="11189"/>
    <cellStyle name="Normal 8 2 3 5 7 2" xfId="38143"/>
    <cellStyle name="Normal 8 2 3 5 8" xfId="13882"/>
    <cellStyle name="Normal 8 2 3 5 8 2" xfId="40836"/>
    <cellStyle name="Normal 8 2 3 5 9" xfId="16575"/>
    <cellStyle name="Normal 8 2 3 5 9 2" xfId="43530"/>
    <cellStyle name="Normal 8 2 3 6" xfId="538"/>
    <cellStyle name="Normal 8 2 3 6 10" xfId="19369"/>
    <cellStyle name="Normal 8 2 3 6 10 2" xfId="46324"/>
    <cellStyle name="Normal 8 2 3 6 11" xfId="22063"/>
    <cellStyle name="Normal 8 2 3 6 11 2" xfId="49018"/>
    <cellStyle name="Normal 8 2 3 6 12" xfId="27491"/>
    <cellStyle name="Normal 8 2 3 6 13" xfId="24777"/>
    <cellStyle name="Normal 8 2 3 6 2" xfId="1427"/>
    <cellStyle name="Normal 8 2 3 6 2 10" xfId="28382"/>
    <cellStyle name="Normal 8 2 3 6 2 11" xfId="26559"/>
    <cellStyle name="Normal 8 2 3 6 2 2" xfId="4992"/>
    <cellStyle name="Normal 8 2 3 6 2 2 2" xfId="31946"/>
    <cellStyle name="Normal 8 2 3 6 2 3" xfId="7685"/>
    <cellStyle name="Normal 8 2 3 6 2 3 2" xfId="34639"/>
    <cellStyle name="Normal 8 2 3 6 2 4" xfId="10378"/>
    <cellStyle name="Normal 8 2 3 6 2 4 2" xfId="37332"/>
    <cellStyle name="Normal 8 2 3 6 2 5" xfId="13071"/>
    <cellStyle name="Normal 8 2 3 6 2 5 2" xfId="40025"/>
    <cellStyle name="Normal 8 2 3 6 2 6" xfId="15764"/>
    <cellStyle name="Normal 8 2 3 6 2 6 2" xfId="42718"/>
    <cellStyle name="Normal 8 2 3 6 2 7" xfId="18457"/>
    <cellStyle name="Normal 8 2 3 6 2 7 2" xfId="45412"/>
    <cellStyle name="Normal 8 2 3 6 2 8" xfId="21151"/>
    <cellStyle name="Normal 8 2 3 6 2 8 2" xfId="48106"/>
    <cellStyle name="Normal 8 2 3 6 2 9" xfId="23845"/>
    <cellStyle name="Normal 8 2 3 6 2 9 2" xfId="50800"/>
    <cellStyle name="Normal 8 2 3 6 3" xfId="2318"/>
    <cellStyle name="Normal 8 2 3 6 3 10" xfId="29273"/>
    <cellStyle name="Normal 8 2 3 6 3 11" xfId="25668"/>
    <cellStyle name="Normal 8 2 3 6 3 2" xfId="4101"/>
    <cellStyle name="Normal 8 2 3 6 3 2 2" xfId="31055"/>
    <cellStyle name="Normal 8 2 3 6 3 3" xfId="6794"/>
    <cellStyle name="Normal 8 2 3 6 3 3 2" xfId="33748"/>
    <cellStyle name="Normal 8 2 3 6 3 4" xfId="9487"/>
    <cellStyle name="Normal 8 2 3 6 3 4 2" xfId="36441"/>
    <cellStyle name="Normal 8 2 3 6 3 5" xfId="12180"/>
    <cellStyle name="Normal 8 2 3 6 3 5 2" xfId="39134"/>
    <cellStyle name="Normal 8 2 3 6 3 6" xfId="14873"/>
    <cellStyle name="Normal 8 2 3 6 3 6 2" xfId="41827"/>
    <cellStyle name="Normal 8 2 3 6 3 7" xfId="17566"/>
    <cellStyle name="Normal 8 2 3 6 3 7 2" xfId="44521"/>
    <cellStyle name="Normal 8 2 3 6 3 8" xfId="20260"/>
    <cellStyle name="Normal 8 2 3 6 3 8 2" xfId="47215"/>
    <cellStyle name="Normal 8 2 3 6 3 9" xfId="22954"/>
    <cellStyle name="Normal 8 2 3 6 3 9 2" xfId="49909"/>
    <cellStyle name="Normal 8 2 3 6 4" xfId="3210"/>
    <cellStyle name="Normal 8 2 3 6 4 2" xfId="30164"/>
    <cellStyle name="Normal 8 2 3 6 5" xfId="5903"/>
    <cellStyle name="Normal 8 2 3 6 5 2" xfId="32857"/>
    <cellStyle name="Normal 8 2 3 6 6" xfId="8596"/>
    <cellStyle name="Normal 8 2 3 6 6 2" xfId="35550"/>
    <cellStyle name="Normal 8 2 3 6 7" xfId="11289"/>
    <cellStyle name="Normal 8 2 3 6 7 2" xfId="38243"/>
    <cellStyle name="Normal 8 2 3 6 8" xfId="13982"/>
    <cellStyle name="Normal 8 2 3 6 8 2" xfId="40936"/>
    <cellStyle name="Normal 8 2 3 6 9" xfId="16675"/>
    <cellStyle name="Normal 8 2 3 6 9 2" xfId="43630"/>
    <cellStyle name="Normal 8 2 3 7" xfId="804"/>
    <cellStyle name="Normal 8 2 3 7 10" xfId="19635"/>
    <cellStyle name="Normal 8 2 3 7 10 2" xfId="46590"/>
    <cellStyle name="Normal 8 2 3 7 11" xfId="22329"/>
    <cellStyle name="Normal 8 2 3 7 11 2" xfId="49284"/>
    <cellStyle name="Normal 8 2 3 7 12" xfId="27757"/>
    <cellStyle name="Normal 8 2 3 7 13" xfId="25043"/>
    <cellStyle name="Normal 8 2 3 7 2" xfId="1693"/>
    <cellStyle name="Normal 8 2 3 7 2 10" xfId="28648"/>
    <cellStyle name="Normal 8 2 3 7 2 11" xfId="26825"/>
    <cellStyle name="Normal 8 2 3 7 2 2" xfId="5258"/>
    <cellStyle name="Normal 8 2 3 7 2 2 2" xfId="32212"/>
    <cellStyle name="Normal 8 2 3 7 2 3" xfId="7951"/>
    <cellStyle name="Normal 8 2 3 7 2 3 2" xfId="34905"/>
    <cellStyle name="Normal 8 2 3 7 2 4" xfId="10644"/>
    <cellStyle name="Normal 8 2 3 7 2 4 2" xfId="37598"/>
    <cellStyle name="Normal 8 2 3 7 2 5" xfId="13337"/>
    <cellStyle name="Normal 8 2 3 7 2 5 2" xfId="40291"/>
    <cellStyle name="Normal 8 2 3 7 2 6" xfId="16030"/>
    <cellStyle name="Normal 8 2 3 7 2 6 2" xfId="42984"/>
    <cellStyle name="Normal 8 2 3 7 2 7" xfId="18723"/>
    <cellStyle name="Normal 8 2 3 7 2 7 2" xfId="45678"/>
    <cellStyle name="Normal 8 2 3 7 2 8" xfId="21417"/>
    <cellStyle name="Normal 8 2 3 7 2 8 2" xfId="48372"/>
    <cellStyle name="Normal 8 2 3 7 2 9" xfId="24111"/>
    <cellStyle name="Normal 8 2 3 7 2 9 2" xfId="51066"/>
    <cellStyle name="Normal 8 2 3 7 3" xfId="2585"/>
    <cellStyle name="Normal 8 2 3 7 3 10" xfId="29539"/>
    <cellStyle name="Normal 8 2 3 7 3 11" xfId="25934"/>
    <cellStyle name="Normal 8 2 3 7 3 2" xfId="4367"/>
    <cellStyle name="Normal 8 2 3 7 3 2 2" xfId="31321"/>
    <cellStyle name="Normal 8 2 3 7 3 3" xfId="7060"/>
    <cellStyle name="Normal 8 2 3 7 3 3 2" xfId="34014"/>
    <cellStyle name="Normal 8 2 3 7 3 4" xfId="9753"/>
    <cellStyle name="Normal 8 2 3 7 3 4 2" xfId="36707"/>
    <cellStyle name="Normal 8 2 3 7 3 5" xfId="12446"/>
    <cellStyle name="Normal 8 2 3 7 3 5 2" xfId="39400"/>
    <cellStyle name="Normal 8 2 3 7 3 6" xfId="15139"/>
    <cellStyle name="Normal 8 2 3 7 3 6 2" xfId="42093"/>
    <cellStyle name="Normal 8 2 3 7 3 7" xfId="17832"/>
    <cellStyle name="Normal 8 2 3 7 3 7 2" xfId="44787"/>
    <cellStyle name="Normal 8 2 3 7 3 8" xfId="20526"/>
    <cellStyle name="Normal 8 2 3 7 3 8 2" xfId="47481"/>
    <cellStyle name="Normal 8 2 3 7 3 9" xfId="23220"/>
    <cellStyle name="Normal 8 2 3 7 3 9 2" xfId="50175"/>
    <cellStyle name="Normal 8 2 3 7 4" xfId="3476"/>
    <cellStyle name="Normal 8 2 3 7 4 2" xfId="30430"/>
    <cellStyle name="Normal 8 2 3 7 5" xfId="6169"/>
    <cellStyle name="Normal 8 2 3 7 5 2" xfId="33123"/>
    <cellStyle name="Normal 8 2 3 7 6" xfId="8862"/>
    <cellStyle name="Normal 8 2 3 7 6 2" xfId="35816"/>
    <cellStyle name="Normal 8 2 3 7 7" xfId="11555"/>
    <cellStyle name="Normal 8 2 3 7 7 2" xfId="38509"/>
    <cellStyle name="Normal 8 2 3 7 8" xfId="14248"/>
    <cellStyle name="Normal 8 2 3 7 8 2" xfId="41202"/>
    <cellStyle name="Normal 8 2 3 7 9" xfId="16941"/>
    <cellStyle name="Normal 8 2 3 7 9 2" xfId="43896"/>
    <cellStyle name="Normal 8 2 3 8" xfId="837"/>
    <cellStyle name="Normal 8 2 3 8 10" xfId="19668"/>
    <cellStyle name="Normal 8 2 3 8 10 2" xfId="46623"/>
    <cellStyle name="Normal 8 2 3 8 11" xfId="22362"/>
    <cellStyle name="Normal 8 2 3 8 11 2" xfId="49317"/>
    <cellStyle name="Normal 8 2 3 8 12" xfId="27790"/>
    <cellStyle name="Normal 8 2 3 8 13" xfId="25076"/>
    <cellStyle name="Normal 8 2 3 8 2" xfId="1726"/>
    <cellStyle name="Normal 8 2 3 8 2 10" xfId="28681"/>
    <cellStyle name="Normal 8 2 3 8 2 11" xfId="26858"/>
    <cellStyle name="Normal 8 2 3 8 2 2" xfId="5291"/>
    <cellStyle name="Normal 8 2 3 8 2 2 2" xfId="32245"/>
    <cellStyle name="Normal 8 2 3 8 2 3" xfId="7984"/>
    <cellStyle name="Normal 8 2 3 8 2 3 2" xfId="34938"/>
    <cellStyle name="Normal 8 2 3 8 2 4" xfId="10677"/>
    <cellStyle name="Normal 8 2 3 8 2 4 2" xfId="37631"/>
    <cellStyle name="Normal 8 2 3 8 2 5" xfId="13370"/>
    <cellStyle name="Normal 8 2 3 8 2 5 2" xfId="40324"/>
    <cellStyle name="Normal 8 2 3 8 2 6" xfId="16063"/>
    <cellStyle name="Normal 8 2 3 8 2 6 2" xfId="43017"/>
    <cellStyle name="Normal 8 2 3 8 2 7" xfId="18756"/>
    <cellStyle name="Normal 8 2 3 8 2 7 2" xfId="45711"/>
    <cellStyle name="Normal 8 2 3 8 2 8" xfId="21450"/>
    <cellStyle name="Normal 8 2 3 8 2 8 2" xfId="48405"/>
    <cellStyle name="Normal 8 2 3 8 2 9" xfId="24144"/>
    <cellStyle name="Normal 8 2 3 8 2 9 2" xfId="51099"/>
    <cellStyle name="Normal 8 2 3 8 3" xfId="2618"/>
    <cellStyle name="Normal 8 2 3 8 3 10" xfId="29572"/>
    <cellStyle name="Normal 8 2 3 8 3 11" xfId="25967"/>
    <cellStyle name="Normal 8 2 3 8 3 2" xfId="4400"/>
    <cellStyle name="Normal 8 2 3 8 3 2 2" xfId="31354"/>
    <cellStyle name="Normal 8 2 3 8 3 3" xfId="7093"/>
    <cellStyle name="Normal 8 2 3 8 3 3 2" xfId="34047"/>
    <cellStyle name="Normal 8 2 3 8 3 4" xfId="9786"/>
    <cellStyle name="Normal 8 2 3 8 3 4 2" xfId="36740"/>
    <cellStyle name="Normal 8 2 3 8 3 5" xfId="12479"/>
    <cellStyle name="Normal 8 2 3 8 3 5 2" xfId="39433"/>
    <cellStyle name="Normal 8 2 3 8 3 6" xfId="15172"/>
    <cellStyle name="Normal 8 2 3 8 3 6 2" xfId="42126"/>
    <cellStyle name="Normal 8 2 3 8 3 7" xfId="17865"/>
    <cellStyle name="Normal 8 2 3 8 3 7 2" xfId="44820"/>
    <cellStyle name="Normal 8 2 3 8 3 8" xfId="20559"/>
    <cellStyle name="Normal 8 2 3 8 3 8 2" xfId="47514"/>
    <cellStyle name="Normal 8 2 3 8 3 9" xfId="23253"/>
    <cellStyle name="Normal 8 2 3 8 3 9 2" xfId="50208"/>
    <cellStyle name="Normal 8 2 3 8 4" xfId="3509"/>
    <cellStyle name="Normal 8 2 3 8 4 2" xfId="30463"/>
    <cellStyle name="Normal 8 2 3 8 5" xfId="6202"/>
    <cellStyle name="Normal 8 2 3 8 5 2" xfId="33156"/>
    <cellStyle name="Normal 8 2 3 8 6" xfId="8895"/>
    <cellStyle name="Normal 8 2 3 8 6 2" xfId="35849"/>
    <cellStyle name="Normal 8 2 3 8 7" xfId="11588"/>
    <cellStyle name="Normal 8 2 3 8 7 2" xfId="38542"/>
    <cellStyle name="Normal 8 2 3 8 8" xfId="14281"/>
    <cellStyle name="Normal 8 2 3 8 8 2" xfId="41235"/>
    <cellStyle name="Normal 8 2 3 8 9" xfId="16974"/>
    <cellStyle name="Normal 8 2 3 8 9 2" xfId="43929"/>
    <cellStyle name="Normal 8 2 3 9" xfId="890"/>
    <cellStyle name="Normal 8 2 3 9 10" xfId="19722"/>
    <cellStyle name="Normal 8 2 3 9 10 2" xfId="46677"/>
    <cellStyle name="Normal 8 2 3 9 11" xfId="22416"/>
    <cellStyle name="Normal 8 2 3 9 11 2" xfId="49371"/>
    <cellStyle name="Normal 8 2 3 9 12" xfId="27844"/>
    <cellStyle name="Normal 8 2 3 9 13" xfId="25130"/>
    <cellStyle name="Normal 8 2 3 9 2" xfId="1780"/>
    <cellStyle name="Normal 8 2 3 9 2 10" xfId="28735"/>
    <cellStyle name="Normal 8 2 3 9 2 11" xfId="26912"/>
    <cellStyle name="Normal 8 2 3 9 2 2" xfId="5345"/>
    <cellStyle name="Normal 8 2 3 9 2 2 2" xfId="32299"/>
    <cellStyle name="Normal 8 2 3 9 2 3" xfId="8038"/>
    <cellStyle name="Normal 8 2 3 9 2 3 2" xfId="34992"/>
    <cellStyle name="Normal 8 2 3 9 2 4" xfId="10731"/>
    <cellStyle name="Normal 8 2 3 9 2 4 2" xfId="37685"/>
    <cellStyle name="Normal 8 2 3 9 2 5" xfId="13424"/>
    <cellStyle name="Normal 8 2 3 9 2 5 2" xfId="40378"/>
    <cellStyle name="Normal 8 2 3 9 2 6" xfId="16117"/>
    <cellStyle name="Normal 8 2 3 9 2 6 2" xfId="43071"/>
    <cellStyle name="Normal 8 2 3 9 2 7" xfId="18810"/>
    <cellStyle name="Normal 8 2 3 9 2 7 2" xfId="45765"/>
    <cellStyle name="Normal 8 2 3 9 2 8" xfId="21504"/>
    <cellStyle name="Normal 8 2 3 9 2 8 2" xfId="48459"/>
    <cellStyle name="Normal 8 2 3 9 2 9" xfId="24198"/>
    <cellStyle name="Normal 8 2 3 9 2 9 2" xfId="51153"/>
    <cellStyle name="Normal 8 2 3 9 3" xfId="2672"/>
    <cellStyle name="Normal 8 2 3 9 3 10" xfId="29626"/>
    <cellStyle name="Normal 8 2 3 9 3 11" xfId="26021"/>
    <cellStyle name="Normal 8 2 3 9 3 2" xfId="4454"/>
    <cellStyle name="Normal 8 2 3 9 3 2 2" xfId="31408"/>
    <cellStyle name="Normal 8 2 3 9 3 3" xfId="7147"/>
    <cellStyle name="Normal 8 2 3 9 3 3 2" xfId="34101"/>
    <cellStyle name="Normal 8 2 3 9 3 4" xfId="9840"/>
    <cellStyle name="Normal 8 2 3 9 3 4 2" xfId="36794"/>
    <cellStyle name="Normal 8 2 3 9 3 5" xfId="12533"/>
    <cellStyle name="Normal 8 2 3 9 3 5 2" xfId="39487"/>
    <cellStyle name="Normal 8 2 3 9 3 6" xfId="15226"/>
    <cellStyle name="Normal 8 2 3 9 3 6 2" xfId="42180"/>
    <cellStyle name="Normal 8 2 3 9 3 7" xfId="17919"/>
    <cellStyle name="Normal 8 2 3 9 3 7 2" xfId="44874"/>
    <cellStyle name="Normal 8 2 3 9 3 8" xfId="20613"/>
    <cellStyle name="Normal 8 2 3 9 3 8 2" xfId="47568"/>
    <cellStyle name="Normal 8 2 3 9 3 9" xfId="23307"/>
    <cellStyle name="Normal 8 2 3 9 3 9 2" xfId="50262"/>
    <cellStyle name="Normal 8 2 3 9 4" xfId="3563"/>
    <cellStyle name="Normal 8 2 3 9 4 2" xfId="30517"/>
    <cellStyle name="Normal 8 2 3 9 5" xfId="6256"/>
    <cellStyle name="Normal 8 2 3 9 5 2" xfId="33210"/>
    <cellStyle name="Normal 8 2 3 9 6" xfId="8949"/>
    <cellStyle name="Normal 8 2 3 9 6 2" xfId="35903"/>
    <cellStyle name="Normal 8 2 3 9 7" xfId="11642"/>
    <cellStyle name="Normal 8 2 3 9 7 2" xfId="38596"/>
    <cellStyle name="Normal 8 2 3 9 8" xfId="14335"/>
    <cellStyle name="Normal 8 2 3 9 8 2" xfId="41289"/>
    <cellStyle name="Normal 8 2 3 9 9" xfId="17028"/>
    <cellStyle name="Normal 8 2 3 9 9 2" xfId="43983"/>
    <cellStyle name="Normal 8 2 30" xfId="24349"/>
    <cellStyle name="Normal 8 2 31" xfId="51308"/>
    <cellStyle name="Normal 8 2 32" xfId="51321"/>
    <cellStyle name="Normal 8 2 33" xfId="51334"/>
    <cellStyle name="Normal 8 2 4" xfId="89"/>
    <cellStyle name="Normal 8 2 4 10" xfId="13567"/>
    <cellStyle name="Normal 8 2 4 10 2" xfId="40521"/>
    <cellStyle name="Normal 8 2 4 11" xfId="16260"/>
    <cellStyle name="Normal 8 2 4 11 2" xfId="43215"/>
    <cellStyle name="Normal 8 2 4 12" xfId="18954"/>
    <cellStyle name="Normal 8 2 4 12 2" xfId="45909"/>
    <cellStyle name="Normal 8 2 4 13" xfId="21648"/>
    <cellStyle name="Normal 8 2 4 13 2" xfId="48603"/>
    <cellStyle name="Normal 8 2 4 14" xfId="27076"/>
    <cellStyle name="Normal 8 2 4 15" xfId="24362"/>
    <cellStyle name="Normal 8 2 4 2" xfId="442"/>
    <cellStyle name="Normal 8 2 4 2 10" xfId="19277"/>
    <cellStyle name="Normal 8 2 4 2 10 2" xfId="46232"/>
    <cellStyle name="Normal 8 2 4 2 11" xfId="21971"/>
    <cellStyle name="Normal 8 2 4 2 11 2" xfId="48926"/>
    <cellStyle name="Normal 8 2 4 2 12" xfId="27399"/>
    <cellStyle name="Normal 8 2 4 2 13" xfId="24685"/>
    <cellStyle name="Normal 8 2 4 2 2" xfId="1335"/>
    <cellStyle name="Normal 8 2 4 2 2 10" xfId="28290"/>
    <cellStyle name="Normal 8 2 4 2 2 11" xfId="26467"/>
    <cellStyle name="Normal 8 2 4 2 2 2" xfId="4900"/>
    <cellStyle name="Normal 8 2 4 2 2 2 2" xfId="31854"/>
    <cellStyle name="Normal 8 2 4 2 2 3" xfId="7593"/>
    <cellStyle name="Normal 8 2 4 2 2 3 2" xfId="34547"/>
    <cellStyle name="Normal 8 2 4 2 2 4" xfId="10286"/>
    <cellStyle name="Normal 8 2 4 2 2 4 2" xfId="37240"/>
    <cellStyle name="Normal 8 2 4 2 2 5" xfId="12979"/>
    <cellStyle name="Normal 8 2 4 2 2 5 2" xfId="39933"/>
    <cellStyle name="Normal 8 2 4 2 2 6" xfId="15672"/>
    <cellStyle name="Normal 8 2 4 2 2 6 2" xfId="42626"/>
    <cellStyle name="Normal 8 2 4 2 2 7" xfId="18365"/>
    <cellStyle name="Normal 8 2 4 2 2 7 2" xfId="45320"/>
    <cellStyle name="Normal 8 2 4 2 2 8" xfId="21059"/>
    <cellStyle name="Normal 8 2 4 2 2 8 2" xfId="48014"/>
    <cellStyle name="Normal 8 2 4 2 2 9" xfId="23753"/>
    <cellStyle name="Normal 8 2 4 2 2 9 2" xfId="50708"/>
    <cellStyle name="Normal 8 2 4 2 3" xfId="2226"/>
    <cellStyle name="Normal 8 2 4 2 3 10" xfId="29181"/>
    <cellStyle name="Normal 8 2 4 2 3 11" xfId="25576"/>
    <cellStyle name="Normal 8 2 4 2 3 2" xfId="4009"/>
    <cellStyle name="Normal 8 2 4 2 3 2 2" xfId="30963"/>
    <cellStyle name="Normal 8 2 4 2 3 3" xfId="6702"/>
    <cellStyle name="Normal 8 2 4 2 3 3 2" xfId="33656"/>
    <cellStyle name="Normal 8 2 4 2 3 4" xfId="9395"/>
    <cellStyle name="Normal 8 2 4 2 3 4 2" xfId="36349"/>
    <cellStyle name="Normal 8 2 4 2 3 5" xfId="12088"/>
    <cellStyle name="Normal 8 2 4 2 3 5 2" xfId="39042"/>
    <cellStyle name="Normal 8 2 4 2 3 6" xfId="14781"/>
    <cellStyle name="Normal 8 2 4 2 3 6 2" xfId="41735"/>
    <cellStyle name="Normal 8 2 4 2 3 7" xfId="17474"/>
    <cellStyle name="Normal 8 2 4 2 3 7 2" xfId="44429"/>
    <cellStyle name="Normal 8 2 4 2 3 8" xfId="20168"/>
    <cellStyle name="Normal 8 2 4 2 3 8 2" xfId="47123"/>
    <cellStyle name="Normal 8 2 4 2 3 9" xfId="22862"/>
    <cellStyle name="Normal 8 2 4 2 3 9 2" xfId="49817"/>
    <cellStyle name="Normal 8 2 4 2 4" xfId="3118"/>
    <cellStyle name="Normal 8 2 4 2 4 2" xfId="30072"/>
    <cellStyle name="Normal 8 2 4 2 5" xfId="5811"/>
    <cellStyle name="Normal 8 2 4 2 5 2" xfId="32765"/>
    <cellStyle name="Normal 8 2 4 2 6" xfId="8504"/>
    <cellStyle name="Normal 8 2 4 2 6 2" xfId="35458"/>
    <cellStyle name="Normal 8 2 4 2 7" xfId="11197"/>
    <cellStyle name="Normal 8 2 4 2 7 2" xfId="38151"/>
    <cellStyle name="Normal 8 2 4 2 8" xfId="13890"/>
    <cellStyle name="Normal 8 2 4 2 8 2" xfId="40844"/>
    <cellStyle name="Normal 8 2 4 2 9" xfId="16583"/>
    <cellStyle name="Normal 8 2 4 2 9 2" xfId="43538"/>
    <cellStyle name="Normal 8 2 4 3" xfId="704"/>
    <cellStyle name="Normal 8 2 4 3 10" xfId="19534"/>
    <cellStyle name="Normal 8 2 4 3 10 2" xfId="46489"/>
    <cellStyle name="Normal 8 2 4 3 11" xfId="22228"/>
    <cellStyle name="Normal 8 2 4 3 11 2" xfId="49183"/>
    <cellStyle name="Normal 8 2 4 3 12" xfId="27656"/>
    <cellStyle name="Normal 8 2 4 3 13" xfId="24942"/>
    <cellStyle name="Normal 8 2 4 3 2" xfId="1592"/>
    <cellStyle name="Normal 8 2 4 3 2 10" xfId="28547"/>
    <cellStyle name="Normal 8 2 4 3 2 11" xfId="26724"/>
    <cellStyle name="Normal 8 2 4 3 2 2" xfId="5157"/>
    <cellStyle name="Normal 8 2 4 3 2 2 2" xfId="32111"/>
    <cellStyle name="Normal 8 2 4 3 2 3" xfId="7850"/>
    <cellStyle name="Normal 8 2 4 3 2 3 2" xfId="34804"/>
    <cellStyle name="Normal 8 2 4 3 2 4" xfId="10543"/>
    <cellStyle name="Normal 8 2 4 3 2 4 2" xfId="37497"/>
    <cellStyle name="Normal 8 2 4 3 2 5" xfId="13236"/>
    <cellStyle name="Normal 8 2 4 3 2 5 2" xfId="40190"/>
    <cellStyle name="Normal 8 2 4 3 2 6" xfId="15929"/>
    <cellStyle name="Normal 8 2 4 3 2 6 2" xfId="42883"/>
    <cellStyle name="Normal 8 2 4 3 2 7" xfId="18622"/>
    <cellStyle name="Normal 8 2 4 3 2 7 2" xfId="45577"/>
    <cellStyle name="Normal 8 2 4 3 2 8" xfId="21316"/>
    <cellStyle name="Normal 8 2 4 3 2 8 2" xfId="48271"/>
    <cellStyle name="Normal 8 2 4 3 2 9" xfId="24010"/>
    <cellStyle name="Normal 8 2 4 3 2 9 2" xfId="50965"/>
    <cellStyle name="Normal 8 2 4 3 3" xfId="2484"/>
    <cellStyle name="Normal 8 2 4 3 3 10" xfId="29438"/>
    <cellStyle name="Normal 8 2 4 3 3 11" xfId="25833"/>
    <cellStyle name="Normal 8 2 4 3 3 2" xfId="4266"/>
    <cellStyle name="Normal 8 2 4 3 3 2 2" xfId="31220"/>
    <cellStyle name="Normal 8 2 4 3 3 3" xfId="6959"/>
    <cellStyle name="Normal 8 2 4 3 3 3 2" xfId="33913"/>
    <cellStyle name="Normal 8 2 4 3 3 4" xfId="9652"/>
    <cellStyle name="Normal 8 2 4 3 3 4 2" xfId="36606"/>
    <cellStyle name="Normal 8 2 4 3 3 5" xfId="12345"/>
    <cellStyle name="Normal 8 2 4 3 3 5 2" xfId="39299"/>
    <cellStyle name="Normal 8 2 4 3 3 6" xfId="15038"/>
    <cellStyle name="Normal 8 2 4 3 3 6 2" xfId="41992"/>
    <cellStyle name="Normal 8 2 4 3 3 7" xfId="17731"/>
    <cellStyle name="Normal 8 2 4 3 3 7 2" xfId="44686"/>
    <cellStyle name="Normal 8 2 4 3 3 8" xfId="20425"/>
    <cellStyle name="Normal 8 2 4 3 3 8 2" xfId="47380"/>
    <cellStyle name="Normal 8 2 4 3 3 9" xfId="23119"/>
    <cellStyle name="Normal 8 2 4 3 3 9 2" xfId="50074"/>
    <cellStyle name="Normal 8 2 4 3 4" xfId="3375"/>
    <cellStyle name="Normal 8 2 4 3 4 2" xfId="30329"/>
    <cellStyle name="Normal 8 2 4 3 5" xfId="6068"/>
    <cellStyle name="Normal 8 2 4 3 5 2" xfId="33022"/>
    <cellStyle name="Normal 8 2 4 3 6" xfId="8761"/>
    <cellStyle name="Normal 8 2 4 3 6 2" xfId="35715"/>
    <cellStyle name="Normal 8 2 4 3 7" xfId="11454"/>
    <cellStyle name="Normal 8 2 4 3 7 2" xfId="38408"/>
    <cellStyle name="Normal 8 2 4 3 8" xfId="14147"/>
    <cellStyle name="Normal 8 2 4 3 8 2" xfId="41101"/>
    <cellStyle name="Normal 8 2 4 3 9" xfId="16840"/>
    <cellStyle name="Normal 8 2 4 3 9 2" xfId="43795"/>
    <cellStyle name="Normal 8 2 4 4" xfId="1012"/>
    <cellStyle name="Normal 8 2 4 4 10" xfId="27967"/>
    <cellStyle name="Normal 8 2 4 4 11" xfId="26144"/>
    <cellStyle name="Normal 8 2 4 4 2" xfId="4577"/>
    <cellStyle name="Normal 8 2 4 4 2 2" xfId="31531"/>
    <cellStyle name="Normal 8 2 4 4 3" xfId="7270"/>
    <cellStyle name="Normal 8 2 4 4 3 2" xfId="34224"/>
    <cellStyle name="Normal 8 2 4 4 4" xfId="9963"/>
    <cellStyle name="Normal 8 2 4 4 4 2" xfId="36917"/>
    <cellStyle name="Normal 8 2 4 4 5" xfId="12656"/>
    <cellStyle name="Normal 8 2 4 4 5 2" xfId="39610"/>
    <cellStyle name="Normal 8 2 4 4 6" xfId="15349"/>
    <cellStyle name="Normal 8 2 4 4 6 2" xfId="42303"/>
    <cellStyle name="Normal 8 2 4 4 7" xfId="18042"/>
    <cellStyle name="Normal 8 2 4 4 7 2" xfId="44997"/>
    <cellStyle name="Normal 8 2 4 4 8" xfId="20736"/>
    <cellStyle name="Normal 8 2 4 4 8 2" xfId="47691"/>
    <cellStyle name="Normal 8 2 4 4 9" xfId="23430"/>
    <cellStyle name="Normal 8 2 4 4 9 2" xfId="50385"/>
    <cellStyle name="Normal 8 2 4 5" xfId="1903"/>
    <cellStyle name="Normal 8 2 4 5 10" xfId="28858"/>
    <cellStyle name="Normal 8 2 4 5 11" xfId="25253"/>
    <cellStyle name="Normal 8 2 4 5 2" xfId="3686"/>
    <cellStyle name="Normal 8 2 4 5 2 2" xfId="30640"/>
    <cellStyle name="Normal 8 2 4 5 3" xfId="6379"/>
    <cellStyle name="Normal 8 2 4 5 3 2" xfId="33333"/>
    <cellStyle name="Normal 8 2 4 5 4" xfId="9072"/>
    <cellStyle name="Normal 8 2 4 5 4 2" xfId="36026"/>
    <cellStyle name="Normal 8 2 4 5 5" xfId="11765"/>
    <cellStyle name="Normal 8 2 4 5 5 2" xfId="38719"/>
    <cellStyle name="Normal 8 2 4 5 6" xfId="14458"/>
    <cellStyle name="Normal 8 2 4 5 6 2" xfId="41412"/>
    <cellStyle name="Normal 8 2 4 5 7" xfId="17151"/>
    <cellStyle name="Normal 8 2 4 5 7 2" xfId="44106"/>
    <cellStyle name="Normal 8 2 4 5 8" xfId="19845"/>
    <cellStyle name="Normal 8 2 4 5 8 2" xfId="46800"/>
    <cellStyle name="Normal 8 2 4 5 9" xfId="22539"/>
    <cellStyle name="Normal 8 2 4 5 9 2" xfId="49494"/>
    <cellStyle name="Normal 8 2 4 6" xfId="2795"/>
    <cellStyle name="Normal 8 2 4 6 2" xfId="29749"/>
    <cellStyle name="Normal 8 2 4 7" xfId="5488"/>
    <cellStyle name="Normal 8 2 4 7 2" xfId="32442"/>
    <cellStyle name="Normal 8 2 4 8" xfId="8181"/>
    <cellStyle name="Normal 8 2 4 8 2" xfId="35135"/>
    <cellStyle name="Normal 8 2 4 9" xfId="10874"/>
    <cellStyle name="Normal 8 2 4 9 2" xfId="37828"/>
    <cellStyle name="Normal 8 2 5" xfId="123"/>
    <cellStyle name="Normal 8 2 5 10" xfId="13600"/>
    <cellStyle name="Normal 8 2 5 10 2" xfId="40554"/>
    <cellStyle name="Normal 8 2 5 11" xfId="16293"/>
    <cellStyle name="Normal 8 2 5 11 2" xfId="43248"/>
    <cellStyle name="Normal 8 2 5 12" xfId="18987"/>
    <cellStyle name="Normal 8 2 5 12 2" xfId="45942"/>
    <cellStyle name="Normal 8 2 5 13" xfId="21681"/>
    <cellStyle name="Normal 8 2 5 13 2" xfId="48636"/>
    <cellStyle name="Normal 8 2 5 14" xfId="27109"/>
    <cellStyle name="Normal 8 2 5 15" xfId="24395"/>
    <cellStyle name="Normal 8 2 5 2" xfId="457"/>
    <cellStyle name="Normal 8 2 5 2 10" xfId="19287"/>
    <cellStyle name="Normal 8 2 5 2 10 2" xfId="46242"/>
    <cellStyle name="Normal 8 2 5 2 11" xfId="21981"/>
    <cellStyle name="Normal 8 2 5 2 11 2" xfId="48936"/>
    <cellStyle name="Normal 8 2 5 2 12" xfId="27409"/>
    <cellStyle name="Normal 8 2 5 2 13" xfId="24695"/>
    <cellStyle name="Normal 8 2 5 2 2" xfId="1345"/>
    <cellStyle name="Normal 8 2 5 2 2 10" xfId="28300"/>
    <cellStyle name="Normal 8 2 5 2 2 11" xfId="26477"/>
    <cellStyle name="Normal 8 2 5 2 2 2" xfId="4910"/>
    <cellStyle name="Normal 8 2 5 2 2 2 2" xfId="31864"/>
    <cellStyle name="Normal 8 2 5 2 2 3" xfId="7603"/>
    <cellStyle name="Normal 8 2 5 2 2 3 2" xfId="34557"/>
    <cellStyle name="Normal 8 2 5 2 2 4" xfId="10296"/>
    <cellStyle name="Normal 8 2 5 2 2 4 2" xfId="37250"/>
    <cellStyle name="Normal 8 2 5 2 2 5" xfId="12989"/>
    <cellStyle name="Normal 8 2 5 2 2 5 2" xfId="39943"/>
    <cellStyle name="Normal 8 2 5 2 2 6" xfId="15682"/>
    <cellStyle name="Normal 8 2 5 2 2 6 2" xfId="42636"/>
    <cellStyle name="Normal 8 2 5 2 2 7" xfId="18375"/>
    <cellStyle name="Normal 8 2 5 2 2 7 2" xfId="45330"/>
    <cellStyle name="Normal 8 2 5 2 2 8" xfId="21069"/>
    <cellStyle name="Normal 8 2 5 2 2 8 2" xfId="48024"/>
    <cellStyle name="Normal 8 2 5 2 2 9" xfId="23763"/>
    <cellStyle name="Normal 8 2 5 2 2 9 2" xfId="50718"/>
    <cellStyle name="Normal 8 2 5 2 3" xfId="2236"/>
    <cellStyle name="Normal 8 2 5 2 3 10" xfId="29191"/>
    <cellStyle name="Normal 8 2 5 2 3 11" xfId="25586"/>
    <cellStyle name="Normal 8 2 5 2 3 2" xfId="4019"/>
    <cellStyle name="Normal 8 2 5 2 3 2 2" xfId="30973"/>
    <cellStyle name="Normal 8 2 5 2 3 3" xfId="6712"/>
    <cellStyle name="Normal 8 2 5 2 3 3 2" xfId="33666"/>
    <cellStyle name="Normal 8 2 5 2 3 4" xfId="9405"/>
    <cellStyle name="Normal 8 2 5 2 3 4 2" xfId="36359"/>
    <cellStyle name="Normal 8 2 5 2 3 5" xfId="12098"/>
    <cellStyle name="Normal 8 2 5 2 3 5 2" xfId="39052"/>
    <cellStyle name="Normal 8 2 5 2 3 6" xfId="14791"/>
    <cellStyle name="Normal 8 2 5 2 3 6 2" xfId="41745"/>
    <cellStyle name="Normal 8 2 5 2 3 7" xfId="17484"/>
    <cellStyle name="Normal 8 2 5 2 3 7 2" xfId="44439"/>
    <cellStyle name="Normal 8 2 5 2 3 8" xfId="20178"/>
    <cellStyle name="Normal 8 2 5 2 3 8 2" xfId="47133"/>
    <cellStyle name="Normal 8 2 5 2 3 9" xfId="22872"/>
    <cellStyle name="Normal 8 2 5 2 3 9 2" xfId="49827"/>
    <cellStyle name="Normal 8 2 5 2 4" xfId="3128"/>
    <cellStyle name="Normal 8 2 5 2 4 2" xfId="30082"/>
    <cellStyle name="Normal 8 2 5 2 5" xfId="5821"/>
    <cellStyle name="Normal 8 2 5 2 5 2" xfId="32775"/>
    <cellStyle name="Normal 8 2 5 2 6" xfId="8514"/>
    <cellStyle name="Normal 8 2 5 2 6 2" xfId="35468"/>
    <cellStyle name="Normal 8 2 5 2 7" xfId="11207"/>
    <cellStyle name="Normal 8 2 5 2 7 2" xfId="38161"/>
    <cellStyle name="Normal 8 2 5 2 8" xfId="13900"/>
    <cellStyle name="Normal 8 2 5 2 8 2" xfId="40854"/>
    <cellStyle name="Normal 8 2 5 2 9" xfId="16593"/>
    <cellStyle name="Normal 8 2 5 2 9 2" xfId="43548"/>
    <cellStyle name="Normal 8 2 5 3" xfId="710"/>
    <cellStyle name="Normal 8 2 5 3 10" xfId="19540"/>
    <cellStyle name="Normal 8 2 5 3 10 2" xfId="46495"/>
    <cellStyle name="Normal 8 2 5 3 11" xfId="22234"/>
    <cellStyle name="Normal 8 2 5 3 11 2" xfId="49189"/>
    <cellStyle name="Normal 8 2 5 3 12" xfId="27662"/>
    <cellStyle name="Normal 8 2 5 3 13" xfId="24948"/>
    <cellStyle name="Normal 8 2 5 3 2" xfId="1598"/>
    <cellStyle name="Normal 8 2 5 3 2 10" xfId="28553"/>
    <cellStyle name="Normal 8 2 5 3 2 11" xfId="26730"/>
    <cellStyle name="Normal 8 2 5 3 2 2" xfId="5163"/>
    <cellStyle name="Normal 8 2 5 3 2 2 2" xfId="32117"/>
    <cellStyle name="Normal 8 2 5 3 2 3" xfId="7856"/>
    <cellStyle name="Normal 8 2 5 3 2 3 2" xfId="34810"/>
    <cellStyle name="Normal 8 2 5 3 2 4" xfId="10549"/>
    <cellStyle name="Normal 8 2 5 3 2 4 2" xfId="37503"/>
    <cellStyle name="Normal 8 2 5 3 2 5" xfId="13242"/>
    <cellStyle name="Normal 8 2 5 3 2 5 2" xfId="40196"/>
    <cellStyle name="Normal 8 2 5 3 2 6" xfId="15935"/>
    <cellStyle name="Normal 8 2 5 3 2 6 2" xfId="42889"/>
    <cellStyle name="Normal 8 2 5 3 2 7" xfId="18628"/>
    <cellStyle name="Normal 8 2 5 3 2 7 2" xfId="45583"/>
    <cellStyle name="Normal 8 2 5 3 2 8" xfId="21322"/>
    <cellStyle name="Normal 8 2 5 3 2 8 2" xfId="48277"/>
    <cellStyle name="Normal 8 2 5 3 2 9" xfId="24016"/>
    <cellStyle name="Normal 8 2 5 3 2 9 2" xfId="50971"/>
    <cellStyle name="Normal 8 2 5 3 3" xfId="2490"/>
    <cellStyle name="Normal 8 2 5 3 3 10" xfId="29444"/>
    <cellStyle name="Normal 8 2 5 3 3 11" xfId="25839"/>
    <cellStyle name="Normal 8 2 5 3 3 2" xfId="4272"/>
    <cellStyle name="Normal 8 2 5 3 3 2 2" xfId="31226"/>
    <cellStyle name="Normal 8 2 5 3 3 3" xfId="6965"/>
    <cellStyle name="Normal 8 2 5 3 3 3 2" xfId="33919"/>
    <cellStyle name="Normal 8 2 5 3 3 4" xfId="9658"/>
    <cellStyle name="Normal 8 2 5 3 3 4 2" xfId="36612"/>
    <cellStyle name="Normal 8 2 5 3 3 5" xfId="12351"/>
    <cellStyle name="Normal 8 2 5 3 3 5 2" xfId="39305"/>
    <cellStyle name="Normal 8 2 5 3 3 6" xfId="15044"/>
    <cellStyle name="Normal 8 2 5 3 3 6 2" xfId="41998"/>
    <cellStyle name="Normal 8 2 5 3 3 7" xfId="17737"/>
    <cellStyle name="Normal 8 2 5 3 3 7 2" xfId="44692"/>
    <cellStyle name="Normal 8 2 5 3 3 8" xfId="20431"/>
    <cellStyle name="Normal 8 2 5 3 3 8 2" xfId="47386"/>
    <cellStyle name="Normal 8 2 5 3 3 9" xfId="23125"/>
    <cellStyle name="Normal 8 2 5 3 3 9 2" xfId="50080"/>
    <cellStyle name="Normal 8 2 5 3 4" xfId="3381"/>
    <cellStyle name="Normal 8 2 5 3 4 2" xfId="30335"/>
    <cellStyle name="Normal 8 2 5 3 5" xfId="6074"/>
    <cellStyle name="Normal 8 2 5 3 5 2" xfId="33028"/>
    <cellStyle name="Normal 8 2 5 3 6" xfId="8767"/>
    <cellStyle name="Normal 8 2 5 3 6 2" xfId="35721"/>
    <cellStyle name="Normal 8 2 5 3 7" xfId="11460"/>
    <cellStyle name="Normal 8 2 5 3 7 2" xfId="38414"/>
    <cellStyle name="Normal 8 2 5 3 8" xfId="14153"/>
    <cellStyle name="Normal 8 2 5 3 8 2" xfId="41107"/>
    <cellStyle name="Normal 8 2 5 3 9" xfId="16846"/>
    <cellStyle name="Normal 8 2 5 3 9 2" xfId="43801"/>
    <cellStyle name="Normal 8 2 5 4" xfId="1045"/>
    <cellStyle name="Normal 8 2 5 4 10" xfId="28000"/>
    <cellStyle name="Normal 8 2 5 4 11" xfId="26177"/>
    <cellStyle name="Normal 8 2 5 4 2" xfId="4610"/>
    <cellStyle name="Normal 8 2 5 4 2 2" xfId="31564"/>
    <cellStyle name="Normal 8 2 5 4 3" xfId="7303"/>
    <cellStyle name="Normal 8 2 5 4 3 2" xfId="34257"/>
    <cellStyle name="Normal 8 2 5 4 4" xfId="9996"/>
    <cellStyle name="Normal 8 2 5 4 4 2" xfId="36950"/>
    <cellStyle name="Normal 8 2 5 4 5" xfId="12689"/>
    <cellStyle name="Normal 8 2 5 4 5 2" xfId="39643"/>
    <cellStyle name="Normal 8 2 5 4 6" xfId="15382"/>
    <cellStyle name="Normal 8 2 5 4 6 2" xfId="42336"/>
    <cellStyle name="Normal 8 2 5 4 7" xfId="18075"/>
    <cellStyle name="Normal 8 2 5 4 7 2" xfId="45030"/>
    <cellStyle name="Normal 8 2 5 4 8" xfId="20769"/>
    <cellStyle name="Normal 8 2 5 4 8 2" xfId="47724"/>
    <cellStyle name="Normal 8 2 5 4 9" xfId="23463"/>
    <cellStyle name="Normal 8 2 5 4 9 2" xfId="50418"/>
    <cellStyle name="Normal 8 2 5 5" xfId="1936"/>
    <cellStyle name="Normal 8 2 5 5 10" xfId="28891"/>
    <cellStyle name="Normal 8 2 5 5 11" xfId="25286"/>
    <cellStyle name="Normal 8 2 5 5 2" xfId="3719"/>
    <cellStyle name="Normal 8 2 5 5 2 2" xfId="30673"/>
    <cellStyle name="Normal 8 2 5 5 3" xfId="6412"/>
    <cellStyle name="Normal 8 2 5 5 3 2" xfId="33366"/>
    <cellStyle name="Normal 8 2 5 5 4" xfId="9105"/>
    <cellStyle name="Normal 8 2 5 5 4 2" xfId="36059"/>
    <cellStyle name="Normal 8 2 5 5 5" xfId="11798"/>
    <cellStyle name="Normal 8 2 5 5 5 2" xfId="38752"/>
    <cellStyle name="Normal 8 2 5 5 6" xfId="14491"/>
    <cellStyle name="Normal 8 2 5 5 6 2" xfId="41445"/>
    <cellStyle name="Normal 8 2 5 5 7" xfId="17184"/>
    <cellStyle name="Normal 8 2 5 5 7 2" xfId="44139"/>
    <cellStyle name="Normal 8 2 5 5 8" xfId="19878"/>
    <cellStyle name="Normal 8 2 5 5 8 2" xfId="46833"/>
    <cellStyle name="Normal 8 2 5 5 9" xfId="22572"/>
    <cellStyle name="Normal 8 2 5 5 9 2" xfId="49527"/>
    <cellStyle name="Normal 8 2 5 6" xfId="2828"/>
    <cellStyle name="Normal 8 2 5 6 2" xfId="29782"/>
    <cellStyle name="Normal 8 2 5 7" xfId="5521"/>
    <cellStyle name="Normal 8 2 5 7 2" xfId="32475"/>
    <cellStyle name="Normal 8 2 5 8" xfId="8214"/>
    <cellStyle name="Normal 8 2 5 8 2" xfId="35168"/>
    <cellStyle name="Normal 8 2 5 9" xfId="10907"/>
    <cellStyle name="Normal 8 2 5 9 2" xfId="37861"/>
    <cellStyle name="Normal 8 2 6" xfId="156"/>
    <cellStyle name="Normal 8 2 6 10" xfId="13633"/>
    <cellStyle name="Normal 8 2 6 10 2" xfId="40587"/>
    <cellStyle name="Normal 8 2 6 11" xfId="16326"/>
    <cellStyle name="Normal 8 2 6 11 2" xfId="43281"/>
    <cellStyle name="Normal 8 2 6 12" xfId="19020"/>
    <cellStyle name="Normal 8 2 6 12 2" xfId="45975"/>
    <cellStyle name="Normal 8 2 6 13" xfId="21714"/>
    <cellStyle name="Normal 8 2 6 13 2" xfId="48669"/>
    <cellStyle name="Normal 8 2 6 14" xfId="27142"/>
    <cellStyle name="Normal 8 2 6 15" xfId="24428"/>
    <cellStyle name="Normal 8 2 6 2" xfId="470"/>
    <cellStyle name="Normal 8 2 6 2 10" xfId="19300"/>
    <cellStyle name="Normal 8 2 6 2 10 2" xfId="46255"/>
    <cellStyle name="Normal 8 2 6 2 11" xfId="21994"/>
    <cellStyle name="Normal 8 2 6 2 11 2" xfId="48949"/>
    <cellStyle name="Normal 8 2 6 2 12" xfId="27422"/>
    <cellStyle name="Normal 8 2 6 2 13" xfId="24708"/>
    <cellStyle name="Normal 8 2 6 2 2" xfId="1358"/>
    <cellStyle name="Normal 8 2 6 2 2 10" xfId="28313"/>
    <cellStyle name="Normal 8 2 6 2 2 11" xfId="26490"/>
    <cellStyle name="Normal 8 2 6 2 2 2" xfId="4923"/>
    <cellStyle name="Normal 8 2 6 2 2 2 2" xfId="31877"/>
    <cellStyle name="Normal 8 2 6 2 2 3" xfId="7616"/>
    <cellStyle name="Normal 8 2 6 2 2 3 2" xfId="34570"/>
    <cellStyle name="Normal 8 2 6 2 2 4" xfId="10309"/>
    <cellStyle name="Normal 8 2 6 2 2 4 2" xfId="37263"/>
    <cellStyle name="Normal 8 2 6 2 2 5" xfId="13002"/>
    <cellStyle name="Normal 8 2 6 2 2 5 2" xfId="39956"/>
    <cellStyle name="Normal 8 2 6 2 2 6" xfId="15695"/>
    <cellStyle name="Normal 8 2 6 2 2 6 2" xfId="42649"/>
    <cellStyle name="Normal 8 2 6 2 2 7" xfId="18388"/>
    <cellStyle name="Normal 8 2 6 2 2 7 2" xfId="45343"/>
    <cellStyle name="Normal 8 2 6 2 2 8" xfId="21082"/>
    <cellStyle name="Normal 8 2 6 2 2 8 2" xfId="48037"/>
    <cellStyle name="Normal 8 2 6 2 2 9" xfId="23776"/>
    <cellStyle name="Normal 8 2 6 2 2 9 2" xfId="50731"/>
    <cellStyle name="Normal 8 2 6 2 3" xfId="2249"/>
    <cellStyle name="Normal 8 2 6 2 3 10" xfId="29204"/>
    <cellStyle name="Normal 8 2 6 2 3 11" xfId="25599"/>
    <cellStyle name="Normal 8 2 6 2 3 2" xfId="4032"/>
    <cellStyle name="Normal 8 2 6 2 3 2 2" xfId="30986"/>
    <cellStyle name="Normal 8 2 6 2 3 3" xfId="6725"/>
    <cellStyle name="Normal 8 2 6 2 3 3 2" xfId="33679"/>
    <cellStyle name="Normal 8 2 6 2 3 4" xfId="9418"/>
    <cellStyle name="Normal 8 2 6 2 3 4 2" xfId="36372"/>
    <cellStyle name="Normal 8 2 6 2 3 5" xfId="12111"/>
    <cellStyle name="Normal 8 2 6 2 3 5 2" xfId="39065"/>
    <cellStyle name="Normal 8 2 6 2 3 6" xfId="14804"/>
    <cellStyle name="Normal 8 2 6 2 3 6 2" xfId="41758"/>
    <cellStyle name="Normal 8 2 6 2 3 7" xfId="17497"/>
    <cellStyle name="Normal 8 2 6 2 3 7 2" xfId="44452"/>
    <cellStyle name="Normal 8 2 6 2 3 8" xfId="20191"/>
    <cellStyle name="Normal 8 2 6 2 3 8 2" xfId="47146"/>
    <cellStyle name="Normal 8 2 6 2 3 9" xfId="22885"/>
    <cellStyle name="Normal 8 2 6 2 3 9 2" xfId="49840"/>
    <cellStyle name="Normal 8 2 6 2 4" xfId="3141"/>
    <cellStyle name="Normal 8 2 6 2 4 2" xfId="30095"/>
    <cellStyle name="Normal 8 2 6 2 5" xfId="5834"/>
    <cellStyle name="Normal 8 2 6 2 5 2" xfId="32788"/>
    <cellStyle name="Normal 8 2 6 2 6" xfId="8527"/>
    <cellStyle name="Normal 8 2 6 2 6 2" xfId="35481"/>
    <cellStyle name="Normal 8 2 6 2 7" xfId="11220"/>
    <cellStyle name="Normal 8 2 6 2 7 2" xfId="38174"/>
    <cellStyle name="Normal 8 2 6 2 8" xfId="13913"/>
    <cellStyle name="Normal 8 2 6 2 8 2" xfId="40867"/>
    <cellStyle name="Normal 8 2 6 2 9" xfId="16606"/>
    <cellStyle name="Normal 8 2 6 2 9 2" xfId="43561"/>
    <cellStyle name="Normal 8 2 6 3" xfId="724"/>
    <cellStyle name="Normal 8 2 6 3 10" xfId="19554"/>
    <cellStyle name="Normal 8 2 6 3 10 2" xfId="46509"/>
    <cellStyle name="Normal 8 2 6 3 11" xfId="22248"/>
    <cellStyle name="Normal 8 2 6 3 11 2" xfId="49203"/>
    <cellStyle name="Normal 8 2 6 3 12" xfId="27676"/>
    <cellStyle name="Normal 8 2 6 3 13" xfId="24962"/>
    <cellStyle name="Normal 8 2 6 3 2" xfId="1612"/>
    <cellStyle name="Normal 8 2 6 3 2 10" xfId="28567"/>
    <cellStyle name="Normal 8 2 6 3 2 11" xfId="26744"/>
    <cellStyle name="Normal 8 2 6 3 2 2" xfId="5177"/>
    <cellStyle name="Normal 8 2 6 3 2 2 2" xfId="32131"/>
    <cellStyle name="Normal 8 2 6 3 2 3" xfId="7870"/>
    <cellStyle name="Normal 8 2 6 3 2 3 2" xfId="34824"/>
    <cellStyle name="Normal 8 2 6 3 2 4" xfId="10563"/>
    <cellStyle name="Normal 8 2 6 3 2 4 2" xfId="37517"/>
    <cellStyle name="Normal 8 2 6 3 2 5" xfId="13256"/>
    <cellStyle name="Normal 8 2 6 3 2 5 2" xfId="40210"/>
    <cellStyle name="Normal 8 2 6 3 2 6" xfId="15949"/>
    <cellStyle name="Normal 8 2 6 3 2 6 2" xfId="42903"/>
    <cellStyle name="Normal 8 2 6 3 2 7" xfId="18642"/>
    <cellStyle name="Normal 8 2 6 3 2 7 2" xfId="45597"/>
    <cellStyle name="Normal 8 2 6 3 2 8" xfId="21336"/>
    <cellStyle name="Normal 8 2 6 3 2 8 2" xfId="48291"/>
    <cellStyle name="Normal 8 2 6 3 2 9" xfId="24030"/>
    <cellStyle name="Normal 8 2 6 3 2 9 2" xfId="50985"/>
    <cellStyle name="Normal 8 2 6 3 3" xfId="2504"/>
    <cellStyle name="Normal 8 2 6 3 3 10" xfId="29458"/>
    <cellStyle name="Normal 8 2 6 3 3 11" xfId="25853"/>
    <cellStyle name="Normal 8 2 6 3 3 2" xfId="4286"/>
    <cellStyle name="Normal 8 2 6 3 3 2 2" xfId="31240"/>
    <cellStyle name="Normal 8 2 6 3 3 3" xfId="6979"/>
    <cellStyle name="Normal 8 2 6 3 3 3 2" xfId="33933"/>
    <cellStyle name="Normal 8 2 6 3 3 4" xfId="9672"/>
    <cellStyle name="Normal 8 2 6 3 3 4 2" xfId="36626"/>
    <cellStyle name="Normal 8 2 6 3 3 5" xfId="12365"/>
    <cellStyle name="Normal 8 2 6 3 3 5 2" xfId="39319"/>
    <cellStyle name="Normal 8 2 6 3 3 6" xfId="15058"/>
    <cellStyle name="Normal 8 2 6 3 3 6 2" xfId="42012"/>
    <cellStyle name="Normal 8 2 6 3 3 7" xfId="17751"/>
    <cellStyle name="Normal 8 2 6 3 3 7 2" xfId="44706"/>
    <cellStyle name="Normal 8 2 6 3 3 8" xfId="20445"/>
    <cellStyle name="Normal 8 2 6 3 3 8 2" xfId="47400"/>
    <cellStyle name="Normal 8 2 6 3 3 9" xfId="23139"/>
    <cellStyle name="Normal 8 2 6 3 3 9 2" xfId="50094"/>
    <cellStyle name="Normal 8 2 6 3 4" xfId="3395"/>
    <cellStyle name="Normal 8 2 6 3 4 2" xfId="30349"/>
    <cellStyle name="Normal 8 2 6 3 5" xfId="6088"/>
    <cellStyle name="Normal 8 2 6 3 5 2" xfId="33042"/>
    <cellStyle name="Normal 8 2 6 3 6" xfId="8781"/>
    <cellStyle name="Normal 8 2 6 3 6 2" xfId="35735"/>
    <cellStyle name="Normal 8 2 6 3 7" xfId="11474"/>
    <cellStyle name="Normal 8 2 6 3 7 2" xfId="38428"/>
    <cellStyle name="Normal 8 2 6 3 8" xfId="14167"/>
    <cellStyle name="Normal 8 2 6 3 8 2" xfId="41121"/>
    <cellStyle name="Normal 8 2 6 3 9" xfId="16860"/>
    <cellStyle name="Normal 8 2 6 3 9 2" xfId="43815"/>
    <cellStyle name="Normal 8 2 6 4" xfId="1078"/>
    <cellStyle name="Normal 8 2 6 4 10" xfId="28033"/>
    <cellStyle name="Normal 8 2 6 4 11" xfId="26210"/>
    <cellStyle name="Normal 8 2 6 4 2" xfId="4643"/>
    <cellStyle name="Normal 8 2 6 4 2 2" xfId="31597"/>
    <cellStyle name="Normal 8 2 6 4 3" xfId="7336"/>
    <cellStyle name="Normal 8 2 6 4 3 2" xfId="34290"/>
    <cellStyle name="Normal 8 2 6 4 4" xfId="10029"/>
    <cellStyle name="Normal 8 2 6 4 4 2" xfId="36983"/>
    <cellStyle name="Normal 8 2 6 4 5" xfId="12722"/>
    <cellStyle name="Normal 8 2 6 4 5 2" xfId="39676"/>
    <cellStyle name="Normal 8 2 6 4 6" xfId="15415"/>
    <cellStyle name="Normal 8 2 6 4 6 2" xfId="42369"/>
    <cellStyle name="Normal 8 2 6 4 7" xfId="18108"/>
    <cellStyle name="Normal 8 2 6 4 7 2" xfId="45063"/>
    <cellStyle name="Normal 8 2 6 4 8" xfId="20802"/>
    <cellStyle name="Normal 8 2 6 4 8 2" xfId="47757"/>
    <cellStyle name="Normal 8 2 6 4 9" xfId="23496"/>
    <cellStyle name="Normal 8 2 6 4 9 2" xfId="50451"/>
    <cellStyle name="Normal 8 2 6 5" xfId="1969"/>
    <cellStyle name="Normal 8 2 6 5 10" xfId="28924"/>
    <cellStyle name="Normal 8 2 6 5 11" xfId="25319"/>
    <cellStyle name="Normal 8 2 6 5 2" xfId="3752"/>
    <cellStyle name="Normal 8 2 6 5 2 2" xfId="30706"/>
    <cellStyle name="Normal 8 2 6 5 3" xfId="6445"/>
    <cellStyle name="Normal 8 2 6 5 3 2" xfId="33399"/>
    <cellStyle name="Normal 8 2 6 5 4" xfId="9138"/>
    <cellStyle name="Normal 8 2 6 5 4 2" xfId="36092"/>
    <cellStyle name="Normal 8 2 6 5 5" xfId="11831"/>
    <cellStyle name="Normal 8 2 6 5 5 2" xfId="38785"/>
    <cellStyle name="Normal 8 2 6 5 6" xfId="14524"/>
    <cellStyle name="Normal 8 2 6 5 6 2" xfId="41478"/>
    <cellStyle name="Normal 8 2 6 5 7" xfId="17217"/>
    <cellStyle name="Normal 8 2 6 5 7 2" xfId="44172"/>
    <cellStyle name="Normal 8 2 6 5 8" xfId="19911"/>
    <cellStyle name="Normal 8 2 6 5 8 2" xfId="46866"/>
    <cellStyle name="Normal 8 2 6 5 9" xfId="22605"/>
    <cellStyle name="Normal 8 2 6 5 9 2" xfId="49560"/>
    <cellStyle name="Normal 8 2 6 6" xfId="2861"/>
    <cellStyle name="Normal 8 2 6 6 2" xfId="29815"/>
    <cellStyle name="Normal 8 2 6 7" xfId="5554"/>
    <cellStyle name="Normal 8 2 6 7 2" xfId="32508"/>
    <cellStyle name="Normal 8 2 6 8" xfId="8247"/>
    <cellStyle name="Normal 8 2 6 8 2" xfId="35201"/>
    <cellStyle name="Normal 8 2 6 9" xfId="10940"/>
    <cellStyle name="Normal 8 2 6 9 2" xfId="37894"/>
    <cellStyle name="Normal 8 2 7" xfId="189"/>
    <cellStyle name="Normal 8 2 7 10" xfId="13666"/>
    <cellStyle name="Normal 8 2 7 10 2" xfId="40620"/>
    <cellStyle name="Normal 8 2 7 11" xfId="16359"/>
    <cellStyle name="Normal 8 2 7 11 2" xfId="43314"/>
    <cellStyle name="Normal 8 2 7 12" xfId="19053"/>
    <cellStyle name="Normal 8 2 7 12 2" xfId="46008"/>
    <cellStyle name="Normal 8 2 7 13" xfId="21747"/>
    <cellStyle name="Normal 8 2 7 13 2" xfId="48702"/>
    <cellStyle name="Normal 8 2 7 14" xfId="27175"/>
    <cellStyle name="Normal 8 2 7 15" xfId="24461"/>
    <cellStyle name="Normal 8 2 7 2" xfId="484"/>
    <cellStyle name="Normal 8 2 7 2 10" xfId="19314"/>
    <cellStyle name="Normal 8 2 7 2 10 2" xfId="46269"/>
    <cellStyle name="Normal 8 2 7 2 11" xfId="22008"/>
    <cellStyle name="Normal 8 2 7 2 11 2" xfId="48963"/>
    <cellStyle name="Normal 8 2 7 2 12" xfId="27436"/>
    <cellStyle name="Normal 8 2 7 2 13" xfId="24722"/>
    <cellStyle name="Normal 8 2 7 2 2" xfId="1372"/>
    <cellStyle name="Normal 8 2 7 2 2 10" xfId="28327"/>
    <cellStyle name="Normal 8 2 7 2 2 11" xfId="26504"/>
    <cellStyle name="Normal 8 2 7 2 2 2" xfId="4937"/>
    <cellStyle name="Normal 8 2 7 2 2 2 2" xfId="31891"/>
    <cellStyle name="Normal 8 2 7 2 2 3" xfId="7630"/>
    <cellStyle name="Normal 8 2 7 2 2 3 2" xfId="34584"/>
    <cellStyle name="Normal 8 2 7 2 2 4" xfId="10323"/>
    <cellStyle name="Normal 8 2 7 2 2 4 2" xfId="37277"/>
    <cellStyle name="Normal 8 2 7 2 2 5" xfId="13016"/>
    <cellStyle name="Normal 8 2 7 2 2 5 2" xfId="39970"/>
    <cellStyle name="Normal 8 2 7 2 2 6" xfId="15709"/>
    <cellStyle name="Normal 8 2 7 2 2 6 2" xfId="42663"/>
    <cellStyle name="Normal 8 2 7 2 2 7" xfId="18402"/>
    <cellStyle name="Normal 8 2 7 2 2 7 2" xfId="45357"/>
    <cellStyle name="Normal 8 2 7 2 2 8" xfId="21096"/>
    <cellStyle name="Normal 8 2 7 2 2 8 2" xfId="48051"/>
    <cellStyle name="Normal 8 2 7 2 2 9" xfId="23790"/>
    <cellStyle name="Normal 8 2 7 2 2 9 2" xfId="50745"/>
    <cellStyle name="Normal 8 2 7 2 3" xfId="2263"/>
    <cellStyle name="Normal 8 2 7 2 3 10" xfId="29218"/>
    <cellStyle name="Normal 8 2 7 2 3 11" xfId="25613"/>
    <cellStyle name="Normal 8 2 7 2 3 2" xfId="4046"/>
    <cellStyle name="Normal 8 2 7 2 3 2 2" xfId="31000"/>
    <cellStyle name="Normal 8 2 7 2 3 3" xfId="6739"/>
    <cellStyle name="Normal 8 2 7 2 3 3 2" xfId="33693"/>
    <cellStyle name="Normal 8 2 7 2 3 4" xfId="9432"/>
    <cellStyle name="Normal 8 2 7 2 3 4 2" xfId="36386"/>
    <cellStyle name="Normal 8 2 7 2 3 5" xfId="12125"/>
    <cellStyle name="Normal 8 2 7 2 3 5 2" xfId="39079"/>
    <cellStyle name="Normal 8 2 7 2 3 6" xfId="14818"/>
    <cellStyle name="Normal 8 2 7 2 3 6 2" xfId="41772"/>
    <cellStyle name="Normal 8 2 7 2 3 7" xfId="17511"/>
    <cellStyle name="Normal 8 2 7 2 3 7 2" xfId="44466"/>
    <cellStyle name="Normal 8 2 7 2 3 8" xfId="20205"/>
    <cellStyle name="Normal 8 2 7 2 3 8 2" xfId="47160"/>
    <cellStyle name="Normal 8 2 7 2 3 9" xfId="22899"/>
    <cellStyle name="Normal 8 2 7 2 3 9 2" xfId="49854"/>
    <cellStyle name="Normal 8 2 7 2 4" xfId="3155"/>
    <cellStyle name="Normal 8 2 7 2 4 2" xfId="30109"/>
    <cellStyle name="Normal 8 2 7 2 5" xfId="5848"/>
    <cellStyle name="Normal 8 2 7 2 5 2" xfId="32802"/>
    <cellStyle name="Normal 8 2 7 2 6" xfId="8541"/>
    <cellStyle name="Normal 8 2 7 2 6 2" xfId="35495"/>
    <cellStyle name="Normal 8 2 7 2 7" xfId="11234"/>
    <cellStyle name="Normal 8 2 7 2 7 2" xfId="38188"/>
    <cellStyle name="Normal 8 2 7 2 8" xfId="13927"/>
    <cellStyle name="Normal 8 2 7 2 8 2" xfId="40881"/>
    <cellStyle name="Normal 8 2 7 2 9" xfId="16620"/>
    <cellStyle name="Normal 8 2 7 2 9 2" xfId="43575"/>
    <cellStyle name="Normal 8 2 7 3" xfId="738"/>
    <cellStyle name="Normal 8 2 7 3 10" xfId="19568"/>
    <cellStyle name="Normal 8 2 7 3 10 2" xfId="46523"/>
    <cellStyle name="Normal 8 2 7 3 11" xfId="22262"/>
    <cellStyle name="Normal 8 2 7 3 11 2" xfId="49217"/>
    <cellStyle name="Normal 8 2 7 3 12" xfId="27690"/>
    <cellStyle name="Normal 8 2 7 3 13" xfId="24976"/>
    <cellStyle name="Normal 8 2 7 3 2" xfId="1626"/>
    <cellStyle name="Normal 8 2 7 3 2 10" xfId="28581"/>
    <cellStyle name="Normal 8 2 7 3 2 11" xfId="26758"/>
    <cellStyle name="Normal 8 2 7 3 2 2" xfId="5191"/>
    <cellStyle name="Normal 8 2 7 3 2 2 2" xfId="32145"/>
    <cellStyle name="Normal 8 2 7 3 2 3" xfId="7884"/>
    <cellStyle name="Normal 8 2 7 3 2 3 2" xfId="34838"/>
    <cellStyle name="Normal 8 2 7 3 2 4" xfId="10577"/>
    <cellStyle name="Normal 8 2 7 3 2 4 2" xfId="37531"/>
    <cellStyle name="Normal 8 2 7 3 2 5" xfId="13270"/>
    <cellStyle name="Normal 8 2 7 3 2 5 2" xfId="40224"/>
    <cellStyle name="Normal 8 2 7 3 2 6" xfId="15963"/>
    <cellStyle name="Normal 8 2 7 3 2 6 2" xfId="42917"/>
    <cellStyle name="Normal 8 2 7 3 2 7" xfId="18656"/>
    <cellStyle name="Normal 8 2 7 3 2 7 2" xfId="45611"/>
    <cellStyle name="Normal 8 2 7 3 2 8" xfId="21350"/>
    <cellStyle name="Normal 8 2 7 3 2 8 2" xfId="48305"/>
    <cellStyle name="Normal 8 2 7 3 2 9" xfId="24044"/>
    <cellStyle name="Normal 8 2 7 3 2 9 2" xfId="50999"/>
    <cellStyle name="Normal 8 2 7 3 3" xfId="2518"/>
    <cellStyle name="Normal 8 2 7 3 3 10" xfId="29472"/>
    <cellStyle name="Normal 8 2 7 3 3 11" xfId="25867"/>
    <cellStyle name="Normal 8 2 7 3 3 2" xfId="4300"/>
    <cellStyle name="Normal 8 2 7 3 3 2 2" xfId="31254"/>
    <cellStyle name="Normal 8 2 7 3 3 3" xfId="6993"/>
    <cellStyle name="Normal 8 2 7 3 3 3 2" xfId="33947"/>
    <cellStyle name="Normal 8 2 7 3 3 4" xfId="9686"/>
    <cellStyle name="Normal 8 2 7 3 3 4 2" xfId="36640"/>
    <cellStyle name="Normal 8 2 7 3 3 5" xfId="12379"/>
    <cellStyle name="Normal 8 2 7 3 3 5 2" xfId="39333"/>
    <cellStyle name="Normal 8 2 7 3 3 6" xfId="15072"/>
    <cellStyle name="Normal 8 2 7 3 3 6 2" xfId="42026"/>
    <cellStyle name="Normal 8 2 7 3 3 7" xfId="17765"/>
    <cellStyle name="Normal 8 2 7 3 3 7 2" xfId="44720"/>
    <cellStyle name="Normal 8 2 7 3 3 8" xfId="20459"/>
    <cellStyle name="Normal 8 2 7 3 3 8 2" xfId="47414"/>
    <cellStyle name="Normal 8 2 7 3 3 9" xfId="23153"/>
    <cellStyle name="Normal 8 2 7 3 3 9 2" xfId="50108"/>
    <cellStyle name="Normal 8 2 7 3 4" xfId="3409"/>
    <cellStyle name="Normal 8 2 7 3 4 2" xfId="30363"/>
    <cellStyle name="Normal 8 2 7 3 5" xfId="6102"/>
    <cellStyle name="Normal 8 2 7 3 5 2" xfId="33056"/>
    <cellStyle name="Normal 8 2 7 3 6" xfId="8795"/>
    <cellStyle name="Normal 8 2 7 3 6 2" xfId="35749"/>
    <cellStyle name="Normal 8 2 7 3 7" xfId="11488"/>
    <cellStyle name="Normal 8 2 7 3 7 2" xfId="38442"/>
    <cellStyle name="Normal 8 2 7 3 8" xfId="14181"/>
    <cellStyle name="Normal 8 2 7 3 8 2" xfId="41135"/>
    <cellStyle name="Normal 8 2 7 3 9" xfId="16874"/>
    <cellStyle name="Normal 8 2 7 3 9 2" xfId="43829"/>
    <cellStyle name="Normal 8 2 7 4" xfId="1111"/>
    <cellStyle name="Normal 8 2 7 4 10" xfId="28066"/>
    <cellStyle name="Normal 8 2 7 4 11" xfId="26243"/>
    <cellStyle name="Normal 8 2 7 4 2" xfId="4676"/>
    <cellStyle name="Normal 8 2 7 4 2 2" xfId="31630"/>
    <cellStyle name="Normal 8 2 7 4 3" xfId="7369"/>
    <cellStyle name="Normal 8 2 7 4 3 2" xfId="34323"/>
    <cellStyle name="Normal 8 2 7 4 4" xfId="10062"/>
    <cellStyle name="Normal 8 2 7 4 4 2" xfId="37016"/>
    <cellStyle name="Normal 8 2 7 4 5" xfId="12755"/>
    <cellStyle name="Normal 8 2 7 4 5 2" xfId="39709"/>
    <cellStyle name="Normal 8 2 7 4 6" xfId="15448"/>
    <cellStyle name="Normal 8 2 7 4 6 2" xfId="42402"/>
    <cellStyle name="Normal 8 2 7 4 7" xfId="18141"/>
    <cellStyle name="Normal 8 2 7 4 7 2" xfId="45096"/>
    <cellStyle name="Normal 8 2 7 4 8" xfId="20835"/>
    <cellStyle name="Normal 8 2 7 4 8 2" xfId="47790"/>
    <cellStyle name="Normal 8 2 7 4 9" xfId="23529"/>
    <cellStyle name="Normal 8 2 7 4 9 2" xfId="50484"/>
    <cellStyle name="Normal 8 2 7 5" xfId="2002"/>
    <cellStyle name="Normal 8 2 7 5 10" xfId="28957"/>
    <cellStyle name="Normal 8 2 7 5 11" xfId="25352"/>
    <cellStyle name="Normal 8 2 7 5 2" xfId="3785"/>
    <cellStyle name="Normal 8 2 7 5 2 2" xfId="30739"/>
    <cellStyle name="Normal 8 2 7 5 3" xfId="6478"/>
    <cellStyle name="Normal 8 2 7 5 3 2" xfId="33432"/>
    <cellStyle name="Normal 8 2 7 5 4" xfId="9171"/>
    <cellStyle name="Normal 8 2 7 5 4 2" xfId="36125"/>
    <cellStyle name="Normal 8 2 7 5 5" xfId="11864"/>
    <cellStyle name="Normal 8 2 7 5 5 2" xfId="38818"/>
    <cellStyle name="Normal 8 2 7 5 6" xfId="14557"/>
    <cellStyle name="Normal 8 2 7 5 6 2" xfId="41511"/>
    <cellStyle name="Normal 8 2 7 5 7" xfId="17250"/>
    <cellStyle name="Normal 8 2 7 5 7 2" xfId="44205"/>
    <cellStyle name="Normal 8 2 7 5 8" xfId="19944"/>
    <cellStyle name="Normal 8 2 7 5 8 2" xfId="46899"/>
    <cellStyle name="Normal 8 2 7 5 9" xfId="22638"/>
    <cellStyle name="Normal 8 2 7 5 9 2" xfId="49593"/>
    <cellStyle name="Normal 8 2 7 6" xfId="2894"/>
    <cellStyle name="Normal 8 2 7 6 2" xfId="29848"/>
    <cellStyle name="Normal 8 2 7 7" xfId="5587"/>
    <cellStyle name="Normal 8 2 7 7 2" xfId="32541"/>
    <cellStyle name="Normal 8 2 7 8" xfId="8280"/>
    <cellStyle name="Normal 8 2 7 8 2" xfId="35234"/>
    <cellStyle name="Normal 8 2 7 9" xfId="10973"/>
    <cellStyle name="Normal 8 2 7 9 2" xfId="37927"/>
    <cellStyle name="Normal 8 2 8" xfId="413"/>
    <cellStyle name="Normal 8 2 8 10" xfId="19257"/>
    <cellStyle name="Normal 8 2 8 10 2" xfId="46212"/>
    <cellStyle name="Normal 8 2 8 11" xfId="21951"/>
    <cellStyle name="Normal 8 2 8 11 2" xfId="48906"/>
    <cellStyle name="Normal 8 2 8 12" xfId="27379"/>
    <cellStyle name="Normal 8 2 8 13" xfId="24665"/>
    <cellStyle name="Normal 8 2 8 2" xfId="1315"/>
    <cellStyle name="Normal 8 2 8 2 10" xfId="28270"/>
    <cellStyle name="Normal 8 2 8 2 11" xfId="26447"/>
    <cellStyle name="Normal 8 2 8 2 2" xfId="4880"/>
    <cellStyle name="Normal 8 2 8 2 2 2" xfId="31834"/>
    <cellStyle name="Normal 8 2 8 2 3" xfId="7573"/>
    <cellStyle name="Normal 8 2 8 2 3 2" xfId="34527"/>
    <cellStyle name="Normal 8 2 8 2 4" xfId="10266"/>
    <cellStyle name="Normal 8 2 8 2 4 2" xfId="37220"/>
    <cellStyle name="Normal 8 2 8 2 5" xfId="12959"/>
    <cellStyle name="Normal 8 2 8 2 5 2" xfId="39913"/>
    <cellStyle name="Normal 8 2 8 2 6" xfId="15652"/>
    <cellStyle name="Normal 8 2 8 2 6 2" xfId="42606"/>
    <cellStyle name="Normal 8 2 8 2 7" xfId="18345"/>
    <cellStyle name="Normal 8 2 8 2 7 2" xfId="45300"/>
    <cellStyle name="Normal 8 2 8 2 8" xfId="21039"/>
    <cellStyle name="Normal 8 2 8 2 8 2" xfId="47994"/>
    <cellStyle name="Normal 8 2 8 2 9" xfId="23733"/>
    <cellStyle name="Normal 8 2 8 2 9 2" xfId="50688"/>
    <cellStyle name="Normal 8 2 8 3" xfId="2206"/>
    <cellStyle name="Normal 8 2 8 3 10" xfId="29161"/>
    <cellStyle name="Normal 8 2 8 3 11" xfId="25556"/>
    <cellStyle name="Normal 8 2 8 3 2" xfId="3989"/>
    <cellStyle name="Normal 8 2 8 3 2 2" xfId="30943"/>
    <cellStyle name="Normal 8 2 8 3 3" xfId="6682"/>
    <cellStyle name="Normal 8 2 8 3 3 2" xfId="33636"/>
    <cellStyle name="Normal 8 2 8 3 4" xfId="9375"/>
    <cellStyle name="Normal 8 2 8 3 4 2" xfId="36329"/>
    <cellStyle name="Normal 8 2 8 3 5" xfId="12068"/>
    <cellStyle name="Normal 8 2 8 3 5 2" xfId="39022"/>
    <cellStyle name="Normal 8 2 8 3 6" xfId="14761"/>
    <cellStyle name="Normal 8 2 8 3 6 2" xfId="41715"/>
    <cellStyle name="Normal 8 2 8 3 7" xfId="17454"/>
    <cellStyle name="Normal 8 2 8 3 7 2" xfId="44409"/>
    <cellStyle name="Normal 8 2 8 3 8" xfId="20148"/>
    <cellStyle name="Normal 8 2 8 3 8 2" xfId="47103"/>
    <cellStyle name="Normal 8 2 8 3 9" xfId="22842"/>
    <cellStyle name="Normal 8 2 8 3 9 2" xfId="49797"/>
    <cellStyle name="Normal 8 2 8 4" xfId="3098"/>
    <cellStyle name="Normal 8 2 8 4 2" xfId="30052"/>
    <cellStyle name="Normal 8 2 8 5" xfId="5791"/>
    <cellStyle name="Normal 8 2 8 5 2" xfId="32745"/>
    <cellStyle name="Normal 8 2 8 6" xfId="8484"/>
    <cellStyle name="Normal 8 2 8 6 2" xfId="35438"/>
    <cellStyle name="Normal 8 2 8 7" xfId="11177"/>
    <cellStyle name="Normal 8 2 8 7 2" xfId="38131"/>
    <cellStyle name="Normal 8 2 8 8" xfId="13870"/>
    <cellStyle name="Normal 8 2 8 8 2" xfId="40824"/>
    <cellStyle name="Normal 8 2 8 9" xfId="16563"/>
    <cellStyle name="Normal 8 2 8 9 2" xfId="43518"/>
    <cellStyle name="Normal 8 2 9" xfId="513"/>
    <cellStyle name="Normal 8 2 9 10" xfId="19343"/>
    <cellStyle name="Normal 8 2 9 10 2" xfId="46298"/>
    <cellStyle name="Normal 8 2 9 11" xfId="22037"/>
    <cellStyle name="Normal 8 2 9 11 2" xfId="48992"/>
    <cellStyle name="Normal 8 2 9 12" xfId="27465"/>
    <cellStyle name="Normal 8 2 9 13" xfId="24751"/>
    <cellStyle name="Normal 8 2 9 2" xfId="1401"/>
    <cellStyle name="Normal 8 2 9 2 10" xfId="28356"/>
    <cellStyle name="Normal 8 2 9 2 11" xfId="26533"/>
    <cellStyle name="Normal 8 2 9 2 2" xfId="4966"/>
    <cellStyle name="Normal 8 2 9 2 2 2" xfId="31920"/>
    <cellStyle name="Normal 8 2 9 2 3" xfId="7659"/>
    <cellStyle name="Normal 8 2 9 2 3 2" xfId="34613"/>
    <cellStyle name="Normal 8 2 9 2 4" xfId="10352"/>
    <cellStyle name="Normal 8 2 9 2 4 2" xfId="37306"/>
    <cellStyle name="Normal 8 2 9 2 5" xfId="13045"/>
    <cellStyle name="Normal 8 2 9 2 5 2" xfId="39999"/>
    <cellStyle name="Normal 8 2 9 2 6" xfId="15738"/>
    <cellStyle name="Normal 8 2 9 2 6 2" xfId="42692"/>
    <cellStyle name="Normal 8 2 9 2 7" xfId="18431"/>
    <cellStyle name="Normal 8 2 9 2 7 2" xfId="45386"/>
    <cellStyle name="Normal 8 2 9 2 8" xfId="21125"/>
    <cellStyle name="Normal 8 2 9 2 8 2" xfId="48080"/>
    <cellStyle name="Normal 8 2 9 2 9" xfId="23819"/>
    <cellStyle name="Normal 8 2 9 2 9 2" xfId="50774"/>
    <cellStyle name="Normal 8 2 9 3" xfId="2292"/>
    <cellStyle name="Normal 8 2 9 3 10" xfId="29247"/>
    <cellStyle name="Normal 8 2 9 3 11" xfId="25642"/>
    <cellStyle name="Normal 8 2 9 3 2" xfId="4075"/>
    <cellStyle name="Normal 8 2 9 3 2 2" xfId="31029"/>
    <cellStyle name="Normal 8 2 9 3 3" xfId="6768"/>
    <cellStyle name="Normal 8 2 9 3 3 2" xfId="33722"/>
    <cellStyle name="Normal 8 2 9 3 4" xfId="9461"/>
    <cellStyle name="Normal 8 2 9 3 4 2" xfId="36415"/>
    <cellStyle name="Normal 8 2 9 3 5" xfId="12154"/>
    <cellStyle name="Normal 8 2 9 3 5 2" xfId="39108"/>
    <cellStyle name="Normal 8 2 9 3 6" xfId="14847"/>
    <cellStyle name="Normal 8 2 9 3 6 2" xfId="41801"/>
    <cellStyle name="Normal 8 2 9 3 7" xfId="17540"/>
    <cellStyle name="Normal 8 2 9 3 7 2" xfId="44495"/>
    <cellStyle name="Normal 8 2 9 3 8" xfId="20234"/>
    <cellStyle name="Normal 8 2 9 3 8 2" xfId="47189"/>
    <cellStyle name="Normal 8 2 9 3 9" xfId="22928"/>
    <cellStyle name="Normal 8 2 9 3 9 2" xfId="49883"/>
    <cellStyle name="Normal 8 2 9 4" xfId="3184"/>
    <cellStyle name="Normal 8 2 9 4 2" xfId="30138"/>
    <cellStyle name="Normal 8 2 9 5" xfId="5877"/>
    <cellStyle name="Normal 8 2 9 5 2" xfId="32831"/>
    <cellStyle name="Normal 8 2 9 6" xfId="8570"/>
    <cellStyle name="Normal 8 2 9 6 2" xfId="35524"/>
    <cellStyle name="Normal 8 2 9 7" xfId="11263"/>
    <cellStyle name="Normal 8 2 9 7 2" xfId="38217"/>
    <cellStyle name="Normal 8 2 9 8" xfId="13956"/>
    <cellStyle name="Normal 8 2 9 8 2" xfId="40910"/>
    <cellStyle name="Normal 8 2 9 9" xfId="16649"/>
    <cellStyle name="Normal 8 2 9 9 2" xfId="43604"/>
    <cellStyle name="Normal 8 20" xfId="1887"/>
    <cellStyle name="Normal 8 20 10" xfId="28842"/>
    <cellStyle name="Normal 8 20 11" xfId="25237"/>
    <cellStyle name="Normal 8 20 2" xfId="3670"/>
    <cellStyle name="Normal 8 20 2 2" xfId="30624"/>
    <cellStyle name="Normal 8 20 3" xfId="6363"/>
    <cellStyle name="Normal 8 20 3 2" xfId="33317"/>
    <cellStyle name="Normal 8 20 4" xfId="9056"/>
    <cellStyle name="Normal 8 20 4 2" xfId="36010"/>
    <cellStyle name="Normal 8 20 5" xfId="11749"/>
    <cellStyle name="Normal 8 20 5 2" xfId="38703"/>
    <cellStyle name="Normal 8 20 6" xfId="14442"/>
    <cellStyle name="Normal 8 20 6 2" xfId="41396"/>
    <cellStyle name="Normal 8 20 7" xfId="17135"/>
    <cellStyle name="Normal 8 20 7 2" xfId="44090"/>
    <cellStyle name="Normal 8 20 8" xfId="19829"/>
    <cellStyle name="Normal 8 20 8 2" xfId="46784"/>
    <cellStyle name="Normal 8 20 9" xfId="22523"/>
    <cellStyle name="Normal 8 20 9 2" xfId="49478"/>
    <cellStyle name="Normal 8 21" xfId="5449"/>
    <cellStyle name="Normal 8 21 10" xfId="27016"/>
    <cellStyle name="Normal 8 21 2" xfId="8142"/>
    <cellStyle name="Normal 8 21 2 2" xfId="35096"/>
    <cellStyle name="Normal 8 21 3" xfId="10835"/>
    <cellStyle name="Normal 8 21 3 2" xfId="37789"/>
    <cellStyle name="Normal 8 21 4" xfId="13528"/>
    <cellStyle name="Normal 8 21 4 2" xfId="40482"/>
    <cellStyle name="Normal 8 21 5" xfId="16221"/>
    <cellStyle name="Normal 8 21 5 2" xfId="43175"/>
    <cellStyle name="Normal 8 21 6" xfId="18914"/>
    <cellStyle name="Normal 8 21 6 2" xfId="45869"/>
    <cellStyle name="Normal 8 21 7" xfId="21608"/>
    <cellStyle name="Normal 8 21 7 2" xfId="48563"/>
    <cellStyle name="Normal 8 21 8" xfId="24302"/>
    <cellStyle name="Normal 8 21 8 2" xfId="51257"/>
    <cellStyle name="Normal 8 21 9" xfId="32403"/>
    <cellStyle name="Normal 8 22" xfId="2779"/>
    <cellStyle name="Normal 8 22 2" xfId="24323"/>
    <cellStyle name="Normal 8 22 2 2" xfId="51278"/>
    <cellStyle name="Normal 8 22 3" xfId="29733"/>
    <cellStyle name="Normal 8 22 4" xfId="27037"/>
    <cellStyle name="Normal 8 23" xfId="5472"/>
    <cellStyle name="Normal 8 23 2" xfId="32426"/>
    <cellStyle name="Normal 8 24" xfId="8165"/>
    <cellStyle name="Normal 8 24 2" xfId="35119"/>
    <cellStyle name="Normal 8 25" xfId="10858"/>
    <cellStyle name="Normal 8 25 2" xfId="37812"/>
    <cellStyle name="Normal 8 26" xfId="13551"/>
    <cellStyle name="Normal 8 26 2" xfId="40505"/>
    <cellStyle name="Normal 8 27" xfId="16244"/>
    <cellStyle name="Normal 8 27 2" xfId="43199"/>
    <cellStyle name="Normal 8 28" xfId="18938"/>
    <cellStyle name="Normal 8 28 2" xfId="45893"/>
    <cellStyle name="Normal 8 29" xfId="21632"/>
    <cellStyle name="Normal 8 29 2" xfId="48587"/>
    <cellStyle name="Normal 8 3" xfId="100"/>
    <cellStyle name="Normal 8 3 10" xfId="927"/>
    <cellStyle name="Normal 8 3 10 10" xfId="19759"/>
    <cellStyle name="Normal 8 3 10 10 2" xfId="46714"/>
    <cellStyle name="Normal 8 3 10 11" xfId="22453"/>
    <cellStyle name="Normal 8 3 10 11 2" xfId="49408"/>
    <cellStyle name="Normal 8 3 10 12" xfId="27881"/>
    <cellStyle name="Normal 8 3 10 13" xfId="25167"/>
    <cellStyle name="Normal 8 3 10 2" xfId="1817"/>
    <cellStyle name="Normal 8 3 10 2 10" xfId="28772"/>
    <cellStyle name="Normal 8 3 10 2 11" xfId="26949"/>
    <cellStyle name="Normal 8 3 10 2 2" xfId="5382"/>
    <cellStyle name="Normal 8 3 10 2 2 2" xfId="32336"/>
    <cellStyle name="Normal 8 3 10 2 3" xfId="8075"/>
    <cellStyle name="Normal 8 3 10 2 3 2" xfId="35029"/>
    <cellStyle name="Normal 8 3 10 2 4" xfId="10768"/>
    <cellStyle name="Normal 8 3 10 2 4 2" xfId="37722"/>
    <cellStyle name="Normal 8 3 10 2 5" xfId="13461"/>
    <cellStyle name="Normal 8 3 10 2 5 2" xfId="40415"/>
    <cellStyle name="Normal 8 3 10 2 6" xfId="16154"/>
    <cellStyle name="Normal 8 3 10 2 6 2" xfId="43108"/>
    <cellStyle name="Normal 8 3 10 2 7" xfId="18847"/>
    <cellStyle name="Normal 8 3 10 2 7 2" xfId="45802"/>
    <cellStyle name="Normal 8 3 10 2 8" xfId="21541"/>
    <cellStyle name="Normal 8 3 10 2 8 2" xfId="48496"/>
    <cellStyle name="Normal 8 3 10 2 9" xfId="24235"/>
    <cellStyle name="Normal 8 3 10 2 9 2" xfId="51190"/>
    <cellStyle name="Normal 8 3 10 3" xfId="2709"/>
    <cellStyle name="Normal 8 3 10 3 10" xfId="29663"/>
    <cellStyle name="Normal 8 3 10 3 11" xfId="26058"/>
    <cellStyle name="Normal 8 3 10 3 2" xfId="4491"/>
    <cellStyle name="Normal 8 3 10 3 2 2" xfId="31445"/>
    <cellStyle name="Normal 8 3 10 3 3" xfId="7184"/>
    <cellStyle name="Normal 8 3 10 3 3 2" xfId="34138"/>
    <cellStyle name="Normal 8 3 10 3 4" xfId="9877"/>
    <cellStyle name="Normal 8 3 10 3 4 2" xfId="36831"/>
    <cellStyle name="Normal 8 3 10 3 5" xfId="12570"/>
    <cellStyle name="Normal 8 3 10 3 5 2" xfId="39524"/>
    <cellStyle name="Normal 8 3 10 3 6" xfId="15263"/>
    <cellStyle name="Normal 8 3 10 3 6 2" xfId="42217"/>
    <cellStyle name="Normal 8 3 10 3 7" xfId="17956"/>
    <cellStyle name="Normal 8 3 10 3 7 2" xfId="44911"/>
    <cellStyle name="Normal 8 3 10 3 8" xfId="20650"/>
    <cellStyle name="Normal 8 3 10 3 8 2" xfId="47605"/>
    <cellStyle name="Normal 8 3 10 3 9" xfId="23344"/>
    <cellStyle name="Normal 8 3 10 3 9 2" xfId="50299"/>
    <cellStyle name="Normal 8 3 10 4" xfId="3600"/>
    <cellStyle name="Normal 8 3 10 4 2" xfId="30554"/>
    <cellStyle name="Normal 8 3 10 5" xfId="6293"/>
    <cellStyle name="Normal 8 3 10 5 2" xfId="33247"/>
    <cellStyle name="Normal 8 3 10 6" xfId="8986"/>
    <cellStyle name="Normal 8 3 10 6 2" xfId="35940"/>
    <cellStyle name="Normal 8 3 10 7" xfId="11679"/>
    <cellStyle name="Normal 8 3 10 7 2" xfId="38633"/>
    <cellStyle name="Normal 8 3 10 8" xfId="14372"/>
    <cellStyle name="Normal 8 3 10 8 2" xfId="41326"/>
    <cellStyle name="Normal 8 3 10 9" xfId="17065"/>
    <cellStyle name="Normal 8 3 10 9 2" xfId="44020"/>
    <cellStyle name="Normal 8 3 11" xfId="976"/>
    <cellStyle name="Normal 8 3 11 10" xfId="19809"/>
    <cellStyle name="Normal 8 3 11 10 2" xfId="46764"/>
    <cellStyle name="Normal 8 3 11 11" xfId="22503"/>
    <cellStyle name="Normal 8 3 11 11 2" xfId="49458"/>
    <cellStyle name="Normal 8 3 11 12" xfId="27931"/>
    <cellStyle name="Normal 8 3 11 13" xfId="25217"/>
    <cellStyle name="Normal 8 3 11 2" xfId="1867"/>
    <cellStyle name="Normal 8 3 11 2 10" xfId="28822"/>
    <cellStyle name="Normal 8 3 11 2 11" xfId="26999"/>
    <cellStyle name="Normal 8 3 11 2 2" xfId="5432"/>
    <cellStyle name="Normal 8 3 11 2 2 2" xfId="32386"/>
    <cellStyle name="Normal 8 3 11 2 3" xfId="8125"/>
    <cellStyle name="Normal 8 3 11 2 3 2" xfId="35079"/>
    <cellStyle name="Normal 8 3 11 2 4" xfId="10818"/>
    <cellStyle name="Normal 8 3 11 2 4 2" xfId="37772"/>
    <cellStyle name="Normal 8 3 11 2 5" xfId="13511"/>
    <cellStyle name="Normal 8 3 11 2 5 2" xfId="40465"/>
    <cellStyle name="Normal 8 3 11 2 6" xfId="16204"/>
    <cellStyle name="Normal 8 3 11 2 6 2" xfId="43158"/>
    <cellStyle name="Normal 8 3 11 2 7" xfId="18897"/>
    <cellStyle name="Normal 8 3 11 2 7 2" xfId="45852"/>
    <cellStyle name="Normal 8 3 11 2 8" xfId="21591"/>
    <cellStyle name="Normal 8 3 11 2 8 2" xfId="48546"/>
    <cellStyle name="Normal 8 3 11 2 9" xfId="24285"/>
    <cellStyle name="Normal 8 3 11 2 9 2" xfId="51240"/>
    <cellStyle name="Normal 8 3 11 3" xfId="2759"/>
    <cellStyle name="Normal 8 3 11 3 10" xfId="29713"/>
    <cellStyle name="Normal 8 3 11 3 11" xfId="26108"/>
    <cellStyle name="Normal 8 3 11 3 2" xfId="4541"/>
    <cellStyle name="Normal 8 3 11 3 2 2" xfId="31495"/>
    <cellStyle name="Normal 8 3 11 3 3" xfId="7234"/>
    <cellStyle name="Normal 8 3 11 3 3 2" xfId="34188"/>
    <cellStyle name="Normal 8 3 11 3 4" xfId="9927"/>
    <cellStyle name="Normal 8 3 11 3 4 2" xfId="36881"/>
    <cellStyle name="Normal 8 3 11 3 5" xfId="12620"/>
    <cellStyle name="Normal 8 3 11 3 5 2" xfId="39574"/>
    <cellStyle name="Normal 8 3 11 3 6" xfId="15313"/>
    <cellStyle name="Normal 8 3 11 3 6 2" xfId="42267"/>
    <cellStyle name="Normal 8 3 11 3 7" xfId="18006"/>
    <cellStyle name="Normal 8 3 11 3 7 2" xfId="44961"/>
    <cellStyle name="Normal 8 3 11 3 8" xfId="20700"/>
    <cellStyle name="Normal 8 3 11 3 8 2" xfId="47655"/>
    <cellStyle name="Normal 8 3 11 3 9" xfId="23394"/>
    <cellStyle name="Normal 8 3 11 3 9 2" xfId="50349"/>
    <cellStyle name="Normal 8 3 11 4" xfId="3650"/>
    <cellStyle name="Normal 8 3 11 4 2" xfId="30604"/>
    <cellStyle name="Normal 8 3 11 5" xfId="6343"/>
    <cellStyle name="Normal 8 3 11 5 2" xfId="33297"/>
    <cellStyle name="Normal 8 3 11 6" xfId="9036"/>
    <cellStyle name="Normal 8 3 11 6 2" xfId="35990"/>
    <cellStyle name="Normal 8 3 11 7" xfId="11729"/>
    <cellStyle name="Normal 8 3 11 7 2" xfId="38683"/>
    <cellStyle name="Normal 8 3 11 8" xfId="14422"/>
    <cellStyle name="Normal 8 3 11 8 2" xfId="41376"/>
    <cellStyle name="Normal 8 3 11 9" xfId="17115"/>
    <cellStyle name="Normal 8 3 11 9 2" xfId="44070"/>
    <cellStyle name="Normal 8 3 12" xfId="1022"/>
    <cellStyle name="Normal 8 3 12 10" xfId="27977"/>
    <cellStyle name="Normal 8 3 12 11" xfId="26154"/>
    <cellStyle name="Normal 8 3 12 2" xfId="4587"/>
    <cellStyle name="Normal 8 3 12 2 2" xfId="31541"/>
    <cellStyle name="Normal 8 3 12 3" xfId="7280"/>
    <cellStyle name="Normal 8 3 12 3 2" xfId="34234"/>
    <cellStyle name="Normal 8 3 12 4" xfId="9973"/>
    <cellStyle name="Normal 8 3 12 4 2" xfId="36927"/>
    <cellStyle name="Normal 8 3 12 5" xfId="12666"/>
    <cellStyle name="Normal 8 3 12 5 2" xfId="39620"/>
    <cellStyle name="Normal 8 3 12 6" xfId="15359"/>
    <cellStyle name="Normal 8 3 12 6 2" xfId="42313"/>
    <cellStyle name="Normal 8 3 12 7" xfId="18052"/>
    <cellStyle name="Normal 8 3 12 7 2" xfId="45007"/>
    <cellStyle name="Normal 8 3 12 8" xfId="20746"/>
    <cellStyle name="Normal 8 3 12 8 2" xfId="47701"/>
    <cellStyle name="Normal 8 3 12 9" xfId="23440"/>
    <cellStyle name="Normal 8 3 12 9 2" xfId="50395"/>
    <cellStyle name="Normal 8 3 13" xfId="1913"/>
    <cellStyle name="Normal 8 3 13 10" xfId="28868"/>
    <cellStyle name="Normal 8 3 13 11" xfId="25263"/>
    <cellStyle name="Normal 8 3 13 2" xfId="3696"/>
    <cellStyle name="Normal 8 3 13 2 2" xfId="30650"/>
    <cellStyle name="Normal 8 3 13 3" xfId="6389"/>
    <cellStyle name="Normal 8 3 13 3 2" xfId="33343"/>
    <cellStyle name="Normal 8 3 13 4" xfId="9082"/>
    <cellStyle name="Normal 8 3 13 4 2" xfId="36036"/>
    <cellStyle name="Normal 8 3 13 5" xfId="11775"/>
    <cellStyle name="Normal 8 3 13 5 2" xfId="38729"/>
    <cellStyle name="Normal 8 3 13 6" xfId="14468"/>
    <cellStyle name="Normal 8 3 13 6 2" xfId="41422"/>
    <cellStyle name="Normal 8 3 13 7" xfId="17161"/>
    <cellStyle name="Normal 8 3 13 7 2" xfId="44116"/>
    <cellStyle name="Normal 8 3 13 8" xfId="19855"/>
    <cellStyle name="Normal 8 3 13 8 2" xfId="46810"/>
    <cellStyle name="Normal 8 3 13 9" xfId="22549"/>
    <cellStyle name="Normal 8 3 13 9 2" xfId="49504"/>
    <cellStyle name="Normal 8 3 14" xfId="2805"/>
    <cellStyle name="Normal 8 3 14 2" xfId="29759"/>
    <cellStyle name="Normal 8 3 15" xfId="5498"/>
    <cellStyle name="Normal 8 3 15 2" xfId="32452"/>
    <cellStyle name="Normal 8 3 16" xfId="8191"/>
    <cellStyle name="Normal 8 3 16 2" xfId="35145"/>
    <cellStyle name="Normal 8 3 17" xfId="10884"/>
    <cellStyle name="Normal 8 3 17 2" xfId="37838"/>
    <cellStyle name="Normal 8 3 18" xfId="13577"/>
    <cellStyle name="Normal 8 3 18 2" xfId="40531"/>
    <cellStyle name="Normal 8 3 19" xfId="16270"/>
    <cellStyle name="Normal 8 3 19 2" xfId="43225"/>
    <cellStyle name="Normal 8 3 2" xfId="133"/>
    <cellStyle name="Normal 8 3 2 10" xfId="13610"/>
    <cellStyle name="Normal 8 3 2 10 2" xfId="40564"/>
    <cellStyle name="Normal 8 3 2 11" xfId="16303"/>
    <cellStyle name="Normal 8 3 2 11 2" xfId="43258"/>
    <cellStyle name="Normal 8 3 2 12" xfId="18997"/>
    <cellStyle name="Normal 8 3 2 12 2" xfId="45952"/>
    <cellStyle name="Normal 8 3 2 13" xfId="21691"/>
    <cellStyle name="Normal 8 3 2 13 2" xfId="48646"/>
    <cellStyle name="Normal 8 3 2 14" xfId="27119"/>
    <cellStyle name="Normal 8 3 2 15" xfId="24405"/>
    <cellStyle name="Normal 8 3 2 2" xfId="439"/>
    <cellStyle name="Normal 8 3 2 2 10" xfId="19275"/>
    <cellStyle name="Normal 8 3 2 2 10 2" xfId="46230"/>
    <cellStyle name="Normal 8 3 2 2 11" xfId="21969"/>
    <cellStyle name="Normal 8 3 2 2 11 2" xfId="48924"/>
    <cellStyle name="Normal 8 3 2 2 12" xfId="27397"/>
    <cellStyle name="Normal 8 3 2 2 13" xfId="24683"/>
    <cellStyle name="Normal 8 3 2 2 2" xfId="1333"/>
    <cellStyle name="Normal 8 3 2 2 2 10" xfId="28288"/>
    <cellStyle name="Normal 8 3 2 2 2 11" xfId="26465"/>
    <cellStyle name="Normal 8 3 2 2 2 2" xfId="4898"/>
    <cellStyle name="Normal 8 3 2 2 2 2 2" xfId="31852"/>
    <cellStyle name="Normal 8 3 2 2 2 3" xfId="7591"/>
    <cellStyle name="Normal 8 3 2 2 2 3 2" xfId="34545"/>
    <cellStyle name="Normal 8 3 2 2 2 4" xfId="10284"/>
    <cellStyle name="Normal 8 3 2 2 2 4 2" xfId="37238"/>
    <cellStyle name="Normal 8 3 2 2 2 5" xfId="12977"/>
    <cellStyle name="Normal 8 3 2 2 2 5 2" xfId="39931"/>
    <cellStyle name="Normal 8 3 2 2 2 6" xfId="15670"/>
    <cellStyle name="Normal 8 3 2 2 2 6 2" xfId="42624"/>
    <cellStyle name="Normal 8 3 2 2 2 7" xfId="18363"/>
    <cellStyle name="Normal 8 3 2 2 2 7 2" xfId="45318"/>
    <cellStyle name="Normal 8 3 2 2 2 8" xfId="21057"/>
    <cellStyle name="Normal 8 3 2 2 2 8 2" xfId="48012"/>
    <cellStyle name="Normal 8 3 2 2 2 9" xfId="23751"/>
    <cellStyle name="Normal 8 3 2 2 2 9 2" xfId="50706"/>
    <cellStyle name="Normal 8 3 2 2 3" xfId="2224"/>
    <cellStyle name="Normal 8 3 2 2 3 10" xfId="29179"/>
    <cellStyle name="Normal 8 3 2 2 3 11" xfId="25574"/>
    <cellStyle name="Normal 8 3 2 2 3 2" xfId="4007"/>
    <cellStyle name="Normal 8 3 2 2 3 2 2" xfId="30961"/>
    <cellStyle name="Normal 8 3 2 2 3 3" xfId="6700"/>
    <cellStyle name="Normal 8 3 2 2 3 3 2" xfId="33654"/>
    <cellStyle name="Normal 8 3 2 2 3 4" xfId="9393"/>
    <cellStyle name="Normal 8 3 2 2 3 4 2" xfId="36347"/>
    <cellStyle name="Normal 8 3 2 2 3 5" xfId="12086"/>
    <cellStyle name="Normal 8 3 2 2 3 5 2" xfId="39040"/>
    <cellStyle name="Normal 8 3 2 2 3 6" xfId="14779"/>
    <cellStyle name="Normal 8 3 2 2 3 6 2" xfId="41733"/>
    <cellStyle name="Normal 8 3 2 2 3 7" xfId="17472"/>
    <cellStyle name="Normal 8 3 2 2 3 7 2" xfId="44427"/>
    <cellStyle name="Normal 8 3 2 2 3 8" xfId="20166"/>
    <cellStyle name="Normal 8 3 2 2 3 8 2" xfId="47121"/>
    <cellStyle name="Normal 8 3 2 2 3 9" xfId="22860"/>
    <cellStyle name="Normal 8 3 2 2 3 9 2" xfId="49815"/>
    <cellStyle name="Normal 8 3 2 2 4" xfId="3116"/>
    <cellStyle name="Normal 8 3 2 2 4 2" xfId="30070"/>
    <cellStyle name="Normal 8 3 2 2 5" xfId="5809"/>
    <cellStyle name="Normal 8 3 2 2 5 2" xfId="32763"/>
    <cellStyle name="Normal 8 3 2 2 6" xfId="8502"/>
    <cellStyle name="Normal 8 3 2 2 6 2" xfId="35456"/>
    <cellStyle name="Normal 8 3 2 2 7" xfId="11195"/>
    <cellStyle name="Normal 8 3 2 2 7 2" xfId="38149"/>
    <cellStyle name="Normal 8 3 2 2 8" xfId="13888"/>
    <cellStyle name="Normal 8 3 2 2 8 2" xfId="40842"/>
    <cellStyle name="Normal 8 3 2 2 9" xfId="16581"/>
    <cellStyle name="Normal 8 3 2 2 9 2" xfId="43536"/>
    <cellStyle name="Normal 8 3 2 3" xfId="713"/>
    <cellStyle name="Normal 8 3 2 3 10" xfId="19543"/>
    <cellStyle name="Normal 8 3 2 3 10 2" xfId="46498"/>
    <cellStyle name="Normal 8 3 2 3 11" xfId="22237"/>
    <cellStyle name="Normal 8 3 2 3 11 2" xfId="49192"/>
    <cellStyle name="Normal 8 3 2 3 12" xfId="27665"/>
    <cellStyle name="Normal 8 3 2 3 13" xfId="24951"/>
    <cellStyle name="Normal 8 3 2 3 2" xfId="1601"/>
    <cellStyle name="Normal 8 3 2 3 2 10" xfId="28556"/>
    <cellStyle name="Normal 8 3 2 3 2 11" xfId="26733"/>
    <cellStyle name="Normal 8 3 2 3 2 2" xfId="5166"/>
    <cellStyle name="Normal 8 3 2 3 2 2 2" xfId="32120"/>
    <cellStyle name="Normal 8 3 2 3 2 3" xfId="7859"/>
    <cellStyle name="Normal 8 3 2 3 2 3 2" xfId="34813"/>
    <cellStyle name="Normal 8 3 2 3 2 4" xfId="10552"/>
    <cellStyle name="Normal 8 3 2 3 2 4 2" xfId="37506"/>
    <cellStyle name="Normal 8 3 2 3 2 5" xfId="13245"/>
    <cellStyle name="Normal 8 3 2 3 2 5 2" xfId="40199"/>
    <cellStyle name="Normal 8 3 2 3 2 6" xfId="15938"/>
    <cellStyle name="Normal 8 3 2 3 2 6 2" xfId="42892"/>
    <cellStyle name="Normal 8 3 2 3 2 7" xfId="18631"/>
    <cellStyle name="Normal 8 3 2 3 2 7 2" xfId="45586"/>
    <cellStyle name="Normal 8 3 2 3 2 8" xfId="21325"/>
    <cellStyle name="Normal 8 3 2 3 2 8 2" xfId="48280"/>
    <cellStyle name="Normal 8 3 2 3 2 9" xfId="24019"/>
    <cellStyle name="Normal 8 3 2 3 2 9 2" xfId="50974"/>
    <cellStyle name="Normal 8 3 2 3 3" xfId="2493"/>
    <cellStyle name="Normal 8 3 2 3 3 10" xfId="29447"/>
    <cellStyle name="Normal 8 3 2 3 3 11" xfId="25842"/>
    <cellStyle name="Normal 8 3 2 3 3 2" xfId="4275"/>
    <cellStyle name="Normal 8 3 2 3 3 2 2" xfId="31229"/>
    <cellStyle name="Normal 8 3 2 3 3 3" xfId="6968"/>
    <cellStyle name="Normal 8 3 2 3 3 3 2" xfId="33922"/>
    <cellStyle name="Normal 8 3 2 3 3 4" xfId="9661"/>
    <cellStyle name="Normal 8 3 2 3 3 4 2" xfId="36615"/>
    <cellStyle name="Normal 8 3 2 3 3 5" xfId="12354"/>
    <cellStyle name="Normal 8 3 2 3 3 5 2" xfId="39308"/>
    <cellStyle name="Normal 8 3 2 3 3 6" xfId="15047"/>
    <cellStyle name="Normal 8 3 2 3 3 6 2" xfId="42001"/>
    <cellStyle name="Normal 8 3 2 3 3 7" xfId="17740"/>
    <cellStyle name="Normal 8 3 2 3 3 7 2" xfId="44695"/>
    <cellStyle name="Normal 8 3 2 3 3 8" xfId="20434"/>
    <cellStyle name="Normal 8 3 2 3 3 8 2" xfId="47389"/>
    <cellStyle name="Normal 8 3 2 3 3 9" xfId="23128"/>
    <cellStyle name="Normal 8 3 2 3 3 9 2" xfId="50083"/>
    <cellStyle name="Normal 8 3 2 3 4" xfId="3384"/>
    <cellStyle name="Normal 8 3 2 3 4 2" xfId="30338"/>
    <cellStyle name="Normal 8 3 2 3 5" xfId="6077"/>
    <cellStyle name="Normal 8 3 2 3 5 2" xfId="33031"/>
    <cellStyle name="Normal 8 3 2 3 6" xfId="8770"/>
    <cellStyle name="Normal 8 3 2 3 6 2" xfId="35724"/>
    <cellStyle name="Normal 8 3 2 3 7" xfId="11463"/>
    <cellStyle name="Normal 8 3 2 3 7 2" xfId="38417"/>
    <cellStyle name="Normal 8 3 2 3 8" xfId="14156"/>
    <cellStyle name="Normal 8 3 2 3 8 2" xfId="41110"/>
    <cellStyle name="Normal 8 3 2 3 9" xfId="16849"/>
    <cellStyle name="Normal 8 3 2 3 9 2" xfId="43804"/>
    <cellStyle name="Normal 8 3 2 4" xfId="1055"/>
    <cellStyle name="Normal 8 3 2 4 10" xfId="28010"/>
    <cellStyle name="Normal 8 3 2 4 11" xfId="26187"/>
    <cellStyle name="Normal 8 3 2 4 2" xfId="4620"/>
    <cellStyle name="Normal 8 3 2 4 2 2" xfId="31574"/>
    <cellStyle name="Normal 8 3 2 4 3" xfId="7313"/>
    <cellStyle name="Normal 8 3 2 4 3 2" xfId="34267"/>
    <cellStyle name="Normal 8 3 2 4 4" xfId="10006"/>
    <cellStyle name="Normal 8 3 2 4 4 2" xfId="36960"/>
    <cellStyle name="Normal 8 3 2 4 5" xfId="12699"/>
    <cellStyle name="Normal 8 3 2 4 5 2" xfId="39653"/>
    <cellStyle name="Normal 8 3 2 4 6" xfId="15392"/>
    <cellStyle name="Normal 8 3 2 4 6 2" xfId="42346"/>
    <cellStyle name="Normal 8 3 2 4 7" xfId="18085"/>
    <cellStyle name="Normal 8 3 2 4 7 2" xfId="45040"/>
    <cellStyle name="Normal 8 3 2 4 8" xfId="20779"/>
    <cellStyle name="Normal 8 3 2 4 8 2" xfId="47734"/>
    <cellStyle name="Normal 8 3 2 4 9" xfId="23473"/>
    <cellStyle name="Normal 8 3 2 4 9 2" xfId="50428"/>
    <cellStyle name="Normal 8 3 2 5" xfId="1946"/>
    <cellStyle name="Normal 8 3 2 5 10" xfId="28901"/>
    <cellStyle name="Normal 8 3 2 5 11" xfId="25296"/>
    <cellStyle name="Normal 8 3 2 5 2" xfId="3729"/>
    <cellStyle name="Normal 8 3 2 5 2 2" xfId="30683"/>
    <cellStyle name="Normal 8 3 2 5 3" xfId="6422"/>
    <cellStyle name="Normal 8 3 2 5 3 2" xfId="33376"/>
    <cellStyle name="Normal 8 3 2 5 4" xfId="9115"/>
    <cellStyle name="Normal 8 3 2 5 4 2" xfId="36069"/>
    <cellStyle name="Normal 8 3 2 5 5" xfId="11808"/>
    <cellStyle name="Normal 8 3 2 5 5 2" xfId="38762"/>
    <cellStyle name="Normal 8 3 2 5 6" xfId="14501"/>
    <cellStyle name="Normal 8 3 2 5 6 2" xfId="41455"/>
    <cellStyle name="Normal 8 3 2 5 7" xfId="17194"/>
    <cellStyle name="Normal 8 3 2 5 7 2" xfId="44149"/>
    <cellStyle name="Normal 8 3 2 5 8" xfId="19888"/>
    <cellStyle name="Normal 8 3 2 5 8 2" xfId="46843"/>
    <cellStyle name="Normal 8 3 2 5 9" xfId="22582"/>
    <cellStyle name="Normal 8 3 2 5 9 2" xfId="49537"/>
    <cellStyle name="Normal 8 3 2 6" xfId="2838"/>
    <cellStyle name="Normal 8 3 2 6 2" xfId="29792"/>
    <cellStyle name="Normal 8 3 2 7" xfId="5531"/>
    <cellStyle name="Normal 8 3 2 7 2" xfId="32485"/>
    <cellStyle name="Normal 8 3 2 8" xfId="8224"/>
    <cellStyle name="Normal 8 3 2 8 2" xfId="35178"/>
    <cellStyle name="Normal 8 3 2 9" xfId="10917"/>
    <cellStyle name="Normal 8 3 2 9 2" xfId="37871"/>
    <cellStyle name="Normal 8 3 20" xfId="18964"/>
    <cellStyle name="Normal 8 3 20 2" xfId="45919"/>
    <cellStyle name="Normal 8 3 21" xfId="21658"/>
    <cellStyle name="Normal 8 3 21 2" xfId="48613"/>
    <cellStyle name="Normal 8 3 22" xfId="27086"/>
    <cellStyle name="Normal 8 3 23" xfId="24372"/>
    <cellStyle name="Normal 8 3 3" xfId="166"/>
    <cellStyle name="Normal 8 3 3 10" xfId="13643"/>
    <cellStyle name="Normal 8 3 3 10 2" xfId="40597"/>
    <cellStyle name="Normal 8 3 3 11" xfId="16336"/>
    <cellStyle name="Normal 8 3 3 11 2" xfId="43291"/>
    <cellStyle name="Normal 8 3 3 12" xfId="19030"/>
    <cellStyle name="Normal 8 3 3 12 2" xfId="45985"/>
    <cellStyle name="Normal 8 3 3 13" xfId="21724"/>
    <cellStyle name="Normal 8 3 3 13 2" xfId="48679"/>
    <cellStyle name="Normal 8 3 3 14" xfId="27152"/>
    <cellStyle name="Normal 8 3 3 15" xfId="24438"/>
    <cellStyle name="Normal 8 3 3 2" xfId="473"/>
    <cellStyle name="Normal 8 3 3 2 10" xfId="19303"/>
    <cellStyle name="Normal 8 3 3 2 10 2" xfId="46258"/>
    <cellStyle name="Normal 8 3 3 2 11" xfId="21997"/>
    <cellStyle name="Normal 8 3 3 2 11 2" xfId="48952"/>
    <cellStyle name="Normal 8 3 3 2 12" xfId="27425"/>
    <cellStyle name="Normal 8 3 3 2 13" xfId="24711"/>
    <cellStyle name="Normal 8 3 3 2 2" xfId="1361"/>
    <cellStyle name="Normal 8 3 3 2 2 10" xfId="28316"/>
    <cellStyle name="Normal 8 3 3 2 2 11" xfId="26493"/>
    <cellStyle name="Normal 8 3 3 2 2 2" xfId="4926"/>
    <cellStyle name="Normal 8 3 3 2 2 2 2" xfId="31880"/>
    <cellStyle name="Normal 8 3 3 2 2 3" xfId="7619"/>
    <cellStyle name="Normal 8 3 3 2 2 3 2" xfId="34573"/>
    <cellStyle name="Normal 8 3 3 2 2 4" xfId="10312"/>
    <cellStyle name="Normal 8 3 3 2 2 4 2" xfId="37266"/>
    <cellStyle name="Normal 8 3 3 2 2 5" xfId="13005"/>
    <cellStyle name="Normal 8 3 3 2 2 5 2" xfId="39959"/>
    <cellStyle name="Normal 8 3 3 2 2 6" xfId="15698"/>
    <cellStyle name="Normal 8 3 3 2 2 6 2" xfId="42652"/>
    <cellStyle name="Normal 8 3 3 2 2 7" xfId="18391"/>
    <cellStyle name="Normal 8 3 3 2 2 7 2" xfId="45346"/>
    <cellStyle name="Normal 8 3 3 2 2 8" xfId="21085"/>
    <cellStyle name="Normal 8 3 3 2 2 8 2" xfId="48040"/>
    <cellStyle name="Normal 8 3 3 2 2 9" xfId="23779"/>
    <cellStyle name="Normal 8 3 3 2 2 9 2" xfId="50734"/>
    <cellStyle name="Normal 8 3 3 2 3" xfId="2252"/>
    <cellStyle name="Normal 8 3 3 2 3 10" xfId="29207"/>
    <cellStyle name="Normal 8 3 3 2 3 11" xfId="25602"/>
    <cellStyle name="Normal 8 3 3 2 3 2" xfId="4035"/>
    <cellStyle name="Normal 8 3 3 2 3 2 2" xfId="30989"/>
    <cellStyle name="Normal 8 3 3 2 3 3" xfId="6728"/>
    <cellStyle name="Normal 8 3 3 2 3 3 2" xfId="33682"/>
    <cellStyle name="Normal 8 3 3 2 3 4" xfId="9421"/>
    <cellStyle name="Normal 8 3 3 2 3 4 2" xfId="36375"/>
    <cellStyle name="Normal 8 3 3 2 3 5" xfId="12114"/>
    <cellStyle name="Normal 8 3 3 2 3 5 2" xfId="39068"/>
    <cellStyle name="Normal 8 3 3 2 3 6" xfId="14807"/>
    <cellStyle name="Normal 8 3 3 2 3 6 2" xfId="41761"/>
    <cellStyle name="Normal 8 3 3 2 3 7" xfId="17500"/>
    <cellStyle name="Normal 8 3 3 2 3 7 2" xfId="44455"/>
    <cellStyle name="Normal 8 3 3 2 3 8" xfId="20194"/>
    <cellStyle name="Normal 8 3 3 2 3 8 2" xfId="47149"/>
    <cellStyle name="Normal 8 3 3 2 3 9" xfId="22888"/>
    <cellStyle name="Normal 8 3 3 2 3 9 2" xfId="49843"/>
    <cellStyle name="Normal 8 3 3 2 4" xfId="3144"/>
    <cellStyle name="Normal 8 3 3 2 4 2" xfId="30098"/>
    <cellStyle name="Normal 8 3 3 2 5" xfId="5837"/>
    <cellStyle name="Normal 8 3 3 2 5 2" xfId="32791"/>
    <cellStyle name="Normal 8 3 3 2 6" xfId="8530"/>
    <cellStyle name="Normal 8 3 3 2 6 2" xfId="35484"/>
    <cellStyle name="Normal 8 3 3 2 7" xfId="11223"/>
    <cellStyle name="Normal 8 3 3 2 7 2" xfId="38177"/>
    <cellStyle name="Normal 8 3 3 2 8" xfId="13916"/>
    <cellStyle name="Normal 8 3 3 2 8 2" xfId="40870"/>
    <cellStyle name="Normal 8 3 3 2 9" xfId="16609"/>
    <cellStyle name="Normal 8 3 3 2 9 2" xfId="43564"/>
    <cellStyle name="Normal 8 3 3 3" xfId="727"/>
    <cellStyle name="Normal 8 3 3 3 10" xfId="19557"/>
    <cellStyle name="Normal 8 3 3 3 10 2" xfId="46512"/>
    <cellStyle name="Normal 8 3 3 3 11" xfId="22251"/>
    <cellStyle name="Normal 8 3 3 3 11 2" xfId="49206"/>
    <cellStyle name="Normal 8 3 3 3 12" xfId="27679"/>
    <cellStyle name="Normal 8 3 3 3 13" xfId="24965"/>
    <cellStyle name="Normal 8 3 3 3 2" xfId="1615"/>
    <cellStyle name="Normal 8 3 3 3 2 10" xfId="28570"/>
    <cellStyle name="Normal 8 3 3 3 2 11" xfId="26747"/>
    <cellStyle name="Normal 8 3 3 3 2 2" xfId="5180"/>
    <cellStyle name="Normal 8 3 3 3 2 2 2" xfId="32134"/>
    <cellStyle name="Normal 8 3 3 3 2 3" xfId="7873"/>
    <cellStyle name="Normal 8 3 3 3 2 3 2" xfId="34827"/>
    <cellStyle name="Normal 8 3 3 3 2 4" xfId="10566"/>
    <cellStyle name="Normal 8 3 3 3 2 4 2" xfId="37520"/>
    <cellStyle name="Normal 8 3 3 3 2 5" xfId="13259"/>
    <cellStyle name="Normal 8 3 3 3 2 5 2" xfId="40213"/>
    <cellStyle name="Normal 8 3 3 3 2 6" xfId="15952"/>
    <cellStyle name="Normal 8 3 3 3 2 6 2" xfId="42906"/>
    <cellStyle name="Normal 8 3 3 3 2 7" xfId="18645"/>
    <cellStyle name="Normal 8 3 3 3 2 7 2" xfId="45600"/>
    <cellStyle name="Normal 8 3 3 3 2 8" xfId="21339"/>
    <cellStyle name="Normal 8 3 3 3 2 8 2" xfId="48294"/>
    <cellStyle name="Normal 8 3 3 3 2 9" xfId="24033"/>
    <cellStyle name="Normal 8 3 3 3 2 9 2" xfId="50988"/>
    <cellStyle name="Normal 8 3 3 3 3" xfId="2507"/>
    <cellStyle name="Normal 8 3 3 3 3 10" xfId="29461"/>
    <cellStyle name="Normal 8 3 3 3 3 11" xfId="25856"/>
    <cellStyle name="Normal 8 3 3 3 3 2" xfId="4289"/>
    <cellStyle name="Normal 8 3 3 3 3 2 2" xfId="31243"/>
    <cellStyle name="Normal 8 3 3 3 3 3" xfId="6982"/>
    <cellStyle name="Normal 8 3 3 3 3 3 2" xfId="33936"/>
    <cellStyle name="Normal 8 3 3 3 3 4" xfId="9675"/>
    <cellStyle name="Normal 8 3 3 3 3 4 2" xfId="36629"/>
    <cellStyle name="Normal 8 3 3 3 3 5" xfId="12368"/>
    <cellStyle name="Normal 8 3 3 3 3 5 2" xfId="39322"/>
    <cellStyle name="Normal 8 3 3 3 3 6" xfId="15061"/>
    <cellStyle name="Normal 8 3 3 3 3 6 2" xfId="42015"/>
    <cellStyle name="Normal 8 3 3 3 3 7" xfId="17754"/>
    <cellStyle name="Normal 8 3 3 3 3 7 2" xfId="44709"/>
    <cellStyle name="Normal 8 3 3 3 3 8" xfId="20448"/>
    <cellStyle name="Normal 8 3 3 3 3 8 2" xfId="47403"/>
    <cellStyle name="Normal 8 3 3 3 3 9" xfId="23142"/>
    <cellStyle name="Normal 8 3 3 3 3 9 2" xfId="50097"/>
    <cellStyle name="Normal 8 3 3 3 4" xfId="3398"/>
    <cellStyle name="Normal 8 3 3 3 4 2" xfId="30352"/>
    <cellStyle name="Normal 8 3 3 3 5" xfId="6091"/>
    <cellStyle name="Normal 8 3 3 3 5 2" xfId="33045"/>
    <cellStyle name="Normal 8 3 3 3 6" xfId="8784"/>
    <cellStyle name="Normal 8 3 3 3 6 2" xfId="35738"/>
    <cellStyle name="Normal 8 3 3 3 7" xfId="11477"/>
    <cellStyle name="Normal 8 3 3 3 7 2" xfId="38431"/>
    <cellStyle name="Normal 8 3 3 3 8" xfId="14170"/>
    <cellStyle name="Normal 8 3 3 3 8 2" xfId="41124"/>
    <cellStyle name="Normal 8 3 3 3 9" xfId="16863"/>
    <cellStyle name="Normal 8 3 3 3 9 2" xfId="43818"/>
    <cellStyle name="Normal 8 3 3 4" xfId="1088"/>
    <cellStyle name="Normal 8 3 3 4 10" xfId="28043"/>
    <cellStyle name="Normal 8 3 3 4 11" xfId="26220"/>
    <cellStyle name="Normal 8 3 3 4 2" xfId="4653"/>
    <cellStyle name="Normal 8 3 3 4 2 2" xfId="31607"/>
    <cellStyle name="Normal 8 3 3 4 3" xfId="7346"/>
    <cellStyle name="Normal 8 3 3 4 3 2" xfId="34300"/>
    <cellStyle name="Normal 8 3 3 4 4" xfId="10039"/>
    <cellStyle name="Normal 8 3 3 4 4 2" xfId="36993"/>
    <cellStyle name="Normal 8 3 3 4 5" xfId="12732"/>
    <cellStyle name="Normal 8 3 3 4 5 2" xfId="39686"/>
    <cellStyle name="Normal 8 3 3 4 6" xfId="15425"/>
    <cellStyle name="Normal 8 3 3 4 6 2" xfId="42379"/>
    <cellStyle name="Normal 8 3 3 4 7" xfId="18118"/>
    <cellStyle name="Normal 8 3 3 4 7 2" xfId="45073"/>
    <cellStyle name="Normal 8 3 3 4 8" xfId="20812"/>
    <cellStyle name="Normal 8 3 3 4 8 2" xfId="47767"/>
    <cellStyle name="Normal 8 3 3 4 9" xfId="23506"/>
    <cellStyle name="Normal 8 3 3 4 9 2" xfId="50461"/>
    <cellStyle name="Normal 8 3 3 5" xfId="1979"/>
    <cellStyle name="Normal 8 3 3 5 10" xfId="28934"/>
    <cellStyle name="Normal 8 3 3 5 11" xfId="25329"/>
    <cellStyle name="Normal 8 3 3 5 2" xfId="3762"/>
    <cellStyle name="Normal 8 3 3 5 2 2" xfId="30716"/>
    <cellStyle name="Normal 8 3 3 5 3" xfId="6455"/>
    <cellStyle name="Normal 8 3 3 5 3 2" xfId="33409"/>
    <cellStyle name="Normal 8 3 3 5 4" xfId="9148"/>
    <cellStyle name="Normal 8 3 3 5 4 2" xfId="36102"/>
    <cellStyle name="Normal 8 3 3 5 5" xfId="11841"/>
    <cellStyle name="Normal 8 3 3 5 5 2" xfId="38795"/>
    <cellStyle name="Normal 8 3 3 5 6" xfId="14534"/>
    <cellStyle name="Normal 8 3 3 5 6 2" xfId="41488"/>
    <cellStyle name="Normal 8 3 3 5 7" xfId="17227"/>
    <cellStyle name="Normal 8 3 3 5 7 2" xfId="44182"/>
    <cellStyle name="Normal 8 3 3 5 8" xfId="19921"/>
    <cellStyle name="Normal 8 3 3 5 8 2" xfId="46876"/>
    <cellStyle name="Normal 8 3 3 5 9" xfId="22615"/>
    <cellStyle name="Normal 8 3 3 5 9 2" xfId="49570"/>
    <cellStyle name="Normal 8 3 3 6" xfId="2871"/>
    <cellStyle name="Normal 8 3 3 6 2" xfId="29825"/>
    <cellStyle name="Normal 8 3 3 7" xfId="5564"/>
    <cellStyle name="Normal 8 3 3 7 2" xfId="32518"/>
    <cellStyle name="Normal 8 3 3 8" xfId="8257"/>
    <cellStyle name="Normal 8 3 3 8 2" xfId="35211"/>
    <cellStyle name="Normal 8 3 3 9" xfId="10950"/>
    <cellStyle name="Normal 8 3 3 9 2" xfId="37904"/>
    <cellStyle name="Normal 8 3 4" xfId="199"/>
    <cellStyle name="Normal 8 3 4 10" xfId="13676"/>
    <cellStyle name="Normal 8 3 4 10 2" xfId="40630"/>
    <cellStyle name="Normal 8 3 4 11" xfId="16369"/>
    <cellStyle name="Normal 8 3 4 11 2" xfId="43324"/>
    <cellStyle name="Normal 8 3 4 12" xfId="19063"/>
    <cellStyle name="Normal 8 3 4 12 2" xfId="46018"/>
    <cellStyle name="Normal 8 3 4 13" xfId="21757"/>
    <cellStyle name="Normal 8 3 4 13 2" xfId="48712"/>
    <cellStyle name="Normal 8 3 4 14" xfId="27185"/>
    <cellStyle name="Normal 8 3 4 15" xfId="24471"/>
    <cellStyle name="Normal 8 3 4 2" xfId="488"/>
    <cellStyle name="Normal 8 3 4 2 10" xfId="19318"/>
    <cellStyle name="Normal 8 3 4 2 10 2" xfId="46273"/>
    <cellStyle name="Normal 8 3 4 2 11" xfId="22012"/>
    <cellStyle name="Normal 8 3 4 2 11 2" xfId="48967"/>
    <cellStyle name="Normal 8 3 4 2 12" xfId="27440"/>
    <cellStyle name="Normal 8 3 4 2 13" xfId="24726"/>
    <cellStyle name="Normal 8 3 4 2 2" xfId="1376"/>
    <cellStyle name="Normal 8 3 4 2 2 10" xfId="28331"/>
    <cellStyle name="Normal 8 3 4 2 2 11" xfId="26508"/>
    <cellStyle name="Normal 8 3 4 2 2 2" xfId="4941"/>
    <cellStyle name="Normal 8 3 4 2 2 2 2" xfId="31895"/>
    <cellStyle name="Normal 8 3 4 2 2 3" xfId="7634"/>
    <cellStyle name="Normal 8 3 4 2 2 3 2" xfId="34588"/>
    <cellStyle name="Normal 8 3 4 2 2 4" xfId="10327"/>
    <cellStyle name="Normal 8 3 4 2 2 4 2" xfId="37281"/>
    <cellStyle name="Normal 8 3 4 2 2 5" xfId="13020"/>
    <cellStyle name="Normal 8 3 4 2 2 5 2" xfId="39974"/>
    <cellStyle name="Normal 8 3 4 2 2 6" xfId="15713"/>
    <cellStyle name="Normal 8 3 4 2 2 6 2" xfId="42667"/>
    <cellStyle name="Normal 8 3 4 2 2 7" xfId="18406"/>
    <cellStyle name="Normal 8 3 4 2 2 7 2" xfId="45361"/>
    <cellStyle name="Normal 8 3 4 2 2 8" xfId="21100"/>
    <cellStyle name="Normal 8 3 4 2 2 8 2" xfId="48055"/>
    <cellStyle name="Normal 8 3 4 2 2 9" xfId="23794"/>
    <cellStyle name="Normal 8 3 4 2 2 9 2" xfId="50749"/>
    <cellStyle name="Normal 8 3 4 2 3" xfId="2267"/>
    <cellStyle name="Normal 8 3 4 2 3 10" xfId="29222"/>
    <cellStyle name="Normal 8 3 4 2 3 11" xfId="25617"/>
    <cellStyle name="Normal 8 3 4 2 3 2" xfId="4050"/>
    <cellStyle name="Normal 8 3 4 2 3 2 2" xfId="31004"/>
    <cellStyle name="Normal 8 3 4 2 3 3" xfId="6743"/>
    <cellStyle name="Normal 8 3 4 2 3 3 2" xfId="33697"/>
    <cellStyle name="Normal 8 3 4 2 3 4" xfId="9436"/>
    <cellStyle name="Normal 8 3 4 2 3 4 2" xfId="36390"/>
    <cellStyle name="Normal 8 3 4 2 3 5" xfId="12129"/>
    <cellStyle name="Normal 8 3 4 2 3 5 2" xfId="39083"/>
    <cellStyle name="Normal 8 3 4 2 3 6" xfId="14822"/>
    <cellStyle name="Normal 8 3 4 2 3 6 2" xfId="41776"/>
    <cellStyle name="Normal 8 3 4 2 3 7" xfId="17515"/>
    <cellStyle name="Normal 8 3 4 2 3 7 2" xfId="44470"/>
    <cellStyle name="Normal 8 3 4 2 3 8" xfId="20209"/>
    <cellStyle name="Normal 8 3 4 2 3 8 2" xfId="47164"/>
    <cellStyle name="Normal 8 3 4 2 3 9" xfId="22903"/>
    <cellStyle name="Normal 8 3 4 2 3 9 2" xfId="49858"/>
    <cellStyle name="Normal 8 3 4 2 4" xfId="3159"/>
    <cellStyle name="Normal 8 3 4 2 4 2" xfId="30113"/>
    <cellStyle name="Normal 8 3 4 2 5" xfId="5852"/>
    <cellStyle name="Normal 8 3 4 2 5 2" xfId="32806"/>
    <cellStyle name="Normal 8 3 4 2 6" xfId="8545"/>
    <cellStyle name="Normal 8 3 4 2 6 2" xfId="35499"/>
    <cellStyle name="Normal 8 3 4 2 7" xfId="11238"/>
    <cellStyle name="Normal 8 3 4 2 7 2" xfId="38192"/>
    <cellStyle name="Normal 8 3 4 2 8" xfId="13931"/>
    <cellStyle name="Normal 8 3 4 2 8 2" xfId="40885"/>
    <cellStyle name="Normal 8 3 4 2 9" xfId="16624"/>
    <cellStyle name="Normal 8 3 4 2 9 2" xfId="43579"/>
    <cellStyle name="Normal 8 3 4 3" xfId="742"/>
    <cellStyle name="Normal 8 3 4 3 10" xfId="19572"/>
    <cellStyle name="Normal 8 3 4 3 10 2" xfId="46527"/>
    <cellStyle name="Normal 8 3 4 3 11" xfId="22266"/>
    <cellStyle name="Normal 8 3 4 3 11 2" xfId="49221"/>
    <cellStyle name="Normal 8 3 4 3 12" xfId="27694"/>
    <cellStyle name="Normal 8 3 4 3 13" xfId="24980"/>
    <cellStyle name="Normal 8 3 4 3 2" xfId="1630"/>
    <cellStyle name="Normal 8 3 4 3 2 10" xfId="28585"/>
    <cellStyle name="Normal 8 3 4 3 2 11" xfId="26762"/>
    <cellStyle name="Normal 8 3 4 3 2 2" xfId="5195"/>
    <cellStyle name="Normal 8 3 4 3 2 2 2" xfId="32149"/>
    <cellStyle name="Normal 8 3 4 3 2 3" xfId="7888"/>
    <cellStyle name="Normal 8 3 4 3 2 3 2" xfId="34842"/>
    <cellStyle name="Normal 8 3 4 3 2 4" xfId="10581"/>
    <cellStyle name="Normal 8 3 4 3 2 4 2" xfId="37535"/>
    <cellStyle name="Normal 8 3 4 3 2 5" xfId="13274"/>
    <cellStyle name="Normal 8 3 4 3 2 5 2" xfId="40228"/>
    <cellStyle name="Normal 8 3 4 3 2 6" xfId="15967"/>
    <cellStyle name="Normal 8 3 4 3 2 6 2" xfId="42921"/>
    <cellStyle name="Normal 8 3 4 3 2 7" xfId="18660"/>
    <cellStyle name="Normal 8 3 4 3 2 7 2" xfId="45615"/>
    <cellStyle name="Normal 8 3 4 3 2 8" xfId="21354"/>
    <cellStyle name="Normal 8 3 4 3 2 8 2" xfId="48309"/>
    <cellStyle name="Normal 8 3 4 3 2 9" xfId="24048"/>
    <cellStyle name="Normal 8 3 4 3 2 9 2" xfId="51003"/>
    <cellStyle name="Normal 8 3 4 3 3" xfId="2522"/>
    <cellStyle name="Normal 8 3 4 3 3 10" xfId="29476"/>
    <cellStyle name="Normal 8 3 4 3 3 11" xfId="25871"/>
    <cellStyle name="Normal 8 3 4 3 3 2" xfId="4304"/>
    <cellStyle name="Normal 8 3 4 3 3 2 2" xfId="31258"/>
    <cellStyle name="Normal 8 3 4 3 3 3" xfId="6997"/>
    <cellStyle name="Normal 8 3 4 3 3 3 2" xfId="33951"/>
    <cellStyle name="Normal 8 3 4 3 3 4" xfId="9690"/>
    <cellStyle name="Normal 8 3 4 3 3 4 2" xfId="36644"/>
    <cellStyle name="Normal 8 3 4 3 3 5" xfId="12383"/>
    <cellStyle name="Normal 8 3 4 3 3 5 2" xfId="39337"/>
    <cellStyle name="Normal 8 3 4 3 3 6" xfId="15076"/>
    <cellStyle name="Normal 8 3 4 3 3 6 2" xfId="42030"/>
    <cellStyle name="Normal 8 3 4 3 3 7" xfId="17769"/>
    <cellStyle name="Normal 8 3 4 3 3 7 2" xfId="44724"/>
    <cellStyle name="Normal 8 3 4 3 3 8" xfId="20463"/>
    <cellStyle name="Normal 8 3 4 3 3 8 2" xfId="47418"/>
    <cellStyle name="Normal 8 3 4 3 3 9" xfId="23157"/>
    <cellStyle name="Normal 8 3 4 3 3 9 2" xfId="50112"/>
    <cellStyle name="Normal 8 3 4 3 4" xfId="3413"/>
    <cellStyle name="Normal 8 3 4 3 4 2" xfId="30367"/>
    <cellStyle name="Normal 8 3 4 3 5" xfId="6106"/>
    <cellStyle name="Normal 8 3 4 3 5 2" xfId="33060"/>
    <cellStyle name="Normal 8 3 4 3 6" xfId="8799"/>
    <cellStyle name="Normal 8 3 4 3 6 2" xfId="35753"/>
    <cellStyle name="Normal 8 3 4 3 7" xfId="11492"/>
    <cellStyle name="Normal 8 3 4 3 7 2" xfId="38446"/>
    <cellStyle name="Normal 8 3 4 3 8" xfId="14185"/>
    <cellStyle name="Normal 8 3 4 3 8 2" xfId="41139"/>
    <cellStyle name="Normal 8 3 4 3 9" xfId="16878"/>
    <cellStyle name="Normal 8 3 4 3 9 2" xfId="43833"/>
    <cellStyle name="Normal 8 3 4 4" xfId="1121"/>
    <cellStyle name="Normal 8 3 4 4 10" xfId="28076"/>
    <cellStyle name="Normal 8 3 4 4 11" xfId="26253"/>
    <cellStyle name="Normal 8 3 4 4 2" xfId="4686"/>
    <cellStyle name="Normal 8 3 4 4 2 2" xfId="31640"/>
    <cellStyle name="Normal 8 3 4 4 3" xfId="7379"/>
    <cellStyle name="Normal 8 3 4 4 3 2" xfId="34333"/>
    <cellStyle name="Normal 8 3 4 4 4" xfId="10072"/>
    <cellStyle name="Normal 8 3 4 4 4 2" xfId="37026"/>
    <cellStyle name="Normal 8 3 4 4 5" xfId="12765"/>
    <cellStyle name="Normal 8 3 4 4 5 2" xfId="39719"/>
    <cellStyle name="Normal 8 3 4 4 6" xfId="15458"/>
    <cellStyle name="Normal 8 3 4 4 6 2" xfId="42412"/>
    <cellStyle name="Normal 8 3 4 4 7" xfId="18151"/>
    <cellStyle name="Normal 8 3 4 4 7 2" xfId="45106"/>
    <cellStyle name="Normal 8 3 4 4 8" xfId="20845"/>
    <cellStyle name="Normal 8 3 4 4 8 2" xfId="47800"/>
    <cellStyle name="Normal 8 3 4 4 9" xfId="23539"/>
    <cellStyle name="Normal 8 3 4 4 9 2" xfId="50494"/>
    <cellStyle name="Normal 8 3 4 5" xfId="2012"/>
    <cellStyle name="Normal 8 3 4 5 10" xfId="28967"/>
    <cellStyle name="Normal 8 3 4 5 11" xfId="25362"/>
    <cellStyle name="Normal 8 3 4 5 2" xfId="3795"/>
    <cellStyle name="Normal 8 3 4 5 2 2" xfId="30749"/>
    <cellStyle name="Normal 8 3 4 5 3" xfId="6488"/>
    <cellStyle name="Normal 8 3 4 5 3 2" xfId="33442"/>
    <cellStyle name="Normal 8 3 4 5 4" xfId="9181"/>
    <cellStyle name="Normal 8 3 4 5 4 2" xfId="36135"/>
    <cellStyle name="Normal 8 3 4 5 5" xfId="11874"/>
    <cellStyle name="Normal 8 3 4 5 5 2" xfId="38828"/>
    <cellStyle name="Normal 8 3 4 5 6" xfId="14567"/>
    <cellStyle name="Normal 8 3 4 5 6 2" xfId="41521"/>
    <cellStyle name="Normal 8 3 4 5 7" xfId="17260"/>
    <cellStyle name="Normal 8 3 4 5 7 2" xfId="44215"/>
    <cellStyle name="Normal 8 3 4 5 8" xfId="19954"/>
    <cellStyle name="Normal 8 3 4 5 8 2" xfId="46909"/>
    <cellStyle name="Normal 8 3 4 5 9" xfId="22648"/>
    <cellStyle name="Normal 8 3 4 5 9 2" xfId="49603"/>
    <cellStyle name="Normal 8 3 4 6" xfId="2904"/>
    <cellStyle name="Normal 8 3 4 6 2" xfId="29858"/>
    <cellStyle name="Normal 8 3 4 7" xfId="5597"/>
    <cellStyle name="Normal 8 3 4 7 2" xfId="32551"/>
    <cellStyle name="Normal 8 3 4 8" xfId="8290"/>
    <cellStyle name="Normal 8 3 4 8 2" xfId="35244"/>
    <cellStyle name="Normal 8 3 4 9" xfId="10983"/>
    <cellStyle name="Normal 8 3 4 9 2" xfId="37937"/>
    <cellStyle name="Normal 8 3 5" xfId="414"/>
    <cellStyle name="Normal 8 3 5 2" xfId="454"/>
    <cellStyle name="Normal 8 3 5 2 10" xfId="19284"/>
    <cellStyle name="Normal 8 3 5 2 10 2" xfId="46239"/>
    <cellStyle name="Normal 8 3 5 2 11" xfId="21978"/>
    <cellStyle name="Normal 8 3 5 2 11 2" xfId="48933"/>
    <cellStyle name="Normal 8 3 5 2 12" xfId="27406"/>
    <cellStyle name="Normal 8 3 5 2 13" xfId="24692"/>
    <cellStyle name="Normal 8 3 5 2 2" xfId="1342"/>
    <cellStyle name="Normal 8 3 5 2 2 10" xfId="28297"/>
    <cellStyle name="Normal 8 3 5 2 2 11" xfId="26474"/>
    <cellStyle name="Normal 8 3 5 2 2 2" xfId="4907"/>
    <cellStyle name="Normal 8 3 5 2 2 2 2" xfId="31861"/>
    <cellStyle name="Normal 8 3 5 2 2 3" xfId="7600"/>
    <cellStyle name="Normal 8 3 5 2 2 3 2" xfId="34554"/>
    <cellStyle name="Normal 8 3 5 2 2 4" xfId="10293"/>
    <cellStyle name="Normal 8 3 5 2 2 4 2" xfId="37247"/>
    <cellStyle name="Normal 8 3 5 2 2 5" xfId="12986"/>
    <cellStyle name="Normal 8 3 5 2 2 5 2" xfId="39940"/>
    <cellStyle name="Normal 8 3 5 2 2 6" xfId="15679"/>
    <cellStyle name="Normal 8 3 5 2 2 6 2" xfId="42633"/>
    <cellStyle name="Normal 8 3 5 2 2 7" xfId="18372"/>
    <cellStyle name="Normal 8 3 5 2 2 7 2" xfId="45327"/>
    <cellStyle name="Normal 8 3 5 2 2 8" xfId="21066"/>
    <cellStyle name="Normal 8 3 5 2 2 8 2" xfId="48021"/>
    <cellStyle name="Normal 8 3 5 2 2 9" xfId="23760"/>
    <cellStyle name="Normal 8 3 5 2 2 9 2" xfId="50715"/>
    <cellStyle name="Normal 8 3 5 2 3" xfId="2233"/>
    <cellStyle name="Normal 8 3 5 2 3 10" xfId="29188"/>
    <cellStyle name="Normal 8 3 5 2 3 11" xfId="25583"/>
    <cellStyle name="Normal 8 3 5 2 3 2" xfId="4016"/>
    <cellStyle name="Normal 8 3 5 2 3 2 2" xfId="30970"/>
    <cellStyle name="Normal 8 3 5 2 3 3" xfId="6709"/>
    <cellStyle name="Normal 8 3 5 2 3 3 2" xfId="33663"/>
    <cellStyle name="Normal 8 3 5 2 3 4" xfId="9402"/>
    <cellStyle name="Normal 8 3 5 2 3 4 2" xfId="36356"/>
    <cellStyle name="Normal 8 3 5 2 3 5" xfId="12095"/>
    <cellStyle name="Normal 8 3 5 2 3 5 2" xfId="39049"/>
    <cellStyle name="Normal 8 3 5 2 3 6" xfId="14788"/>
    <cellStyle name="Normal 8 3 5 2 3 6 2" xfId="41742"/>
    <cellStyle name="Normal 8 3 5 2 3 7" xfId="17481"/>
    <cellStyle name="Normal 8 3 5 2 3 7 2" xfId="44436"/>
    <cellStyle name="Normal 8 3 5 2 3 8" xfId="20175"/>
    <cellStyle name="Normal 8 3 5 2 3 8 2" xfId="47130"/>
    <cellStyle name="Normal 8 3 5 2 3 9" xfId="22869"/>
    <cellStyle name="Normal 8 3 5 2 3 9 2" xfId="49824"/>
    <cellStyle name="Normal 8 3 5 2 4" xfId="3125"/>
    <cellStyle name="Normal 8 3 5 2 4 2" xfId="30079"/>
    <cellStyle name="Normal 8 3 5 2 5" xfId="5818"/>
    <cellStyle name="Normal 8 3 5 2 5 2" xfId="32772"/>
    <cellStyle name="Normal 8 3 5 2 6" xfId="8511"/>
    <cellStyle name="Normal 8 3 5 2 6 2" xfId="35465"/>
    <cellStyle name="Normal 8 3 5 2 7" xfId="11204"/>
    <cellStyle name="Normal 8 3 5 2 7 2" xfId="38158"/>
    <cellStyle name="Normal 8 3 5 2 8" xfId="13897"/>
    <cellStyle name="Normal 8 3 5 2 8 2" xfId="40851"/>
    <cellStyle name="Normal 8 3 5 2 9" xfId="16590"/>
    <cellStyle name="Normal 8 3 5 2 9 2" xfId="43545"/>
    <cellStyle name="Normal 8 3 5 3" xfId="706"/>
    <cellStyle name="Normal 8 3 5 3 10" xfId="19536"/>
    <cellStyle name="Normal 8 3 5 3 10 2" xfId="46491"/>
    <cellStyle name="Normal 8 3 5 3 11" xfId="22230"/>
    <cellStyle name="Normal 8 3 5 3 11 2" xfId="49185"/>
    <cellStyle name="Normal 8 3 5 3 12" xfId="27658"/>
    <cellStyle name="Normal 8 3 5 3 13" xfId="24944"/>
    <cellStyle name="Normal 8 3 5 3 2" xfId="1594"/>
    <cellStyle name="Normal 8 3 5 3 2 10" xfId="28549"/>
    <cellStyle name="Normal 8 3 5 3 2 11" xfId="26726"/>
    <cellStyle name="Normal 8 3 5 3 2 2" xfId="5159"/>
    <cellStyle name="Normal 8 3 5 3 2 2 2" xfId="32113"/>
    <cellStyle name="Normal 8 3 5 3 2 3" xfId="7852"/>
    <cellStyle name="Normal 8 3 5 3 2 3 2" xfId="34806"/>
    <cellStyle name="Normal 8 3 5 3 2 4" xfId="10545"/>
    <cellStyle name="Normal 8 3 5 3 2 4 2" xfId="37499"/>
    <cellStyle name="Normal 8 3 5 3 2 5" xfId="13238"/>
    <cellStyle name="Normal 8 3 5 3 2 5 2" xfId="40192"/>
    <cellStyle name="Normal 8 3 5 3 2 6" xfId="15931"/>
    <cellStyle name="Normal 8 3 5 3 2 6 2" xfId="42885"/>
    <cellStyle name="Normal 8 3 5 3 2 7" xfId="18624"/>
    <cellStyle name="Normal 8 3 5 3 2 7 2" xfId="45579"/>
    <cellStyle name="Normal 8 3 5 3 2 8" xfId="21318"/>
    <cellStyle name="Normal 8 3 5 3 2 8 2" xfId="48273"/>
    <cellStyle name="Normal 8 3 5 3 2 9" xfId="24012"/>
    <cellStyle name="Normal 8 3 5 3 2 9 2" xfId="50967"/>
    <cellStyle name="Normal 8 3 5 3 3" xfId="2486"/>
    <cellStyle name="Normal 8 3 5 3 3 10" xfId="29440"/>
    <cellStyle name="Normal 8 3 5 3 3 11" xfId="25835"/>
    <cellStyle name="Normal 8 3 5 3 3 2" xfId="4268"/>
    <cellStyle name="Normal 8 3 5 3 3 2 2" xfId="31222"/>
    <cellStyle name="Normal 8 3 5 3 3 3" xfId="6961"/>
    <cellStyle name="Normal 8 3 5 3 3 3 2" xfId="33915"/>
    <cellStyle name="Normal 8 3 5 3 3 4" xfId="9654"/>
    <cellStyle name="Normal 8 3 5 3 3 4 2" xfId="36608"/>
    <cellStyle name="Normal 8 3 5 3 3 5" xfId="12347"/>
    <cellStyle name="Normal 8 3 5 3 3 5 2" xfId="39301"/>
    <cellStyle name="Normal 8 3 5 3 3 6" xfId="15040"/>
    <cellStyle name="Normal 8 3 5 3 3 6 2" xfId="41994"/>
    <cellStyle name="Normal 8 3 5 3 3 7" xfId="17733"/>
    <cellStyle name="Normal 8 3 5 3 3 7 2" xfId="44688"/>
    <cellStyle name="Normal 8 3 5 3 3 8" xfId="20427"/>
    <cellStyle name="Normal 8 3 5 3 3 8 2" xfId="47382"/>
    <cellStyle name="Normal 8 3 5 3 3 9" xfId="23121"/>
    <cellStyle name="Normal 8 3 5 3 3 9 2" xfId="50076"/>
    <cellStyle name="Normal 8 3 5 3 4" xfId="3377"/>
    <cellStyle name="Normal 8 3 5 3 4 2" xfId="30331"/>
    <cellStyle name="Normal 8 3 5 3 5" xfId="6070"/>
    <cellStyle name="Normal 8 3 5 3 5 2" xfId="33024"/>
    <cellStyle name="Normal 8 3 5 3 6" xfId="8763"/>
    <cellStyle name="Normal 8 3 5 3 6 2" xfId="35717"/>
    <cellStyle name="Normal 8 3 5 3 7" xfId="11456"/>
    <cellStyle name="Normal 8 3 5 3 7 2" xfId="38410"/>
    <cellStyle name="Normal 8 3 5 3 8" xfId="14149"/>
    <cellStyle name="Normal 8 3 5 3 8 2" xfId="41103"/>
    <cellStyle name="Normal 8 3 5 3 9" xfId="16842"/>
    <cellStyle name="Normal 8 3 5 3 9 2" xfId="43797"/>
    <cellStyle name="Normal 8 3 6" xfId="524"/>
    <cellStyle name="Normal 8 3 6 10" xfId="19354"/>
    <cellStyle name="Normal 8 3 6 10 2" xfId="46309"/>
    <cellStyle name="Normal 8 3 6 11" xfId="22048"/>
    <cellStyle name="Normal 8 3 6 11 2" xfId="49003"/>
    <cellStyle name="Normal 8 3 6 12" xfId="27476"/>
    <cellStyle name="Normal 8 3 6 13" xfId="24762"/>
    <cellStyle name="Normal 8 3 6 2" xfId="1412"/>
    <cellStyle name="Normal 8 3 6 2 10" xfId="28367"/>
    <cellStyle name="Normal 8 3 6 2 11" xfId="26544"/>
    <cellStyle name="Normal 8 3 6 2 2" xfId="4977"/>
    <cellStyle name="Normal 8 3 6 2 2 2" xfId="31931"/>
    <cellStyle name="Normal 8 3 6 2 3" xfId="7670"/>
    <cellStyle name="Normal 8 3 6 2 3 2" xfId="34624"/>
    <cellStyle name="Normal 8 3 6 2 4" xfId="10363"/>
    <cellStyle name="Normal 8 3 6 2 4 2" xfId="37317"/>
    <cellStyle name="Normal 8 3 6 2 5" xfId="13056"/>
    <cellStyle name="Normal 8 3 6 2 5 2" xfId="40010"/>
    <cellStyle name="Normal 8 3 6 2 6" xfId="15749"/>
    <cellStyle name="Normal 8 3 6 2 6 2" xfId="42703"/>
    <cellStyle name="Normal 8 3 6 2 7" xfId="18442"/>
    <cellStyle name="Normal 8 3 6 2 7 2" xfId="45397"/>
    <cellStyle name="Normal 8 3 6 2 8" xfId="21136"/>
    <cellStyle name="Normal 8 3 6 2 8 2" xfId="48091"/>
    <cellStyle name="Normal 8 3 6 2 9" xfId="23830"/>
    <cellStyle name="Normal 8 3 6 2 9 2" xfId="50785"/>
    <cellStyle name="Normal 8 3 6 3" xfId="2303"/>
    <cellStyle name="Normal 8 3 6 3 10" xfId="29258"/>
    <cellStyle name="Normal 8 3 6 3 11" xfId="25653"/>
    <cellStyle name="Normal 8 3 6 3 2" xfId="4086"/>
    <cellStyle name="Normal 8 3 6 3 2 2" xfId="31040"/>
    <cellStyle name="Normal 8 3 6 3 3" xfId="6779"/>
    <cellStyle name="Normal 8 3 6 3 3 2" xfId="33733"/>
    <cellStyle name="Normal 8 3 6 3 4" xfId="9472"/>
    <cellStyle name="Normal 8 3 6 3 4 2" xfId="36426"/>
    <cellStyle name="Normal 8 3 6 3 5" xfId="12165"/>
    <cellStyle name="Normal 8 3 6 3 5 2" xfId="39119"/>
    <cellStyle name="Normal 8 3 6 3 6" xfId="14858"/>
    <cellStyle name="Normal 8 3 6 3 6 2" xfId="41812"/>
    <cellStyle name="Normal 8 3 6 3 7" xfId="17551"/>
    <cellStyle name="Normal 8 3 6 3 7 2" xfId="44506"/>
    <cellStyle name="Normal 8 3 6 3 8" xfId="20245"/>
    <cellStyle name="Normal 8 3 6 3 8 2" xfId="47200"/>
    <cellStyle name="Normal 8 3 6 3 9" xfId="22939"/>
    <cellStyle name="Normal 8 3 6 3 9 2" xfId="49894"/>
    <cellStyle name="Normal 8 3 6 4" xfId="3195"/>
    <cellStyle name="Normal 8 3 6 4 2" xfId="30149"/>
    <cellStyle name="Normal 8 3 6 5" xfId="5888"/>
    <cellStyle name="Normal 8 3 6 5 2" xfId="32842"/>
    <cellStyle name="Normal 8 3 6 6" xfId="8581"/>
    <cellStyle name="Normal 8 3 6 6 2" xfId="35535"/>
    <cellStyle name="Normal 8 3 6 7" xfId="11274"/>
    <cellStyle name="Normal 8 3 6 7 2" xfId="38228"/>
    <cellStyle name="Normal 8 3 6 8" xfId="13967"/>
    <cellStyle name="Normal 8 3 6 8 2" xfId="40921"/>
    <cellStyle name="Normal 8 3 6 9" xfId="16660"/>
    <cellStyle name="Normal 8 3 6 9 2" xfId="43615"/>
    <cellStyle name="Normal 8 3 7" xfId="790"/>
    <cellStyle name="Normal 8 3 7 10" xfId="19621"/>
    <cellStyle name="Normal 8 3 7 10 2" xfId="46576"/>
    <cellStyle name="Normal 8 3 7 11" xfId="22315"/>
    <cellStyle name="Normal 8 3 7 11 2" xfId="49270"/>
    <cellStyle name="Normal 8 3 7 12" xfId="27743"/>
    <cellStyle name="Normal 8 3 7 13" xfId="25029"/>
    <cellStyle name="Normal 8 3 7 2" xfId="1679"/>
    <cellStyle name="Normal 8 3 7 2 10" xfId="28634"/>
    <cellStyle name="Normal 8 3 7 2 11" xfId="26811"/>
    <cellStyle name="Normal 8 3 7 2 2" xfId="5244"/>
    <cellStyle name="Normal 8 3 7 2 2 2" xfId="32198"/>
    <cellStyle name="Normal 8 3 7 2 3" xfId="7937"/>
    <cellStyle name="Normal 8 3 7 2 3 2" xfId="34891"/>
    <cellStyle name="Normal 8 3 7 2 4" xfId="10630"/>
    <cellStyle name="Normal 8 3 7 2 4 2" xfId="37584"/>
    <cellStyle name="Normal 8 3 7 2 5" xfId="13323"/>
    <cellStyle name="Normal 8 3 7 2 5 2" xfId="40277"/>
    <cellStyle name="Normal 8 3 7 2 6" xfId="16016"/>
    <cellStyle name="Normal 8 3 7 2 6 2" xfId="42970"/>
    <cellStyle name="Normal 8 3 7 2 7" xfId="18709"/>
    <cellStyle name="Normal 8 3 7 2 7 2" xfId="45664"/>
    <cellStyle name="Normal 8 3 7 2 8" xfId="21403"/>
    <cellStyle name="Normal 8 3 7 2 8 2" xfId="48358"/>
    <cellStyle name="Normal 8 3 7 2 9" xfId="24097"/>
    <cellStyle name="Normal 8 3 7 2 9 2" xfId="51052"/>
    <cellStyle name="Normal 8 3 7 3" xfId="2571"/>
    <cellStyle name="Normal 8 3 7 3 10" xfId="29525"/>
    <cellStyle name="Normal 8 3 7 3 11" xfId="25920"/>
    <cellStyle name="Normal 8 3 7 3 2" xfId="4353"/>
    <cellStyle name="Normal 8 3 7 3 2 2" xfId="31307"/>
    <cellStyle name="Normal 8 3 7 3 3" xfId="7046"/>
    <cellStyle name="Normal 8 3 7 3 3 2" xfId="34000"/>
    <cellStyle name="Normal 8 3 7 3 4" xfId="9739"/>
    <cellStyle name="Normal 8 3 7 3 4 2" xfId="36693"/>
    <cellStyle name="Normal 8 3 7 3 5" xfId="12432"/>
    <cellStyle name="Normal 8 3 7 3 5 2" xfId="39386"/>
    <cellStyle name="Normal 8 3 7 3 6" xfId="15125"/>
    <cellStyle name="Normal 8 3 7 3 6 2" xfId="42079"/>
    <cellStyle name="Normal 8 3 7 3 7" xfId="17818"/>
    <cellStyle name="Normal 8 3 7 3 7 2" xfId="44773"/>
    <cellStyle name="Normal 8 3 7 3 8" xfId="20512"/>
    <cellStyle name="Normal 8 3 7 3 8 2" xfId="47467"/>
    <cellStyle name="Normal 8 3 7 3 9" xfId="23206"/>
    <cellStyle name="Normal 8 3 7 3 9 2" xfId="50161"/>
    <cellStyle name="Normal 8 3 7 4" xfId="3462"/>
    <cellStyle name="Normal 8 3 7 4 2" xfId="30416"/>
    <cellStyle name="Normal 8 3 7 5" xfId="6155"/>
    <cellStyle name="Normal 8 3 7 5 2" xfId="33109"/>
    <cellStyle name="Normal 8 3 7 6" xfId="8848"/>
    <cellStyle name="Normal 8 3 7 6 2" xfId="35802"/>
    <cellStyle name="Normal 8 3 7 7" xfId="11541"/>
    <cellStyle name="Normal 8 3 7 7 2" xfId="38495"/>
    <cellStyle name="Normal 8 3 7 8" xfId="14234"/>
    <cellStyle name="Normal 8 3 7 8 2" xfId="41188"/>
    <cellStyle name="Normal 8 3 7 9" xfId="16927"/>
    <cellStyle name="Normal 8 3 7 9 2" xfId="43882"/>
    <cellStyle name="Normal 8 3 8" xfId="823"/>
    <cellStyle name="Normal 8 3 8 10" xfId="19654"/>
    <cellStyle name="Normal 8 3 8 10 2" xfId="46609"/>
    <cellStyle name="Normal 8 3 8 11" xfId="22348"/>
    <cellStyle name="Normal 8 3 8 11 2" xfId="49303"/>
    <cellStyle name="Normal 8 3 8 12" xfId="27776"/>
    <cellStyle name="Normal 8 3 8 13" xfId="25062"/>
    <cellStyle name="Normal 8 3 8 2" xfId="1712"/>
    <cellStyle name="Normal 8 3 8 2 10" xfId="28667"/>
    <cellStyle name="Normal 8 3 8 2 11" xfId="26844"/>
    <cellStyle name="Normal 8 3 8 2 2" xfId="5277"/>
    <cellStyle name="Normal 8 3 8 2 2 2" xfId="32231"/>
    <cellStyle name="Normal 8 3 8 2 3" xfId="7970"/>
    <cellStyle name="Normal 8 3 8 2 3 2" xfId="34924"/>
    <cellStyle name="Normal 8 3 8 2 4" xfId="10663"/>
    <cellStyle name="Normal 8 3 8 2 4 2" xfId="37617"/>
    <cellStyle name="Normal 8 3 8 2 5" xfId="13356"/>
    <cellStyle name="Normal 8 3 8 2 5 2" xfId="40310"/>
    <cellStyle name="Normal 8 3 8 2 6" xfId="16049"/>
    <cellStyle name="Normal 8 3 8 2 6 2" xfId="43003"/>
    <cellStyle name="Normal 8 3 8 2 7" xfId="18742"/>
    <cellStyle name="Normal 8 3 8 2 7 2" xfId="45697"/>
    <cellStyle name="Normal 8 3 8 2 8" xfId="21436"/>
    <cellStyle name="Normal 8 3 8 2 8 2" xfId="48391"/>
    <cellStyle name="Normal 8 3 8 2 9" xfId="24130"/>
    <cellStyle name="Normal 8 3 8 2 9 2" xfId="51085"/>
    <cellStyle name="Normal 8 3 8 3" xfId="2604"/>
    <cellStyle name="Normal 8 3 8 3 10" xfId="29558"/>
    <cellStyle name="Normal 8 3 8 3 11" xfId="25953"/>
    <cellStyle name="Normal 8 3 8 3 2" xfId="4386"/>
    <cellStyle name="Normal 8 3 8 3 2 2" xfId="31340"/>
    <cellStyle name="Normal 8 3 8 3 3" xfId="7079"/>
    <cellStyle name="Normal 8 3 8 3 3 2" xfId="34033"/>
    <cellStyle name="Normal 8 3 8 3 4" xfId="9772"/>
    <cellStyle name="Normal 8 3 8 3 4 2" xfId="36726"/>
    <cellStyle name="Normal 8 3 8 3 5" xfId="12465"/>
    <cellStyle name="Normal 8 3 8 3 5 2" xfId="39419"/>
    <cellStyle name="Normal 8 3 8 3 6" xfId="15158"/>
    <cellStyle name="Normal 8 3 8 3 6 2" xfId="42112"/>
    <cellStyle name="Normal 8 3 8 3 7" xfId="17851"/>
    <cellStyle name="Normal 8 3 8 3 7 2" xfId="44806"/>
    <cellStyle name="Normal 8 3 8 3 8" xfId="20545"/>
    <cellStyle name="Normal 8 3 8 3 8 2" xfId="47500"/>
    <cellStyle name="Normal 8 3 8 3 9" xfId="23239"/>
    <cellStyle name="Normal 8 3 8 3 9 2" xfId="50194"/>
    <cellStyle name="Normal 8 3 8 4" xfId="3495"/>
    <cellStyle name="Normal 8 3 8 4 2" xfId="30449"/>
    <cellStyle name="Normal 8 3 8 5" xfId="6188"/>
    <cellStyle name="Normal 8 3 8 5 2" xfId="33142"/>
    <cellStyle name="Normal 8 3 8 6" xfId="8881"/>
    <cellStyle name="Normal 8 3 8 6 2" xfId="35835"/>
    <cellStyle name="Normal 8 3 8 7" xfId="11574"/>
    <cellStyle name="Normal 8 3 8 7 2" xfId="38528"/>
    <cellStyle name="Normal 8 3 8 8" xfId="14267"/>
    <cellStyle name="Normal 8 3 8 8 2" xfId="41221"/>
    <cellStyle name="Normal 8 3 8 9" xfId="16960"/>
    <cellStyle name="Normal 8 3 8 9 2" xfId="43915"/>
    <cellStyle name="Normal 8 3 9" xfId="876"/>
    <cellStyle name="Normal 8 3 9 10" xfId="19708"/>
    <cellStyle name="Normal 8 3 9 10 2" xfId="46663"/>
    <cellStyle name="Normal 8 3 9 11" xfId="22402"/>
    <cellStyle name="Normal 8 3 9 11 2" xfId="49357"/>
    <cellStyle name="Normal 8 3 9 12" xfId="27830"/>
    <cellStyle name="Normal 8 3 9 13" xfId="25116"/>
    <cellStyle name="Normal 8 3 9 2" xfId="1766"/>
    <cellStyle name="Normal 8 3 9 2 10" xfId="28721"/>
    <cellStyle name="Normal 8 3 9 2 11" xfId="26898"/>
    <cellStyle name="Normal 8 3 9 2 2" xfId="5331"/>
    <cellStyle name="Normal 8 3 9 2 2 2" xfId="32285"/>
    <cellStyle name="Normal 8 3 9 2 3" xfId="8024"/>
    <cellStyle name="Normal 8 3 9 2 3 2" xfId="34978"/>
    <cellStyle name="Normal 8 3 9 2 4" xfId="10717"/>
    <cellStyle name="Normal 8 3 9 2 4 2" xfId="37671"/>
    <cellStyle name="Normal 8 3 9 2 5" xfId="13410"/>
    <cellStyle name="Normal 8 3 9 2 5 2" xfId="40364"/>
    <cellStyle name="Normal 8 3 9 2 6" xfId="16103"/>
    <cellStyle name="Normal 8 3 9 2 6 2" xfId="43057"/>
    <cellStyle name="Normal 8 3 9 2 7" xfId="18796"/>
    <cellStyle name="Normal 8 3 9 2 7 2" xfId="45751"/>
    <cellStyle name="Normal 8 3 9 2 8" xfId="21490"/>
    <cellStyle name="Normal 8 3 9 2 8 2" xfId="48445"/>
    <cellStyle name="Normal 8 3 9 2 9" xfId="24184"/>
    <cellStyle name="Normal 8 3 9 2 9 2" xfId="51139"/>
    <cellStyle name="Normal 8 3 9 3" xfId="2658"/>
    <cellStyle name="Normal 8 3 9 3 10" xfId="29612"/>
    <cellStyle name="Normal 8 3 9 3 11" xfId="26007"/>
    <cellStyle name="Normal 8 3 9 3 2" xfId="4440"/>
    <cellStyle name="Normal 8 3 9 3 2 2" xfId="31394"/>
    <cellStyle name="Normal 8 3 9 3 3" xfId="7133"/>
    <cellStyle name="Normal 8 3 9 3 3 2" xfId="34087"/>
    <cellStyle name="Normal 8 3 9 3 4" xfId="9826"/>
    <cellStyle name="Normal 8 3 9 3 4 2" xfId="36780"/>
    <cellStyle name="Normal 8 3 9 3 5" xfId="12519"/>
    <cellStyle name="Normal 8 3 9 3 5 2" xfId="39473"/>
    <cellStyle name="Normal 8 3 9 3 6" xfId="15212"/>
    <cellStyle name="Normal 8 3 9 3 6 2" xfId="42166"/>
    <cellStyle name="Normal 8 3 9 3 7" xfId="17905"/>
    <cellStyle name="Normal 8 3 9 3 7 2" xfId="44860"/>
    <cellStyle name="Normal 8 3 9 3 8" xfId="20599"/>
    <cellStyle name="Normal 8 3 9 3 8 2" xfId="47554"/>
    <cellStyle name="Normal 8 3 9 3 9" xfId="23293"/>
    <cellStyle name="Normal 8 3 9 3 9 2" xfId="50248"/>
    <cellStyle name="Normal 8 3 9 4" xfId="3549"/>
    <cellStyle name="Normal 8 3 9 4 2" xfId="30503"/>
    <cellStyle name="Normal 8 3 9 5" xfId="6242"/>
    <cellStyle name="Normal 8 3 9 5 2" xfId="33196"/>
    <cellStyle name="Normal 8 3 9 6" xfId="8935"/>
    <cellStyle name="Normal 8 3 9 6 2" xfId="35889"/>
    <cellStyle name="Normal 8 3 9 7" xfId="11628"/>
    <cellStyle name="Normal 8 3 9 7 2" xfId="38582"/>
    <cellStyle name="Normal 8 3 9 8" xfId="14321"/>
    <cellStyle name="Normal 8 3 9 8 2" xfId="41275"/>
    <cellStyle name="Normal 8 3 9 9" xfId="17014"/>
    <cellStyle name="Normal 8 3 9 9 2" xfId="43969"/>
    <cellStyle name="Normal 8 30" xfId="27060"/>
    <cellStyle name="Normal 8 31" xfId="24346"/>
    <cellStyle name="Normal 8 32" xfId="51357"/>
    <cellStyle name="Normal 8 4" xfId="113"/>
    <cellStyle name="Normal 8 4 10" xfId="937"/>
    <cellStyle name="Normal 8 4 10 10" xfId="19769"/>
    <cellStyle name="Normal 8 4 10 10 2" xfId="46724"/>
    <cellStyle name="Normal 8 4 10 11" xfId="22463"/>
    <cellStyle name="Normal 8 4 10 11 2" xfId="49418"/>
    <cellStyle name="Normal 8 4 10 12" xfId="27891"/>
    <cellStyle name="Normal 8 4 10 13" xfId="25177"/>
    <cellStyle name="Normal 8 4 10 2" xfId="1827"/>
    <cellStyle name="Normal 8 4 10 2 10" xfId="28782"/>
    <cellStyle name="Normal 8 4 10 2 11" xfId="26959"/>
    <cellStyle name="Normal 8 4 10 2 2" xfId="5392"/>
    <cellStyle name="Normal 8 4 10 2 2 2" xfId="32346"/>
    <cellStyle name="Normal 8 4 10 2 3" xfId="8085"/>
    <cellStyle name="Normal 8 4 10 2 3 2" xfId="35039"/>
    <cellStyle name="Normal 8 4 10 2 4" xfId="10778"/>
    <cellStyle name="Normal 8 4 10 2 4 2" xfId="37732"/>
    <cellStyle name="Normal 8 4 10 2 5" xfId="13471"/>
    <cellStyle name="Normal 8 4 10 2 5 2" xfId="40425"/>
    <cellStyle name="Normal 8 4 10 2 6" xfId="16164"/>
    <cellStyle name="Normal 8 4 10 2 6 2" xfId="43118"/>
    <cellStyle name="Normal 8 4 10 2 7" xfId="18857"/>
    <cellStyle name="Normal 8 4 10 2 7 2" xfId="45812"/>
    <cellStyle name="Normal 8 4 10 2 8" xfId="21551"/>
    <cellStyle name="Normal 8 4 10 2 8 2" xfId="48506"/>
    <cellStyle name="Normal 8 4 10 2 9" xfId="24245"/>
    <cellStyle name="Normal 8 4 10 2 9 2" xfId="51200"/>
    <cellStyle name="Normal 8 4 10 3" xfId="2719"/>
    <cellStyle name="Normal 8 4 10 3 10" xfId="29673"/>
    <cellStyle name="Normal 8 4 10 3 11" xfId="26068"/>
    <cellStyle name="Normal 8 4 10 3 2" xfId="4501"/>
    <cellStyle name="Normal 8 4 10 3 2 2" xfId="31455"/>
    <cellStyle name="Normal 8 4 10 3 3" xfId="7194"/>
    <cellStyle name="Normal 8 4 10 3 3 2" xfId="34148"/>
    <cellStyle name="Normal 8 4 10 3 4" xfId="9887"/>
    <cellStyle name="Normal 8 4 10 3 4 2" xfId="36841"/>
    <cellStyle name="Normal 8 4 10 3 5" xfId="12580"/>
    <cellStyle name="Normal 8 4 10 3 5 2" xfId="39534"/>
    <cellStyle name="Normal 8 4 10 3 6" xfId="15273"/>
    <cellStyle name="Normal 8 4 10 3 6 2" xfId="42227"/>
    <cellStyle name="Normal 8 4 10 3 7" xfId="17966"/>
    <cellStyle name="Normal 8 4 10 3 7 2" xfId="44921"/>
    <cellStyle name="Normal 8 4 10 3 8" xfId="20660"/>
    <cellStyle name="Normal 8 4 10 3 8 2" xfId="47615"/>
    <cellStyle name="Normal 8 4 10 3 9" xfId="23354"/>
    <cellStyle name="Normal 8 4 10 3 9 2" xfId="50309"/>
    <cellStyle name="Normal 8 4 10 4" xfId="3610"/>
    <cellStyle name="Normal 8 4 10 4 2" xfId="30564"/>
    <cellStyle name="Normal 8 4 10 5" xfId="6303"/>
    <cellStyle name="Normal 8 4 10 5 2" xfId="33257"/>
    <cellStyle name="Normal 8 4 10 6" xfId="8996"/>
    <cellStyle name="Normal 8 4 10 6 2" xfId="35950"/>
    <cellStyle name="Normal 8 4 10 7" xfId="11689"/>
    <cellStyle name="Normal 8 4 10 7 2" xfId="38643"/>
    <cellStyle name="Normal 8 4 10 8" xfId="14382"/>
    <cellStyle name="Normal 8 4 10 8 2" xfId="41336"/>
    <cellStyle name="Normal 8 4 10 9" xfId="17075"/>
    <cellStyle name="Normal 8 4 10 9 2" xfId="44030"/>
    <cellStyle name="Normal 8 4 11" xfId="989"/>
    <cellStyle name="Normal 8 4 11 10" xfId="19822"/>
    <cellStyle name="Normal 8 4 11 10 2" xfId="46777"/>
    <cellStyle name="Normal 8 4 11 11" xfId="22516"/>
    <cellStyle name="Normal 8 4 11 11 2" xfId="49471"/>
    <cellStyle name="Normal 8 4 11 12" xfId="27944"/>
    <cellStyle name="Normal 8 4 11 13" xfId="25230"/>
    <cellStyle name="Normal 8 4 11 2" xfId="1880"/>
    <cellStyle name="Normal 8 4 11 2 10" xfId="28835"/>
    <cellStyle name="Normal 8 4 11 2 11" xfId="27012"/>
    <cellStyle name="Normal 8 4 11 2 2" xfId="5445"/>
    <cellStyle name="Normal 8 4 11 2 2 2" xfId="32399"/>
    <cellStyle name="Normal 8 4 11 2 3" xfId="8138"/>
    <cellStyle name="Normal 8 4 11 2 3 2" xfId="35092"/>
    <cellStyle name="Normal 8 4 11 2 4" xfId="10831"/>
    <cellStyle name="Normal 8 4 11 2 4 2" xfId="37785"/>
    <cellStyle name="Normal 8 4 11 2 5" xfId="13524"/>
    <cellStyle name="Normal 8 4 11 2 5 2" xfId="40478"/>
    <cellStyle name="Normal 8 4 11 2 6" xfId="16217"/>
    <cellStyle name="Normal 8 4 11 2 6 2" xfId="43171"/>
    <cellStyle name="Normal 8 4 11 2 7" xfId="18910"/>
    <cellStyle name="Normal 8 4 11 2 7 2" xfId="45865"/>
    <cellStyle name="Normal 8 4 11 2 8" xfId="21604"/>
    <cellStyle name="Normal 8 4 11 2 8 2" xfId="48559"/>
    <cellStyle name="Normal 8 4 11 2 9" xfId="24298"/>
    <cellStyle name="Normal 8 4 11 2 9 2" xfId="51253"/>
    <cellStyle name="Normal 8 4 11 3" xfId="2772"/>
    <cellStyle name="Normal 8 4 11 3 10" xfId="29726"/>
    <cellStyle name="Normal 8 4 11 3 11" xfId="26121"/>
    <cellStyle name="Normal 8 4 11 3 2" xfId="4554"/>
    <cellStyle name="Normal 8 4 11 3 2 2" xfId="31508"/>
    <cellStyle name="Normal 8 4 11 3 3" xfId="7247"/>
    <cellStyle name="Normal 8 4 11 3 3 2" xfId="34201"/>
    <cellStyle name="Normal 8 4 11 3 4" xfId="9940"/>
    <cellStyle name="Normal 8 4 11 3 4 2" xfId="36894"/>
    <cellStyle name="Normal 8 4 11 3 5" xfId="12633"/>
    <cellStyle name="Normal 8 4 11 3 5 2" xfId="39587"/>
    <cellStyle name="Normal 8 4 11 3 6" xfId="15326"/>
    <cellStyle name="Normal 8 4 11 3 6 2" xfId="42280"/>
    <cellStyle name="Normal 8 4 11 3 7" xfId="18019"/>
    <cellStyle name="Normal 8 4 11 3 7 2" xfId="44974"/>
    <cellStyle name="Normal 8 4 11 3 8" xfId="20713"/>
    <cellStyle name="Normal 8 4 11 3 8 2" xfId="47668"/>
    <cellStyle name="Normal 8 4 11 3 9" xfId="23407"/>
    <cellStyle name="Normal 8 4 11 3 9 2" xfId="50362"/>
    <cellStyle name="Normal 8 4 11 4" xfId="3663"/>
    <cellStyle name="Normal 8 4 11 4 2" xfId="30617"/>
    <cellStyle name="Normal 8 4 11 5" xfId="6356"/>
    <cellStyle name="Normal 8 4 11 5 2" xfId="33310"/>
    <cellStyle name="Normal 8 4 11 6" xfId="9049"/>
    <cellStyle name="Normal 8 4 11 6 2" xfId="36003"/>
    <cellStyle name="Normal 8 4 11 7" xfId="11742"/>
    <cellStyle name="Normal 8 4 11 7 2" xfId="38696"/>
    <cellStyle name="Normal 8 4 11 8" xfId="14435"/>
    <cellStyle name="Normal 8 4 11 8 2" xfId="41389"/>
    <cellStyle name="Normal 8 4 11 9" xfId="17128"/>
    <cellStyle name="Normal 8 4 11 9 2" xfId="44083"/>
    <cellStyle name="Normal 8 4 12" xfId="1035"/>
    <cellStyle name="Normal 8 4 12 10" xfId="27990"/>
    <cellStyle name="Normal 8 4 12 11" xfId="26167"/>
    <cellStyle name="Normal 8 4 12 2" xfId="4600"/>
    <cellStyle name="Normal 8 4 12 2 2" xfId="31554"/>
    <cellStyle name="Normal 8 4 12 3" xfId="7293"/>
    <cellStyle name="Normal 8 4 12 3 2" xfId="34247"/>
    <cellStyle name="Normal 8 4 12 4" xfId="9986"/>
    <cellStyle name="Normal 8 4 12 4 2" xfId="36940"/>
    <cellStyle name="Normal 8 4 12 5" xfId="12679"/>
    <cellStyle name="Normal 8 4 12 5 2" xfId="39633"/>
    <cellStyle name="Normal 8 4 12 6" xfId="15372"/>
    <cellStyle name="Normal 8 4 12 6 2" xfId="42326"/>
    <cellStyle name="Normal 8 4 12 7" xfId="18065"/>
    <cellStyle name="Normal 8 4 12 7 2" xfId="45020"/>
    <cellStyle name="Normal 8 4 12 8" xfId="20759"/>
    <cellStyle name="Normal 8 4 12 8 2" xfId="47714"/>
    <cellStyle name="Normal 8 4 12 9" xfId="23453"/>
    <cellStyle name="Normal 8 4 12 9 2" xfId="50408"/>
    <cellStyle name="Normal 8 4 13" xfId="1926"/>
    <cellStyle name="Normal 8 4 13 10" xfId="28881"/>
    <cellStyle name="Normal 8 4 13 11" xfId="25276"/>
    <cellStyle name="Normal 8 4 13 2" xfId="3709"/>
    <cellStyle name="Normal 8 4 13 2 2" xfId="30663"/>
    <cellStyle name="Normal 8 4 13 3" xfId="6402"/>
    <cellStyle name="Normal 8 4 13 3 2" xfId="33356"/>
    <cellStyle name="Normal 8 4 13 4" xfId="9095"/>
    <cellStyle name="Normal 8 4 13 4 2" xfId="36049"/>
    <cellStyle name="Normal 8 4 13 5" xfId="11788"/>
    <cellStyle name="Normal 8 4 13 5 2" xfId="38742"/>
    <cellStyle name="Normal 8 4 13 6" xfId="14481"/>
    <cellStyle name="Normal 8 4 13 6 2" xfId="41435"/>
    <cellStyle name="Normal 8 4 13 7" xfId="17174"/>
    <cellStyle name="Normal 8 4 13 7 2" xfId="44129"/>
    <cellStyle name="Normal 8 4 13 8" xfId="19868"/>
    <cellStyle name="Normal 8 4 13 8 2" xfId="46823"/>
    <cellStyle name="Normal 8 4 13 9" xfId="22562"/>
    <cellStyle name="Normal 8 4 13 9 2" xfId="49517"/>
    <cellStyle name="Normal 8 4 14" xfId="2818"/>
    <cellStyle name="Normal 8 4 14 2" xfId="29772"/>
    <cellStyle name="Normal 8 4 15" xfId="5511"/>
    <cellStyle name="Normal 8 4 15 2" xfId="32465"/>
    <cellStyle name="Normal 8 4 16" xfId="8204"/>
    <cellStyle name="Normal 8 4 16 2" xfId="35158"/>
    <cellStyle name="Normal 8 4 17" xfId="10897"/>
    <cellStyle name="Normal 8 4 17 2" xfId="37851"/>
    <cellStyle name="Normal 8 4 18" xfId="13590"/>
    <cellStyle name="Normal 8 4 18 2" xfId="40544"/>
    <cellStyle name="Normal 8 4 19" xfId="16283"/>
    <cellStyle name="Normal 8 4 19 2" xfId="43238"/>
    <cellStyle name="Normal 8 4 2" xfId="146"/>
    <cellStyle name="Normal 8 4 2 10" xfId="13623"/>
    <cellStyle name="Normal 8 4 2 10 2" xfId="40577"/>
    <cellStyle name="Normal 8 4 2 11" xfId="16316"/>
    <cellStyle name="Normal 8 4 2 11 2" xfId="43271"/>
    <cellStyle name="Normal 8 4 2 12" xfId="19010"/>
    <cellStyle name="Normal 8 4 2 12 2" xfId="45965"/>
    <cellStyle name="Normal 8 4 2 13" xfId="21704"/>
    <cellStyle name="Normal 8 4 2 13 2" xfId="48659"/>
    <cellStyle name="Normal 8 4 2 14" xfId="27132"/>
    <cellStyle name="Normal 8 4 2 15" xfId="24418"/>
    <cellStyle name="Normal 8 4 2 2" xfId="465"/>
    <cellStyle name="Normal 8 4 2 2 10" xfId="19295"/>
    <cellStyle name="Normal 8 4 2 2 10 2" xfId="46250"/>
    <cellStyle name="Normal 8 4 2 2 11" xfId="21989"/>
    <cellStyle name="Normal 8 4 2 2 11 2" xfId="48944"/>
    <cellStyle name="Normal 8 4 2 2 12" xfId="27417"/>
    <cellStyle name="Normal 8 4 2 2 13" xfId="24703"/>
    <cellStyle name="Normal 8 4 2 2 2" xfId="1353"/>
    <cellStyle name="Normal 8 4 2 2 2 10" xfId="28308"/>
    <cellStyle name="Normal 8 4 2 2 2 11" xfId="26485"/>
    <cellStyle name="Normal 8 4 2 2 2 2" xfId="4918"/>
    <cellStyle name="Normal 8 4 2 2 2 2 2" xfId="31872"/>
    <cellStyle name="Normal 8 4 2 2 2 3" xfId="7611"/>
    <cellStyle name="Normal 8 4 2 2 2 3 2" xfId="34565"/>
    <cellStyle name="Normal 8 4 2 2 2 4" xfId="10304"/>
    <cellStyle name="Normal 8 4 2 2 2 4 2" xfId="37258"/>
    <cellStyle name="Normal 8 4 2 2 2 5" xfId="12997"/>
    <cellStyle name="Normal 8 4 2 2 2 5 2" xfId="39951"/>
    <cellStyle name="Normal 8 4 2 2 2 6" xfId="15690"/>
    <cellStyle name="Normal 8 4 2 2 2 6 2" xfId="42644"/>
    <cellStyle name="Normal 8 4 2 2 2 7" xfId="18383"/>
    <cellStyle name="Normal 8 4 2 2 2 7 2" xfId="45338"/>
    <cellStyle name="Normal 8 4 2 2 2 8" xfId="21077"/>
    <cellStyle name="Normal 8 4 2 2 2 8 2" xfId="48032"/>
    <cellStyle name="Normal 8 4 2 2 2 9" xfId="23771"/>
    <cellStyle name="Normal 8 4 2 2 2 9 2" xfId="50726"/>
    <cellStyle name="Normal 8 4 2 2 3" xfId="2244"/>
    <cellStyle name="Normal 8 4 2 2 3 10" xfId="29199"/>
    <cellStyle name="Normal 8 4 2 2 3 11" xfId="25594"/>
    <cellStyle name="Normal 8 4 2 2 3 2" xfId="4027"/>
    <cellStyle name="Normal 8 4 2 2 3 2 2" xfId="30981"/>
    <cellStyle name="Normal 8 4 2 2 3 3" xfId="6720"/>
    <cellStyle name="Normal 8 4 2 2 3 3 2" xfId="33674"/>
    <cellStyle name="Normal 8 4 2 2 3 4" xfId="9413"/>
    <cellStyle name="Normal 8 4 2 2 3 4 2" xfId="36367"/>
    <cellStyle name="Normal 8 4 2 2 3 5" xfId="12106"/>
    <cellStyle name="Normal 8 4 2 2 3 5 2" xfId="39060"/>
    <cellStyle name="Normal 8 4 2 2 3 6" xfId="14799"/>
    <cellStyle name="Normal 8 4 2 2 3 6 2" xfId="41753"/>
    <cellStyle name="Normal 8 4 2 2 3 7" xfId="17492"/>
    <cellStyle name="Normal 8 4 2 2 3 7 2" xfId="44447"/>
    <cellStyle name="Normal 8 4 2 2 3 8" xfId="20186"/>
    <cellStyle name="Normal 8 4 2 2 3 8 2" xfId="47141"/>
    <cellStyle name="Normal 8 4 2 2 3 9" xfId="22880"/>
    <cellStyle name="Normal 8 4 2 2 3 9 2" xfId="49835"/>
    <cellStyle name="Normal 8 4 2 2 4" xfId="3136"/>
    <cellStyle name="Normal 8 4 2 2 4 2" xfId="30090"/>
    <cellStyle name="Normal 8 4 2 2 5" xfId="5829"/>
    <cellStyle name="Normal 8 4 2 2 5 2" xfId="32783"/>
    <cellStyle name="Normal 8 4 2 2 6" xfId="8522"/>
    <cellStyle name="Normal 8 4 2 2 6 2" xfId="35476"/>
    <cellStyle name="Normal 8 4 2 2 7" xfId="11215"/>
    <cellStyle name="Normal 8 4 2 2 7 2" xfId="38169"/>
    <cellStyle name="Normal 8 4 2 2 8" xfId="13908"/>
    <cellStyle name="Normal 8 4 2 2 8 2" xfId="40862"/>
    <cellStyle name="Normal 8 4 2 2 9" xfId="16601"/>
    <cellStyle name="Normal 8 4 2 2 9 2" xfId="43556"/>
    <cellStyle name="Normal 8 4 2 3" xfId="719"/>
    <cellStyle name="Normal 8 4 2 3 10" xfId="19549"/>
    <cellStyle name="Normal 8 4 2 3 10 2" xfId="46504"/>
    <cellStyle name="Normal 8 4 2 3 11" xfId="22243"/>
    <cellStyle name="Normal 8 4 2 3 11 2" xfId="49198"/>
    <cellStyle name="Normal 8 4 2 3 12" xfId="27671"/>
    <cellStyle name="Normal 8 4 2 3 13" xfId="24957"/>
    <cellStyle name="Normal 8 4 2 3 2" xfId="1607"/>
    <cellStyle name="Normal 8 4 2 3 2 10" xfId="28562"/>
    <cellStyle name="Normal 8 4 2 3 2 11" xfId="26739"/>
    <cellStyle name="Normal 8 4 2 3 2 2" xfId="5172"/>
    <cellStyle name="Normal 8 4 2 3 2 2 2" xfId="32126"/>
    <cellStyle name="Normal 8 4 2 3 2 3" xfId="7865"/>
    <cellStyle name="Normal 8 4 2 3 2 3 2" xfId="34819"/>
    <cellStyle name="Normal 8 4 2 3 2 4" xfId="10558"/>
    <cellStyle name="Normal 8 4 2 3 2 4 2" xfId="37512"/>
    <cellStyle name="Normal 8 4 2 3 2 5" xfId="13251"/>
    <cellStyle name="Normal 8 4 2 3 2 5 2" xfId="40205"/>
    <cellStyle name="Normal 8 4 2 3 2 6" xfId="15944"/>
    <cellStyle name="Normal 8 4 2 3 2 6 2" xfId="42898"/>
    <cellStyle name="Normal 8 4 2 3 2 7" xfId="18637"/>
    <cellStyle name="Normal 8 4 2 3 2 7 2" xfId="45592"/>
    <cellStyle name="Normal 8 4 2 3 2 8" xfId="21331"/>
    <cellStyle name="Normal 8 4 2 3 2 8 2" xfId="48286"/>
    <cellStyle name="Normal 8 4 2 3 2 9" xfId="24025"/>
    <cellStyle name="Normal 8 4 2 3 2 9 2" xfId="50980"/>
    <cellStyle name="Normal 8 4 2 3 3" xfId="2499"/>
    <cellStyle name="Normal 8 4 2 3 3 10" xfId="29453"/>
    <cellStyle name="Normal 8 4 2 3 3 11" xfId="25848"/>
    <cellStyle name="Normal 8 4 2 3 3 2" xfId="4281"/>
    <cellStyle name="Normal 8 4 2 3 3 2 2" xfId="31235"/>
    <cellStyle name="Normal 8 4 2 3 3 3" xfId="6974"/>
    <cellStyle name="Normal 8 4 2 3 3 3 2" xfId="33928"/>
    <cellStyle name="Normal 8 4 2 3 3 4" xfId="9667"/>
    <cellStyle name="Normal 8 4 2 3 3 4 2" xfId="36621"/>
    <cellStyle name="Normal 8 4 2 3 3 5" xfId="12360"/>
    <cellStyle name="Normal 8 4 2 3 3 5 2" xfId="39314"/>
    <cellStyle name="Normal 8 4 2 3 3 6" xfId="15053"/>
    <cellStyle name="Normal 8 4 2 3 3 6 2" xfId="42007"/>
    <cellStyle name="Normal 8 4 2 3 3 7" xfId="17746"/>
    <cellStyle name="Normal 8 4 2 3 3 7 2" xfId="44701"/>
    <cellStyle name="Normal 8 4 2 3 3 8" xfId="20440"/>
    <cellStyle name="Normal 8 4 2 3 3 8 2" xfId="47395"/>
    <cellStyle name="Normal 8 4 2 3 3 9" xfId="23134"/>
    <cellStyle name="Normal 8 4 2 3 3 9 2" xfId="50089"/>
    <cellStyle name="Normal 8 4 2 3 4" xfId="3390"/>
    <cellStyle name="Normal 8 4 2 3 4 2" xfId="30344"/>
    <cellStyle name="Normal 8 4 2 3 5" xfId="6083"/>
    <cellStyle name="Normal 8 4 2 3 5 2" xfId="33037"/>
    <cellStyle name="Normal 8 4 2 3 6" xfId="8776"/>
    <cellStyle name="Normal 8 4 2 3 6 2" xfId="35730"/>
    <cellStyle name="Normal 8 4 2 3 7" xfId="11469"/>
    <cellStyle name="Normal 8 4 2 3 7 2" xfId="38423"/>
    <cellStyle name="Normal 8 4 2 3 8" xfId="14162"/>
    <cellStyle name="Normal 8 4 2 3 8 2" xfId="41116"/>
    <cellStyle name="Normal 8 4 2 3 9" xfId="16855"/>
    <cellStyle name="Normal 8 4 2 3 9 2" xfId="43810"/>
    <cellStyle name="Normal 8 4 2 4" xfId="1068"/>
    <cellStyle name="Normal 8 4 2 4 10" xfId="28023"/>
    <cellStyle name="Normal 8 4 2 4 11" xfId="26200"/>
    <cellStyle name="Normal 8 4 2 4 2" xfId="4633"/>
    <cellStyle name="Normal 8 4 2 4 2 2" xfId="31587"/>
    <cellStyle name="Normal 8 4 2 4 3" xfId="7326"/>
    <cellStyle name="Normal 8 4 2 4 3 2" xfId="34280"/>
    <cellStyle name="Normal 8 4 2 4 4" xfId="10019"/>
    <cellStyle name="Normal 8 4 2 4 4 2" xfId="36973"/>
    <cellStyle name="Normal 8 4 2 4 5" xfId="12712"/>
    <cellStyle name="Normal 8 4 2 4 5 2" xfId="39666"/>
    <cellStyle name="Normal 8 4 2 4 6" xfId="15405"/>
    <cellStyle name="Normal 8 4 2 4 6 2" xfId="42359"/>
    <cellStyle name="Normal 8 4 2 4 7" xfId="18098"/>
    <cellStyle name="Normal 8 4 2 4 7 2" xfId="45053"/>
    <cellStyle name="Normal 8 4 2 4 8" xfId="20792"/>
    <cellStyle name="Normal 8 4 2 4 8 2" xfId="47747"/>
    <cellStyle name="Normal 8 4 2 4 9" xfId="23486"/>
    <cellStyle name="Normal 8 4 2 4 9 2" xfId="50441"/>
    <cellStyle name="Normal 8 4 2 5" xfId="1959"/>
    <cellStyle name="Normal 8 4 2 5 10" xfId="28914"/>
    <cellStyle name="Normal 8 4 2 5 11" xfId="25309"/>
    <cellStyle name="Normal 8 4 2 5 2" xfId="3742"/>
    <cellStyle name="Normal 8 4 2 5 2 2" xfId="30696"/>
    <cellStyle name="Normal 8 4 2 5 3" xfId="6435"/>
    <cellStyle name="Normal 8 4 2 5 3 2" xfId="33389"/>
    <cellStyle name="Normal 8 4 2 5 4" xfId="9128"/>
    <cellStyle name="Normal 8 4 2 5 4 2" xfId="36082"/>
    <cellStyle name="Normal 8 4 2 5 5" xfId="11821"/>
    <cellStyle name="Normal 8 4 2 5 5 2" xfId="38775"/>
    <cellStyle name="Normal 8 4 2 5 6" xfId="14514"/>
    <cellStyle name="Normal 8 4 2 5 6 2" xfId="41468"/>
    <cellStyle name="Normal 8 4 2 5 7" xfId="17207"/>
    <cellStyle name="Normal 8 4 2 5 7 2" xfId="44162"/>
    <cellStyle name="Normal 8 4 2 5 8" xfId="19901"/>
    <cellStyle name="Normal 8 4 2 5 8 2" xfId="46856"/>
    <cellStyle name="Normal 8 4 2 5 9" xfId="22595"/>
    <cellStyle name="Normal 8 4 2 5 9 2" xfId="49550"/>
    <cellStyle name="Normal 8 4 2 6" xfId="2851"/>
    <cellStyle name="Normal 8 4 2 6 2" xfId="29805"/>
    <cellStyle name="Normal 8 4 2 7" xfId="5544"/>
    <cellStyle name="Normal 8 4 2 7 2" xfId="32498"/>
    <cellStyle name="Normal 8 4 2 8" xfId="8237"/>
    <cellStyle name="Normal 8 4 2 8 2" xfId="35191"/>
    <cellStyle name="Normal 8 4 2 9" xfId="10930"/>
    <cellStyle name="Normal 8 4 2 9 2" xfId="37884"/>
    <cellStyle name="Normal 8 4 20" xfId="18977"/>
    <cellStyle name="Normal 8 4 20 2" xfId="45932"/>
    <cellStyle name="Normal 8 4 21" xfId="21671"/>
    <cellStyle name="Normal 8 4 21 2" xfId="48626"/>
    <cellStyle name="Normal 8 4 22" xfId="27099"/>
    <cellStyle name="Normal 8 4 23" xfId="24385"/>
    <cellStyle name="Normal 8 4 3" xfId="179"/>
    <cellStyle name="Normal 8 4 3 10" xfId="13656"/>
    <cellStyle name="Normal 8 4 3 10 2" xfId="40610"/>
    <cellStyle name="Normal 8 4 3 11" xfId="16349"/>
    <cellStyle name="Normal 8 4 3 11 2" xfId="43304"/>
    <cellStyle name="Normal 8 4 3 12" xfId="19043"/>
    <cellStyle name="Normal 8 4 3 12 2" xfId="45998"/>
    <cellStyle name="Normal 8 4 3 13" xfId="21737"/>
    <cellStyle name="Normal 8 4 3 13 2" xfId="48692"/>
    <cellStyle name="Normal 8 4 3 14" xfId="27165"/>
    <cellStyle name="Normal 8 4 3 15" xfId="24451"/>
    <cellStyle name="Normal 8 4 3 2" xfId="479"/>
    <cellStyle name="Normal 8 4 3 2 10" xfId="19309"/>
    <cellStyle name="Normal 8 4 3 2 10 2" xfId="46264"/>
    <cellStyle name="Normal 8 4 3 2 11" xfId="22003"/>
    <cellStyle name="Normal 8 4 3 2 11 2" xfId="48958"/>
    <cellStyle name="Normal 8 4 3 2 12" xfId="27431"/>
    <cellStyle name="Normal 8 4 3 2 13" xfId="24717"/>
    <cellStyle name="Normal 8 4 3 2 2" xfId="1367"/>
    <cellStyle name="Normal 8 4 3 2 2 10" xfId="28322"/>
    <cellStyle name="Normal 8 4 3 2 2 11" xfId="26499"/>
    <cellStyle name="Normal 8 4 3 2 2 2" xfId="4932"/>
    <cellStyle name="Normal 8 4 3 2 2 2 2" xfId="31886"/>
    <cellStyle name="Normal 8 4 3 2 2 3" xfId="7625"/>
    <cellStyle name="Normal 8 4 3 2 2 3 2" xfId="34579"/>
    <cellStyle name="Normal 8 4 3 2 2 4" xfId="10318"/>
    <cellStyle name="Normal 8 4 3 2 2 4 2" xfId="37272"/>
    <cellStyle name="Normal 8 4 3 2 2 5" xfId="13011"/>
    <cellStyle name="Normal 8 4 3 2 2 5 2" xfId="39965"/>
    <cellStyle name="Normal 8 4 3 2 2 6" xfId="15704"/>
    <cellStyle name="Normal 8 4 3 2 2 6 2" xfId="42658"/>
    <cellStyle name="Normal 8 4 3 2 2 7" xfId="18397"/>
    <cellStyle name="Normal 8 4 3 2 2 7 2" xfId="45352"/>
    <cellStyle name="Normal 8 4 3 2 2 8" xfId="21091"/>
    <cellStyle name="Normal 8 4 3 2 2 8 2" xfId="48046"/>
    <cellStyle name="Normal 8 4 3 2 2 9" xfId="23785"/>
    <cellStyle name="Normal 8 4 3 2 2 9 2" xfId="50740"/>
    <cellStyle name="Normal 8 4 3 2 3" xfId="2258"/>
    <cellStyle name="Normal 8 4 3 2 3 10" xfId="29213"/>
    <cellStyle name="Normal 8 4 3 2 3 11" xfId="25608"/>
    <cellStyle name="Normal 8 4 3 2 3 2" xfId="4041"/>
    <cellStyle name="Normal 8 4 3 2 3 2 2" xfId="30995"/>
    <cellStyle name="Normal 8 4 3 2 3 3" xfId="6734"/>
    <cellStyle name="Normal 8 4 3 2 3 3 2" xfId="33688"/>
    <cellStyle name="Normal 8 4 3 2 3 4" xfId="9427"/>
    <cellStyle name="Normal 8 4 3 2 3 4 2" xfId="36381"/>
    <cellStyle name="Normal 8 4 3 2 3 5" xfId="12120"/>
    <cellStyle name="Normal 8 4 3 2 3 5 2" xfId="39074"/>
    <cellStyle name="Normal 8 4 3 2 3 6" xfId="14813"/>
    <cellStyle name="Normal 8 4 3 2 3 6 2" xfId="41767"/>
    <cellStyle name="Normal 8 4 3 2 3 7" xfId="17506"/>
    <cellStyle name="Normal 8 4 3 2 3 7 2" xfId="44461"/>
    <cellStyle name="Normal 8 4 3 2 3 8" xfId="20200"/>
    <cellStyle name="Normal 8 4 3 2 3 8 2" xfId="47155"/>
    <cellStyle name="Normal 8 4 3 2 3 9" xfId="22894"/>
    <cellStyle name="Normal 8 4 3 2 3 9 2" xfId="49849"/>
    <cellStyle name="Normal 8 4 3 2 4" xfId="3150"/>
    <cellStyle name="Normal 8 4 3 2 4 2" xfId="30104"/>
    <cellStyle name="Normal 8 4 3 2 5" xfId="5843"/>
    <cellStyle name="Normal 8 4 3 2 5 2" xfId="32797"/>
    <cellStyle name="Normal 8 4 3 2 6" xfId="8536"/>
    <cellStyle name="Normal 8 4 3 2 6 2" xfId="35490"/>
    <cellStyle name="Normal 8 4 3 2 7" xfId="11229"/>
    <cellStyle name="Normal 8 4 3 2 7 2" xfId="38183"/>
    <cellStyle name="Normal 8 4 3 2 8" xfId="13922"/>
    <cellStyle name="Normal 8 4 3 2 8 2" xfId="40876"/>
    <cellStyle name="Normal 8 4 3 2 9" xfId="16615"/>
    <cellStyle name="Normal 8 4 3 2 9 2" xfId="43570"/>
    <cellStyle name="Normal 8 4 3 3" xfId="733"/>
    <cellStyle name="Normal 8 4 3 3 10" xfId="19563"/>
    <cellStyle name="Normal 8 4 3 3 10 2" xfId="46518"/>
    <cellStyle name="Normal 8 4 3 3 11" xfId="22257"/>
    <cellStyle name="Normal 8 4 3 3 11 2" xfId="49212"/>
    <cellStyle name="Normal 8 4 3 3 12" xfId="27685"/>
    <cellStyle name="Normal 8 4 3 3 13" xfId="24971"/>
    <cellStyle name="Normal 8 4 3 3 2" xfId="1621"/>
    <cellStyle name="Normal 8 4 3 3 2 10" xfId="28576"/>
    <cellStyle name="Normal 8 4 3 3 2 11" xfId="26753"/>
    <cellStyle name="Normal 8 4 3 3 2 2" xfId="5186"/>
    <cellStyle name="Normal 8 4 3 3 2 2 2" xfId="32140"/>
    <cellStyle name="Normal 8 4 3 3 2 3" xfId="7879"/>
    <cellStyle name="Normal 8 4 3 3 2 3 2" xfId="34833"/>
    <cellStyle name="Normal 8 4 3 3 2 4" xfId="10572"/>
    <cellStyle name="Normal 8 4 3 3 2 4 2" xfId="37526"/>
    <cellStyle name="Normal 8 4 3 3 2 5" xfId="13265"/>
    <cellStyle name="Normal 8 4 3 3 2 5 2" xfId="40219"/>
    <cellStyle name="Normal 8 4 3 3 2 6" xfId="15958"/>
    <cellStyle name="Normal 8 4 3 3 2 6 2" xfId="42912"/>
    <cellStyle name="Normal 8 4 3 3 2 7" xfId="18651"/>
    <cellStyle name="Normal 8 4 3 3 2 7 2" xfId="45606"/>
    <cellStyle name="Normal 8 4 3 3 2 8" xfId="21345"/>
    <cellStyle name="Normal 8 4 3 3 2 8 2" xfId="48300"/>
    <cellStyle name="Normal 8 4 3 3 2 9" xfId="24039"/>
    <cellStyle name="Normal 8 4 3 3 2 9 2" xfId="50994"/>
    <cellStyle name="Normal 8 4 3 3 3" xfId="2513"/>
    <cellStyle name="Normal 8 4 3 3 3 10" xfId="29467"/>
    <cellStyle name="Normal 8 4 3 3 3 11" xfId="25862"/>
    <cellStyle name="Normal 8 4 3 3 3 2" xfId="4295"/>
    <cellStyle name="Normal 8 4 3 3 3 2 2" xfId="31249"/>
    <cellStyle name="Normal 8 4 3 3 3 3" xfId="6988"/>
    <cellStyle name="Normal 8 4 3 3 3 3 2" xfId="33942"/>
    <cellStyle name="Normal 8 4 3 3 3 4" xfId="9681"/>
    <cellStyle name="Normal 8 4 3 3 3 4 2" xfId="36635"/>
    <cellStyle name="Normal 8 4 3 3 3 5" xfId="12374"/>
    <cellStyle name="Normal 8 4 3 3 3 5 2" xfId="39328"/>
    <cellStyle name="Normal 8 4 3 3 3 6" xfId="15067"/>
    <cellStyle name="Normal 8 4 3 3 3 6 2" xfId="42021"/>
    <cellStyle name="Normal 8 4 3 3 3 7" xfId="17760"/>
    <cellStyle name="Normal 8 4 3 3 3 7 2" xfId="44715"/>
    <cellStyle name="Normal 8 4 3 3 3 8" xfId="20454"/>
    <cellStyle name="Normal 8 4 3 3 3 8 2" xfId="47409"/>
    <cellStyle name="Normal 8 4 3 3 3 9" xfId="23148"/>
    <cellStyle name="Normal 8 4 3 3 3 9 2" xfId="50103"/>
    <cellStyle name="Normal 8 4 3 3 4" xfId="3404"/>
    <cellStyle name="Normal 8 4 3 3 4 2" xfId="30358"/>
    <cellStyle name="Normal 8 4 3 3 5" xfId="6097"/>
    <cellStyle name="Normal 8 4 3 3 5 2" xfId="33051"/>
    <cellStyle name="Normal 8 4 3 3 6" xfId="8790"/>
    <cellStyle name="Normal 8 4 3 3 6 2" xfId="35744"/>
    <cellStyle name="Normal 8 4 3 3 7" xfId="11483"/>
    <cellStyle name="Normal 8 4 3 3 7 2" xfId="38437"/>
    <cellStyle name="Normal 8 4 3 3 8" xfId="14176"/>
    <cellStyle name="Normal 8 4 3 3 8 2" xfId="41130"/>
    <cellStyle name="Normal 8 4 3 3 9" xfId="16869"/>
    <cellStyle name="Normal 8 4 3 3 9 2" xfId="43824"/>
    <cellStyle name="Normal 8 4 3 4" xfId="1101"/>
    <cellStyle name="Normal 8 4 3 4 10" xfId="28056"/>
    <cellStyle name="Normal 8 4 3 4 11" xfId="26233"/>
    <cellStyle name="Normal 8 4 3 4 2" xfId="4666"/>
    <cellStyle name="Normal 8 4 3 4 2 2" xfId="31620"/>
    <cellStyle name="Normal 8 4 3 4 3" xfId="7359"/>
    <cellStyle name="Normal 8 4 3 4 3 2" xfId="34313"/>
    <cellStyle name="Normal 8 4 3 4 4" xfId="10052"/>
    <cellStyle name="Normal 8 4 3 4 4 2" xfId="37006"/>
    <cellStyle name="Normal 8 4 3 4 5" xfId="12745"/>
    <cellStyle name="Normal 8 4 3 4 5 2" xfId="39699"/>
    <cellStyle name="Normal 8 4 3 4 6" xfId="15438"/>
    <cellStyle name="Normal 8 4 3 4 6 2" xfId="42392"/>
    <cellStyle name="Normal 8 4 3 4 7" xfId="18131"/>
    <cellStyle name="Normal 8 4 3 4 7 2" xfId="45086"/>
    <cellStyle name="Normal 8 4 3 4 8" xfId="20825"/>
    <cellStyle name="Normal 8 4 3 4 8 2" xfId="47780"/>
    <cellStyle name="Normal 8 4 3 4 9" xfId="23519"/>
    <cellStyle name="Normal 8 4 3 4 9 2" xfId="50474"/>
    <cellStyle name="Normal 8 4 3 5" xfId="1992"/>
    <cellStyle name="Normal 8 4 3 5 10" xfId="28947"/>
    <cellStyle name="Normal 8 4 3 5 11" xfId="25342"/>
    <cellStyle name="Normal 8 4 3 5 2" xfId="3775"/>
    <cellStyle name="Normal 8 4 3 5 2 2" xfId="30729"/>
    <cellStyle name="Normal 8 4 3 5 3" xfId="6468"/>
    <cellStyle name="Normal 8 4 3 5 3 2" xfId="33422"/>
    <cellStyle name="Normal 8 4 3 5 4" xfId="9161"/>
    <cellStyle name="Normal 8 4 3 5 4 2" xfId="36115"/>
    <cellStyle name="Normal 8 4 3 5 5" xfId="11854"/>
    <cellStyle name="Normal 8 4 3 5 5 2" xfId="38808"/>
    <cellStyle name="Normal 8 4 3 5 6" xfId="14547"/>
    <cellStyle name="Normal 8 4 3 5 6 2" xfId="41501"/>
    <cellStyle name="Normal 8 4 3 5 7" xfId="17240"/>
    <cellStyle name="Normal 8 4 3 5 7 2" xfId="44195"/>
    <cellStyle name="Normal 8 4 3 5 8" xfId="19934"/>
    <cellStyle name="Normal 8 4 3 5 8 2" xfId="46889"/>
    <cellStyle name="Normal 8 4 3 5 9" xfId="22628"/>
    <cellStyle name="Normal 8 4 3 5 9 2" xfId="49583"/>
    <cellStyle name="Normal 8 4 3 6" xfId="2884"/>
    <cellStyle name="Normal 8 4 3 6 2" xfId="29838"/>
    <cellStyle name="Normal 8 4 3 7" xfId="5577"/>
    <cellStyle name="Normal 8 4 3 7 2" xfId="32531"/>
    <cellStyle name="Normal 8 4 3 8" xfId="8270"/>
    <cellStyle name="Normal 8 4 3 8 2" xfId="35224"/>
    <cellStyle name="Normal 8 4 3 9" xfId="10963"/>
    <cellStyle name="Normal 8 4 3 9 2" xfId="37917"/>
    <cellStyle name="Normal 8 4 4" xfId="212"/>
    <cellStyle name="Normal 8 4 4 10" xfId="13689"/>
    <cellStyle name="Normal 8 4 4 10 2" xfId="40643"/>
    <cellStyle name="Normal 8 4 4 11" xfId="16382"/>
    <cellStyle name="Normal 8 4 4 11 2" xfId="43337"/>
    <cellStyle name="Normal 8 4 4 12" xfId="19076"/>
    <cellStyle name="Normal 8 4 4 12 2" xfId="46031"/>
    <cellStyle name="Normal 8 4 4 13" xfId="21770"/>
    <cellStyle name="Normal 8 4 4 13 2" xfId="48725"/>
    <cellStyle name="Normal 8 4 4 14" xfId="27198"/>
    <cellStyle name="Normal 8 4 4 15" xfId="24484"/>
    <cellStyle name="Normal 8 4 4 2" xfId="498"/>
    <cellStyle name="Normal 8 4 4 2 10" xfId="19328"/>
    <cellStyle name="Normal 8 4 4 2 10 2" xfId="46283"/>
    <cellStyle name="Normal 8 4 4 2 11" xfId="22022"/>
    <cellStyle name="Normal 8 4 4 2 11 2" xfId="48977"/>
    <cellStyle name="Normal 8 4 4 2 12" xfId="27450"/>
    <cellStyle name="Normal 8 4 4 2 13" xfId="24736"/>
    <cellStyle name="Normal 8 4 4 2 2" xfId="1386"/>
    <cellStyle name="Normal 8 4 4 2 2 10" xfId="28341"/>
    <cellStyle name="Normal 8 4 4 2 2 11" xfId="26518"/>
    <cellStyle name="Normal 8 4 4 2 2 2" xfId="4951"/>
    <cellStyle name="Normal 8 4 4 2 2 2 2" xfId="31905"/>
    <cellStyle name="Normal 8 4 4 2 2 3" xfId="7644"/>
    <cellStyle name="Normal 8 4 4 2 2 3 2" xfId="34598"/>
    <cellStyle name="Normal 8 4 4 2 2 4" xfId="10337"/>
    <cellStyle name="Normal 8 4 4 2 2 4 2" xfId="37291"/>
    <cellStyle name="Normal 8 4 4 2 2 5" xfId="13030"/>
    <cellStyle name="Normal 8 4 4 2 2 5 2" xfId="39984"/>
    <cellStyle name="Normal 8 4 4 2 2 6" xfId="15723"/>
    <cellStyle name="Normal 8 4 4 2 2 6 2" xfId="42677"/>
    <cellStyle name="Normal 8 4 4 2 2 7" xfId="18416"/>
    <cellStyle name="Normal 8 4 4 2 2 7 2" xfId="45371"/>
    <cellStyle name="Normal 8 4 4 2 2 8" xfId="21110"/>
    <cellStyle name="Normal 8 4 4 2 2 8 2" xfId="48065"/>
    <cellStyle name="Normal 8 4 4 2 2 9" xfId="23804"/>
    <cellStyle name="Normal 8 4 4 2 2 9 2" xfId="50759"/>
    <cellStyle name="Normal 8 4 4 2 3" xfId="2277"/>
    <cellStyle name="Normal 8 4 4 2 3 10" xfId="29232"/>
    <cellStyle name="Normal 8 4 4 2 3 11" xfId="25627"/>
    <cellStyle name="Normal 8 4 4 2 3 2" xfId="4060"/>
    <cellStyle name="Normal 8 4 4 2 3 2 2" xfId="31014"/>
    <cellStyle name="Normal 8 4 4 2 3 3" xfId="6753"/>
    <cellStyle name="Normal 8 4 4 2 3 3 2" xfId="33707"/>
    <cellStyle name="Normal 8 4 4 2 3 4" xfId="9446"/>
    <cellStyle name="Normal 8 4 4 2 3 4 2" xfId="36400"/>
    <cellStyle name="Normal 8 4 4 2 3 5" xfId="12139"/>
    <cellStyle name="Normal 8 4 4 2 3 5 2" xfId="39093"/>
    <cellStyle name="Normal 8 4 4 2 3 6" xfId="14832"/>
    <cellStyle name="Normal 8 4 4 2 3 6 2" xfId="41786"/>
    <cellStyle name="Normal 8 4 4 2 3 7" xfId="17525"/>
    <cellStyle name="Normal 8 4 4 2 3 7 2" xfId="44480"/>
    <cellStyle name="Normal 8 4 4 2 3 8" xfId="20219"/>
    <cellStyle name="Normal 8 4 4 2 3 8 2" xfId="47174"/>
    <cellStyle name="Normal 8 4 4 2 3 9" xfId="22913"/>
    <cellStyle name="Normal 8 4 4 2 3 9 2" xfId="49868"/>
    <cellStyle name="Normal 8 4 4 2 4" xfId="3169"/>
    <cellStyle name="Normal 8 4 4 2 4 2" xfId="30123"/>
    <cellStyle name="Normal 8 4 4 2 5" xfId="5862"/>
    <cellStyle name="Normal 8 4 4 2 5 2" xfId="32816"/>
    <cellStyle name="Normal 8 4 4 2 6" xfId="8555"/>
    <cellStyle name="Normal 8 4 4 2 6 2" xfId="35509"/>
    <cellStyle name="Normal 8 4 4 2 7" xfId="11248"/>
    <cellStyle name="Normal 8 4 4 2 7 2" xfId="38202"/>
    <cellStyle name="Normal 8 4 4 2 8" xfId="13941"/>
    <cellStyle name="Normal 8 4 4 2 8 2" xfId="40895"/>
    <cellStyle name="Normal 8 4 4 2 9" xfId="16634"/>
    <cellStyle name="Normal 8 4 4 2 9 2" xfId="43589"/>
    <cellStyle name="Normal 8 4 4 3" xfId="752"/>
    <cellStyle name="Normal 8 4 4 3 10" xfId="19582"/>
    <cellStyle name="Normal 8 4 4 3 10 2" xfId="46537"/>
    <cellStyle name="Normal 8 4 4 3 11" xfId="22276"/>
    <cellStyle name="Normal 8 4 4 3 11 2" xfId="49231"/>
    <cellStyle name="Normal 8 4 4 3 12" xfId="27704"/>
    <cellStyle name="Normal 8 4 4 3 13" xfId="24990"/>
    <cellStyle name="Normal 8 4 4 3 2" xfId="1640"/>
    <cellStyle name="Normal 8 4 4 3 2 10" xfId="28595"/>
    <cellStyle name="Normal 8 4 4 3 2 11" xfId="26772"/>
    <cellStyle name="Normal 8 4 4 3 2 2" xfId="5205"/>
    <cellStyle name="Normal 8 4 4 3 2 2 2" xfId="32159"/>
    <cellStyle name="Normal 8 4 4 3 2 3" xfId="7898"/>
    <cellStyle name="Normal 8 4 4 3 2 3 2" xfId="34852"/>
    <cellStyle name="Normal 8 4 4 3 2 4" xfId="10591"/>
    <cellStyle name="Normal 8 4 4 3 2 4 2" xfId="37545"/>
    <cellStyle name="Normal 8 4 4 3 2 5" xfId="13284"/>
    <cellStyle name="Normal 8 4 4 3 2 5 2" xfId="40238"/>
    <cellStyle name="Normal 8 4 4 3 2 6" xfId="15977"/>
    <cellStyle name="Normal 8 4 4 3 2 6 2" xfId="42931"/>
    <cellStyle name="Normal 8 4 4 3 2 7" xfId="18670"/>
    <cellStyle name="Normal 8 4 4 3 2 7 2" xfId="45625"/>
    <cellStyle name="Normal 8 4 4 3 2 8" xfId="21364"/>
    <cellStyle name="Normal 8 4 4 3 2 8 2" xfId="48319"/>
    <cellStyle name="Normal 8 4 4 3 2 9" xfId="24058"/>
    <cellStyle name="Normal 8 4 4 3 2 9 2" xfId="51013"/>
    <cellStyle name="Normal 8 4 4 3 3" xfId="2532"/>
    <cellStyle name="Normal 8 4 4 3 3 10" xfId="29486"/>
    <cellStyle name="Normal 8 4 4 3 3 11" xfId="25881"/>
    <cellStyle name="Normal 8 4 4 3 3 2" xfId="4314"/>
    <cellStyle name="Normal 8 4 4 3 3 2 2" xfId="31268"/>
    <cellStyle name="Normal 8 4 4 3 3 3" xfId="7007"/>
    <cellStyle name="Normal 8 4 4 3 3 3 2" xfId="33961"/>
    <cellStyle name="Normal 8 4 4 3 3 4" xfId="9700"/>
    <cellStyle name="Normal 8 4 4 3 3 4 2" xfId="36654"/>
    <cellStyle name="Normal 8 4 4 3 3 5" xfId="12393"/>
    <cellStyle name="Normal 8 4 4 3 3 5 2" xfId="39347"/>
    <cellStyle name="Normal 8 4 4 3 3 6" xfId="15086"/>
    <cellStyle name="Normal 8 4 4 3 3 6 2" xfId="42040"/>
    <cellStyle name="Normal 8 4 4 3 3 7" xfId="17779"/>
    <cellStyle name="Normal 8 4 4 3 3 7 2" xfId="44734"/>
    <cellStyle name="Normal 8 4 4 3 3 8" xfId="20473"/>
    <cellStyle name="Normal 8 4 4 3 3 8 2" xfId="47428"/>
    <cellStyle name="Normal 8 4 4 3 3 9" xfId="23167"/>
    <cellStyle name="Normal 8 4 4 3 3 9 2" xfId="50122"/>
    <cellStyle name="Normal 8 4 4 3 4" xfId="3423"/>
    <cellStyle name="Normal 8 4 4 3 4 2" xfId="30377"/>
    <cellStyle name="Normal 8 4 4 3 5" xfId="6116"/>
    <cellStyle name="Normal 8 4 4 3 5 2" xfId="33070"/>
    <cellStyle name="Normal 8 4 4 3 6" xfId="8809"/>
    <cellStyle name="Normal 8 4 4 3 6 2" xfId="35763"/>
    <cellStyle name="Normal 8 4 4 3 7" xfId="11502"/>
    <cellStyle name="Normal 8 4 4 3 7 2" xfId="38456"/>
    <cellStyle name="Normal 8 4 4 3 8" xfId="14195"/>
    <cellStyle name="Normal 8 4 4 3 8 2" xfId="41149"/>
    <cellStyle name="Normal 8 4 4 3 9" xfId="16888"/>
    <cellStyle name="Normal 8 4 4 3 9 2" xfId="43843"/>
    <cellStyle name="Normal 8 4 4 4" xfId="1134"/>
    <cellStyle name="Normal 8 4 4 4 10" xfId="28089"/>
    <cellStyle name="Normal 8 4 4 4 11" xfId="26266"/>
    <cellStyle name="Normal 8 4 4 4 2" xfId="4699"/>
    <cellStyle name="Normal 8 4 4 4 2 2" xfId="31653"/>
    <cellStyle name="Normal 8 4 4 4 3" xfId="7392"/>
    <cellStyle name="Normal 8 4 4 4 3 2" xfId="34346"/>
    <cellStyle name="Normal 8 4 4 4 4" xfId="10085"/>
    <cellStyle name="Normal 8 4 4 4 4 2" xfId="37039"/>
    <cellStyle name="Normal 8 4 4 4 5" xfId="12778"/>
    <cellStyle name="Normal 8 4 4 4 5 2" xfId="39732"/>
    <cellStyle name="Normal 8 4 4 4 6" xfId="15471"/>
    <cellStyle name="Normal 8 4 4 4 6 2" xfId="42425"/>
    <cellStyle name="Normal 8 4 4 4 7" xfId="18164"/>
    <cellStyle name="Normal 8 4 4 4 7 2" xfId="45119"/>
    <cellStyle name="Normal 8 4 4 4 8" xfId="20858"/>
    <cellStyle name="Normal 8 4 4 4 8 2" xfId="47813"/>
    <cellStyle name="Normal 8 4 4 4 9" xfId="23552"/>
    <cellStyle name="Normal 8 4 4 4 9 2" xfId="50507"/>
    <cellStyle name="Normal 8 4 4 5" xfId="2025"/>
    <cellStyle name="Normal 8 4 4 5 10" xfId="28980"/>
    <cellStyle name="Normal 8 4 4 5 11" xfId="25375"/>
    <cellStyle name="Normal 8 4 4 5 2" xfId="3808"/>
    <cellStyle name="Normal 8 4 4 5 2 2" xfId="30762"/>
    <cellStyle name="Normal 8 4 4 5 3" xfId="6501"/>
    <cellStyle name="Normal 8 4 4 5 3 2" xfId="33455"/>
    <cellStyle name="Normal 8 4 4 5 4" xfId="9194"/>
    <cellStyle name="Normal 8 4 4 5 4 2" xfId="36148"/>
    <cellStyle name="Normal 8 4 4 5 5" xfId="11887"/>
    <cellStyle name="Normal 8 4 4 5 5 2" xfId="38841"/>
    <cellStyle name="Normal 8 4 4 5 6" xfId="14580"/>
    <cellStyle name="Normal 8 4 4 5 6 2" xfId="41534"/>
    <cellStyle name="Normal 8 4 4 5 7" xfId="17273"/>
    <cellStyle name="Normal 8 4 4 5 7 2" xfId="44228"/>
    <cellStyle name="Normal 8 4 4 5 8" xfId="19967"/>
    <cellStyle name="Normal 8 4 4 5 8 2" xfId="46922"/>
    <cellStyle name="Normal 8 4 4 5 9" xfId="22661"/>
    <cellStyle name="Normal 8 4 4 5 9 2" xfId="49616"/>
    <cellStyle name="Normal 8 4 4 6" xfId="2917"/>
    <cellStyle name="Normal 8 4 4 6 2" xfId="29871"/>
    <cellStyle name="Normal 8 4 4 7" xfId="5610"/>
    <cellStyle name="Normal 8 4 4 7 2" xfId="32564"/>
    <cellStyle name="Normal 8 4 4 8" xfId="8303"/>
    <cellStyle name="Normal 8 4 4 8 2" xfId="35257"/>
    <cellStyle name="Normal 8 4 4 9" xfId="10996"/>
    <cellStyle name="Normal 8 4 4 9 2" xfId="37950"/>
    <cellStyle name="Normal 8 4 5" xfId="433"/>
    <cellStyle name="Normal 8 4 5 10" xfId="19270"/>
    <cellStyle name="Normal 8 4 5 10 2" xfId="46225"/>
    <cellStyle name="Normal 8 4 5 11" xfId="21964"/>
    <cellStyle name="Normal 8 4 5 11 2" xfId="48919"/>
    <cellStyle name="Normal 8 4 5 12" xfId="27392"/>
    <cellStyle name="Normal 8 4 5 13" xfId="24678"/>
    <cellStyle name="Normal 8 4 5 2" xfId="1328"/>
    <cellStyle name="Normal 8 4 5 2 10" xfId="28283"/>
    <cellStyle name="Normal 8 4 5 2 11" xfId="26460"/>
    <cellStyle name="Normal 8 4 5 2 2" xfId="4893"/>
    <cellStyle name="Normal 8 4 5 2 2 2" xfId="31847"/>
    <cellStyle name="Normal 8 4 5 2 3" xfId="7586"/>
    <cellStyle name="Normal 8 4 5 2 3 2" xfId="34540"/>
    <cellStyle name="Normal 8 4 5 2 4" xfId="10279"/>
    <cellStyle name="Normal 8 4 5 2 4 2" xfId="37233"/>
    <cellStyle name="Normal 8 4 5 2 5" xfId="12972"/>
    <cellStyle name="Normal 8 4 5 2 5 2" xfId="39926"/>
    <cellStyle name="Normal 8 4 5 2 6" xfId="15665"/>
    <cellStyle name="Normal 8 4 5 2 6 2" xfId="42619"/>
    <cellStyle name="Normal 8 4 5 2 7" xfId="18358"/>
    <cellStyle name="Normal 8 4 5 2 7 2" xfId="45313"/>
    <cellStyle name="Normal 8 4 5 2 8" xfId="21052"/>
    <cellStyle name="Normal 8 4 5 2 8 2" xfId="48007"/>
    <cellStyle name="Normal 8 4 5 2 9" xfId="23746"/>
    <cellStyle name="Normal 8 4 5 2 9 2" xfId="50701"/>
    <cellStyle name="Normal 8 4 5 3" xfId="2219"/>
    <cellStyle name="Normal 8 4 5 3 10" xfId="29174"/>
    <cellStyle name="Normal 8 4 5 3 11" xfId="25569"/>
    <cellStyle name="Normal 8 4 5 3 2" xfId="4002"/>
    <cellStyle name="Normal 8 4 5 3 2 2" xfId="30956"/>
    <cellStyle name="Normal 8 4 5 3 3" xfId="6695"/>
    <cellStyle name="Normal 8 4 5 3 3 2" xfId="33649"/>
    <cellStyle name="Normal 8 4 5 3 4" xfId="9388"/>
    <cellStyle name="Normal 8 4 5 3 4 2" xfId="36342"/>
    <cellStyle name="Normal 8 4 5 3 5" xfId="12081"/>
    <cellStyle name="Normal 8 4 5 3 5 2" xfId="39035"/>
    <cellStyle name="Normal 8 4 5 3 6" xfId="14774"/>
    <cellStyle name="Normal 8 4 5 3 6 2" xfId="41728"/>
    <cellStyle name="Normal 8 4 5 3 7" xfId="17467"/>
    <cellStyle name="Normal 8 4 5 3 7 2" xfId="44422"/>
    <cellStyle name="Normal 8 4 5 3 8" xfId="20161"/>
    <cellStyle name="Normal 8 4 5 3 8 2" xfId="47116"/>
    <cellStyle name="Normal 8 4 5 3 9" xfId="22855"/>
    <cellStyle name="Normal 8 4 5 3 9 2" xfId="49810"/>
    <cellStyle name="Normal 8 4 5 4" xfId="3111"/>
    <cellStyle name="Normal 8 4 5 4 2" xfId="30065"/>
    <cellStyle name="Normal 8 4 5 5" xfId="5804"/>
    <cellStyle name="Normal 8 4 5 5 2" xfId="32758"/>
    <cellStyle name="Normal 8 4 5 6" xfId="8497"/>
    <cellStyle name="Normal 8 4 5 6 2" xfId="35451"/>
    <cellStyle name="Normal 8 4 5 7" xfId="11190"/>
    <cellStyle name="Normal 8 4 5 7 2" xfId="38144"/>
    <cellStyle name="Normal 8 4 5 8" xfId="13883"/>
    <cellStyle name="Normal 8 4 5 8 2" xfId="40837"/>
    <cellStyle name="Normal 8 4 5 9" xfId="16576"/>
    <cellStyle name="Normal 8 4 5 9 2" xfId="43531"/>
    <cellStyle name="Normal 8 4 6" xfId="537"/>
    <cellStyle name="Normal 8 4 6 10" xfId="19368"/>
    <cellStyle name="Normal 8 4 6 10 2" xfId="46323"/>
    <cellStyle name="Normal 8 4 6 11" xfId="22062"/>
    <cellStyle name="Normal 8 4 6 11 2" xfId="49017"/>
    <cellStyle name="Normal 8 4 6 12" xfId="27490"/>
    <cellStyle name="Normal 8 4 6 13" xfId="24776"/>
    <cellStyle name="Normal 8 4 6 2" xfId="1426"/>
    <cellStyle name="Normal 8 4 6 2 10" xfId="28381"/>
    <cellStyle name="Normal 8 4 6 2 11" xfId="26558"/>
    <cellStyle name="Normal 8 4 6 2 2" xfId="4991"/>
    <cellStyle name="Normal 8 4 6 2 2 2" xfId="31945"/>
    <cellStyle name="Normal 8 4 6 2 3" xfId="7684"/>
    <cellStyle name="Normal 8 4 6 2 3 2" xfId="34638"/>
    <cellStyle name="Normal 8 4 6 2 4" xfId="10377"/>
    <cellStyle name="Normal 8 4 6 2 4 2" xfId="37331"/>
    <cellStyle name="Normal 8 4 6 2 5" xfId="13070"/>
    <cellStyle name="Normal 8 4 6 2 5 2" xfId="40024"/>
    <cellStyle name="Normal 8 4 6 2 6" xfId="15763"/>
    <cellStyle name="Normal 8 4 6 2 6 2" xfId="42717"/>
    <cellStyle name="Normal 8 4 6 2 7" xfId="18456"/>
    <cellStyle name="Normal 8 4 6 2 7 2" xfId="45411"/>
    <cellStyle name="Normal 8 4 6 2 8" xfId="21150"/>
    <cellStyle name="Normal 8 4 6 2 8 2" xfId="48105"/>
    <cellStyle name="Normal 8 4 6 2 9" xfId="23844"/>
    <cellStyle name="Normal 8 4 6 2 9 2" xfId="50799"/>
    <cellStyle name="Normal 8 4 6 3" xfId="2317"/>
    <cellStyle name="Normal 8 4 6 3 10" xfId="29272"/>
    <cellStyle name="Normal 8 4 6 3 11" xfId="25667"/>
    <cellStyle name="Normal 8 4 6 3 2" xfId="4100"/>
    <cellStyle name="Normal 8 4 6 3 2 2" xfId="31054"/>
    <cellStyle name="Normal 8 4 6 3 3" xfId="6793"/>
    <cellStyle name="Normal 8 4 6 3 3 2" xfId="33747"/>
    <cellStyle name="Normal 8 4 6 3 4" xfId="9486"/>
    <cellStyle name="Normal 8 4 6 3 4 2" xfId="36440"/>
    <cellStyle name="Normal 8 4 6 3 5" xfId="12179"/>
    <cellStyle name="Normal 8 4 6 3 5 2" xfId="39133"/>
    <cellStyle name="Normal 8 4 6 3 6" xfId="14872"/>
    <cellStyle name="Normal 8 4 6 3 6 2" xfId="41826"/>
    <cellStyle name="Normal 8 4 6 3 7" xfId="17565"/>
    <cellStyle name="Normal 8 4 6 3 7 2" xfId="44520"/>
    <cellStyle name="Normal 8 4 6 3 8" xfId="20259"/>
    <cellStyle name="Normal 8 4 6 3 8 2" xfId="47214"/>
    <cellStyle name="Normal 8 4 6 3 9" xfId="22953"/>
    <cellStyle name="Normal 8 4 6 3 9 2" xfId="49908"/>
    <cellStyle name="Normal 8 4 6 4" xfId="3209"/>
    <cellStyle name="Normal 8 4 6 4 2" xfId="30163"/>
    <cellStyle name="Normal 8 4 6 5" xfId="5902"/>
    <cellStyle name="Normal 8 4 6 5 2" xfId="32856"/>
    <cellStyle name="Normal 8 4 6 6" xfId="8595"/>
    <cellStyle name="Normal 8 4 6 6 2" xfId="35549"/>
    <cellStyle name="Normal 8 4 6 7" xfId="11288"/>
    <cellStyle name="Normal 8 4 6 7 2" xfId="38242"/>
    <cellStyle name="Normal 8 4 6 8" xfId="13981"/>
    <cellStyle name="Normal 8 4 6 8 2" xfId="40935"/>
    <cellStyle name="Normal 8 4 6 9" xfId="16674"/>
    <cellStyle name="Normal 8 4 6 9 2" xfId="43629"/>
    <cellStyle name="Normal 8 4 7" xfId="803"/>
    <cellStyle name="Normal 8 4 7 10" xfId="19634"/>
    <cellStyle name="Normal 8 4 7 10 2" xfId="46589"/>
    <cellStyle name="Normal 8 4 7 11" xfId="22328"/>
    <cellStyle name="Normal 8 4 7 11 2" xfId="49283"/>
    <cellStyle name="Normal 8 4 7 12" xfId="27756"/>
    <cellStyle name="Normal 8 4 7 13" xfId="25042"/>
    <cellStyle name="Normal 8 4 7 2" xfId="1692"/>
    <cellStyle name="Normal 8 4 7 2 10" xfId="28647"/>
    <cellStyle name="Normal 8 4 7 2 11" xfId="26824"/>
    <cellStyle name="Normal 8 4 7 2 2" xfId="5257"/>
    <cellStyle name="Normal 8 4 7 2 2 2" xfId="32211"/>
    <cellStyle name="Normal 8 4 7 2 3" xfId="7950"/>
    <cellStyle name="Normal 8 4 7 2 3 2" xfId="34904"/>
    <cellStyle name="Normal 8 4 7 2 4" xfId="10643"/>
    <cellStyle name="Normal 8 4 7 2 4 2" xfId="37597"/>
    <cellStyle name="Normal 8 4 7 2 5" xfId="13336"/>
    <cellStyle name="Normal 8 4 7 2 5 2" xfId="40290"/>
    <cellStyle name="Normal 8 4 7 2 6" xfId="16029"/>
    <cellStyle name="Normal 8 4 7 2 6 2" xfId="42983"/>
    <cellStyle name="Normal 8 4 7 2 7" xfId="18722"/>
    <cellStyle name="Normal 8 4 7 2 7 2" xfId="45677"/>
    <cellStyle name="Normal 8 4 7 2 8" xfId="21416"/>
    <cellStyle name="Normal 8 4 7 2 8 2" xfId="48371"/>
    <cellStyle name="Normal 8 4 7 2 9" xfId="24110"/>
    <cellStyle name="Normal 8 4 7 2 9 2" xfId="51065"/>
    <cellStyle name="Normal 8 4 7 3" xfId="2584"/>
    <cellStyle name="Normal 8 4 7 3 10" xfId="29538"/>
    <cellStyle name="Normal 8 4 7 3 11" xfId="25933"/>
    <cellStyle name="Normal 8 4 7 3 2" xfId="4366"/>
    <cellStyle name="Normal 8 4 7 3 2 2" xfId="31320"/>
    <cellStyle name="Normal 8 4 7 3 3" xfId="7059"/>
    <cellStyle name="Normal 8 4 7 3 3 2" xfId="34013"/>
    <cellStyle name="Normal 8 4 7 3 4" xfId="9752"/>
    <cellStyle name="Normal 8 4 7 3 4 2" xfId="36706"/>
    <cellStyle name="Normal 8 4 7 3 5" xfId="12445"/>
    <cellStyle name="Normal 8 4 7 3 5 2" xfId="39399"/>
    <cellStyle name="Normal 8 4 7 3 6" xfId="15138"/>
    <cellStyle name="Normal 8 4 7 3 6 2" xfId="42092"/>
    <cellStyle name="Normal 8 4 7 3 7" xfId="17831"/>
    <cellStyle name="Normal 8 4 7 3 7 2" xfId="44786"/>
    <cellStyle name="Normal 8 4 7 3 8" xfId="20525"/>
    <cellStyle name="Normal 8 4 7 3 8 2" xfId="47480"/>
    <cellStyle name="Normal 8 4 7 3 9" xfId="23219"/>
    <cellStyle name="Normal 8 4 7 3 9 2" xfId="50174"/>
    <cellStyle name="Normal 8 4 7 4" xfId="3475"/>
    <cellStyle name="Normal 8 4 7 4 2" xfId="30429"/>
    <cellStyle name="Normal 8 4 7 5" xfId="6168"/>
    <cellStyle name="Normal 8 4 7 5 2" xfId="33122"/>
    <cellStyle name="Normal 8 4 7 6" xfId="8861"/>
    <cellStyle name="Normal 8 4 7 6 2" xfId="35815"/>
    <cellStyle name="Normal 8 4 7 7" xfId="11554"/>
    <cellStyle name="Normal 8 4 7 7 2" xfId="38508"/>
    <cellStyle name="Normal 8 4 7 8" xfId="14247"/>
    <cellStyle name="Normal 8 4 7 8 2" xfId="41201"/>
    <cellStyle name="Normal 8 4 7 9" xfId="16940"/>
    <cellStyle name="Normal 8 4 7 9 2" xfId="43895"/>
    <cellStyle name="Normal 8 4 8" xfId="836"/>
    <cellStyle name="Normal 8 4 8 10" xfId="19667"/>
    <cellStyle name="Normal 8 4 8 10 2" xfId="46622"/>
    <cellStyle name="Normal 8 4 8 11" xfId="22361"/>
    <cellStyle name="Normal 8 4 8 11 2" xfId="49316"/>
    <cellStyle name="Normal 8 4 8 12" xfId="27789"/>
    <cellStyle name="Normal 8 4 8 13" xfId="25075"/>
    <cellStyle name="Normal 8 4 8 2" xfId="1725"/>
    <cellStyle name="Normal 8 4 8 2 10" xfId="28680"/>
    <cellStyle name="Normal 8 4 8 2 11" xfId="26857"/>
    <cellStyle name="Normal 8 4 8 2 2" xfId="5290"/>
    <cellStyle name="Normal 8 4 8 2 2 2" xfId="32244"/>
    <cellStyle name="Normal 8 4 8 2 3" xfId="7983"/>
    <cellStyle name="Normal 8 4 8 2 3 2" xfId="34937"/>
    <cellStyle name="Normal 8 4 8 2 4" xfId="10676"/>
    <cellStyle name="Normal 8 4 8 2 4 2" xfId="37630"/>
    <cellStyle name="Normal 8 4 8 2 5" xfId="13369"/>
    <cellStyle name="Normal 8 4 8 2 5 2" xfId="40323"/>
    <cellStyle name="Normal 8 4 8 2 6" xfId="16062"/>
    <cellStyle name="Normal 8 4 8 2 6 2" xfId="43016"/>
    <cellStyle name="Normal 8 4 8 2 7" xfId="18755"/>
    <cellStyle name="Normal 8 4 8 2 7 2" xfId="45710"/>
    <cellStyle name="Normal 8 4 8 2 8" xfId="21449"/>
    <cellStyle name="Normal 8 4 8 2 8 2" xfId="48404"/>
    <cellStyle name="Normal 8 4 8 2 9" xfId="24143"/>
    <cellStyle name="Normal 8 4 8 2 9 2" xfId="51098"/>
    <cellStyle name="Normal 8 4 8 3" xfId="2617"/>
    <cellStyle name="Normal 8 4 8 3 10" xfId="29571"/>
    <cellStyle name="Normal 8 4 8 3 11" xfId="25966"/>
    <cellStyle name="Normal 8 4 8 3 2" xfId="4399"/>
    <cellStyle name="Normal 8 4 8 3 2 2" xfId="31353"/>
    <cellStyle name="Normal 8 4 8 3 3" xfId="7092"/>
    <cellStyle name="Normal 8 4 8 3 3 2" xfId="34046"/>
    <cellStyle name="Normal 8 4 8 3 4" xfId="9785"/>
    <cellStyle name="Normal 8 4 8 3 4 2" xfId="36739"/>
    <cellStyle name="Normal 8 4 8 3 5" xfId="12478"/>
    <cellStyle name="Normal 8 4 8 3 5 2" xfId="39432"/>
    <cellStyle name="Normal 8 4 8 3 6" xfId="15171"/>
    <cellStyle name="Normal 8 4 8 3 6 2" xfId="42125"/>
    <cellStyle name="Normal 8 4 8 3 7" xfId="17864"/>
    <cellStyle name="Normal 8 4 8 3 7 2" xfId="44819"/>
    <cellStyle name="Normal 8 4 8 3 8" xfId="20558"/>
    <cellStyle name="Normal 8 4 8 3 8 2" xfId="47513"/>
    <cellStyle name="Normal 8 4 8 3 9" xfId="23252"/>
    <cellStyle name="Normal 8 4 8 3 9 2" xfId="50207"/>
    <cellStyle name="Normal 8 4 8 4" xfId="3508"/>
    <cellStyle name="Normal 8 4 8 4 2" xfId="30462"/>
    <cellStyle name="Normal 8 4 8 5" xfId="6201"/>
    <cellStyle name="Normal 8 4 8 5 2" xfId="33155"/>
    <cellStyle name="Normal 8 4 8 6" xfId="8894"/>
    <cellStyle name="Normal 8 4 8 6 2" xfId="35848"/>
    <cellStyle name="Normal 8 4 8 7" xfId="11587"/>
    <cellStyle name="Normal 8 4 8 7 2" xfId="38541"/>
    <cellStyle name="Normal 8 4 8 8" xfId="14280"/>
    <cellStyle name="Normal 8 4 8 8 2" xfId="41234"/>
    <cellStyle name="Normal 8 4 8 9" xfId="16973"/>
    <cellStyle name="Normal 8 4 8 9 2" xfId="43928"/>
    <cellStyle name="Normal 8 4 9" xfId="889"/>
    <cellStyle name="Normal 8 4 9 10" xfId="19721"/>
    <cellStyle name="Normal 8 4 9 10 2" xfId="46676"/>
    <cellStyle name="Normal 8 4 9 11" xfId="22415"/>
    <cellStyle name="Normal 8 4 9 11 2" xfId="49370"/>
    <cellStyle name="Normal 8 4 9 12" xfId="27843"/>
    <cellStyle name="Normal 8 4 9 13" xfId="25129"/>
    <cellStyle name="Normal 8 4 9 2" xfId="1779"/>
    <cellStyle name="Normal 8 4 9 2 10" xfId="28734"/>
    <cellStyle name="Normal 8 4 9 2 11" xfId="26911"/>
    <cellStyle name="Normal 8 4 9 2 2" xfId="5344"/>
    <cellStyle name="Normal 8 4 9 2 2 2" xfId="32298"/>
    <cellStyle name="Normal 8 4 9 2 3" xfId="8037"/>
    <cellStyle name="Normal 8 4 9 2 3 2" xfId="34991"/>
    <cellStyle name="Normal 8 4 9 2 4" xfId="10730"/>
    <cellStyle name="Normal 8 4 9 2 4 2" xfId="37684"/>
    <cellStyle name="Normal 8 4 9 2 5" xfId="13423"/>
    <cellStyle name="Normal 8 4 9 2 5 2" xfId="40377"/>
    <cellStyle name="Normal 8 4 9 2 6" xfId="16116"/>
    <cellStyle name="Normal 8 4 9 2 6 2" xfId="43070"/>
    <cellStyle name="Normal 8 4 9 2 7" xfId="18809"/>
    <cellStyle name="Normal 8 4 9 2 7 2" xfId="45764"/>
    <cellStyle name="Normal 8 4 9 2 8" xfId="21503"/>
    <cellStyle name="Normal 8 4 9 2 8 2" xfId="48458"/>
    <cellStyle name="Normal 8 4 9 2 9" xfId="24197"/>
    <cellStyle name="Normal 8 4 9 2 9 2" xfId="51152"/>
    <cellStyle name="Normal 8 4 9 3" xfId="2671"/>
    <cellStyle name="Normal 8 4 9 3 10" xfId="29625"/>
    <cellStyle name="Normal 8 4 9 3 11" xfId="26020"/>
    <cellStyle name="Normal 8 4 9 3 2" xfId="4453"/>
    <cellStyle name="Normal 8 4 9 3 2 2" xfId="31407"/>
    <cellStyle name="Normal 8 4 9 3 3" xfId="7146"/>
    <cellStyle name="Normal 8 4 9 3 3 2" xfId="34100"/>
    <cellStyle name="Normal 8 4 9 3 4" xfId="9839"/>
    <cellStyle name="Normal 8 4 9 3 4 2" xfId="36793"/>
    <cellStyle name="Normal 8 4 9 3 5" xfId="12532"/>
    <cellStyle name="Normal 8 4 9 3 5 2" xfId="39486"/>
    <cellStyle name="Normal 8 4 9 3 6" xfId="15225"/>
    <cellStyle name="Normal 8 4 9 3 6 2" xfId="42179"/>
    <cellStyle name="Normal 8 4 9 3 7" xfId="17918"/>
    <cellStyle name="Normal 8 4 9 3 7 2" xfId="44873"/>
    <cellStyle name="Normal 8 4 9 3 8" xfId="20612"/>
    <cellStyle name="Normal 8 4 9 3 8 2" xfId="47567"/>
    <cellStyle name="Normal 8 4 9 3 9" xfId="23306"/>
    <cellStyle name="Normal 8 4 9 3 9 2" xfId="50261"/>
    <cellStyle name="Normal 8 4 9 4" xfId="3562"/>
    <cellStyle name="Normal 8 4 9 4 2" xfId="30516"/>
    <cellStyle name="Normal 8 4 9 5" xfId="6255"/>
    <cellStyle name="Normal 8 4 9 5 2" xfId="33209"/>
    <cellStyle name="Normal 8 4 9 6" xfId="8948"/>
    <cellStyle name="Normal 8 4 9 6 2" xfId="35902"/>
    <cellStyle name="Normal 8 4 9 7" xfId="11641"/>
    <cellStyle name="Normal 8 4 9 7 2" xfId="38595"/>
    <cellStyle name="Normal 8 4 9 8" xfId="14334"/>
    <cellStyle name="Normal 8 4 9 8 2" xfId="41288"/>
    <cellStyle name="Normal 8 4 9 9" xfId="17027"/>
    <cellStyle name="Normal 8 4 9 9 2" xfId="43982"/>
    <cellStyle name="Normal 8 5" xfId="86"/>
    <cellStyle name="Normal 8 5 10" xfId="13564"/>
    <cellStyle name="Normal 8 5 10 2" xfId="40518"/>
    <cellStyle name="Normal 8 5 11" xfId="16257"/>
    <cellStyle name="Normal 8 5 11 2" xfId="43212"/>
    <cellStyle name="Normal 8 5 12" xfId="18951"/>
    <cellStyle name="Normal 8 5 12 2" xfId="45906"/>
    <cellStyle name="Normal 8 5 13" xfId="21645"/>
    <cellStyle name="Normal 8 5 13 2" xfId="48600"/>
    <cellStyle name="Normal 8 5 14" xfId="27073"/>
    <cellStyle name="Normal 8 5 15" xfId="24359"/>
    <cellStyle name="Normal 8 5 2" xfId="444"/>
    <cellStyle name="Normal 8 5 2 10" xfId="19279"/>
    <cellStyle name="Normal 8 5 2 10 2" xfId="46234"/>
    <cellStyle name="Normal 8 5 2 11" xfId="21973"/>
    <cellStyle name="Normal 8 5 2 11 2" xfId="48928"/>
    <cellStyle name="Normal 8 5 2 12" xfId="27401"/>
    <cellStyle name="Normal 8 5 2 13" xfId="24687"/>
    <cellStyle name="Normal 8 5 2 2" xfId="1337"/>
    <cellStyle name="Normal 8 5 2 2 10" xfId="28292"/>
    <cellStyle name="Normal 8 5 2 2 11" xfId="26469"/>
    <cellStyle name="Normal 8 5 2 2 2" xfId="4902"/>
    <cellStyle name="Normal 8 5 2 2 2 2" xfId="31856"/>
    <cellStyle name="Normal 8 5 2 2 3" xfId="7595"/>
    <cellStyle name="Normal 8 5 2 2 3 2" xfId="34549"/>
    <cellStyle name="Normal 8 5 2 2 4" xfId="10288"/>
    <cellStyle name="Normal 8 5 2 2 4 2" xfId="37242"/>
    <cellStyle name="Normal 8 5 2 2 5" xfId="12981"/>
    <cellStyle name="Normal 8 5 2 2 5 2" xfId="39935"/>
    <cellStyle name="Normal 8 5 2 2 6" xfId="15674"/>
    <cellStyle name="Normal 8 5 2 2 6 2" xfId="42628"/>
    <cellStyle name="Normal 8 5 2 2 7" xfId="18367"/>
    <cellStyle name="Normal 8 5 2 2 7 2" xfId="45322"/>
    <cellStyle name="Normal 8 5 2 2 8" xfId="21061"/>
    <cellStyle name="Normal 8 5 2 2 8 2" xfId="48016"/>
    <cellStyle name="Normal 8 5 2 2 9" xfId="23755"/>
    <cellStyle name="Normal 8 5 2 2 9 2" xfId="50710"/>
    <cellStyle name="Normal 8 5 2 3" xfId="2228"/>
    <cellStyle name="Normal 8 5 2 3 10" xfId="29183"/>
    <cellStyle name="Normal 8 5 2 3 11" xfId="25578"/>
    <cellStyle name="Normal 8 5 2 3 2" xfId="4011"/>
    <cellStyle name="Normal 8 5 2 3 2 2" xfId="30965"/>
    <cellStyle name="Normal 8 5 2 3 3" xfId="6704"/>
    <cellStyle name="Normal 8 5 2 3 3 2" xfId="33658"/>
    <cellStyle name="Normal 8 5 2 3 4" xfId="9397"/>
    <cellStyle name="Normal 8 5 2 3 4 2" xfId="36351"/>
    <cellStyle name="Normal 8 5 2 3 5" xfId="12090"/>
    <cellStyle name="Normal 8 5 2 3 5 2" xfId="39044"/>
    <cellStyle name="Normal 8 5 2 3 6" xfId="14783"/>
    <cellStyle name="Normal 8 5 2 3 6 2" xfId="41737"/>
    <cellStyle name="Normal 8 5 2 3 7" xfId="17476"/>
    <cellStyle name="Normal 8 5 2 3 7 2" xfId="44431"/>
    <cellStyle name="Normal 8 5 2 3 8" xfId="20170"/>
    <cellStyle name="Normal 8 5 2 3 8 2" xfId="47125"/>
    <cellStyle name="Normal 8 5 2 3 9" xfId="22864"/>
    <cellStyle name="Normal 8 5 2 3 9 2" xfId="49819"/>
    <cellStyle name="Normal 8 5 2 4" xfId="3120"/>
    <cellStyle name="Normal 8 5 2 4 2" xfId="30074"/>
    <cellStyle name="Normal 8 5 2 5" xfId="5813"/>
    <cellStyle name="Normal 8 5 2 5 2" xfId="32767"/>
    <cellStyle name="Normal 8 5 2 6" xfId="8506"/>
    <cellStyle name="Normal 8 5 2 6 2" xfId="35460"/>
    <cellStyle name="Normal 8 5 2 7" xfId="11199"/>
    <cellStyle name="Normal 8 5 2 7 2" xfId="38153"/>
    <cellStyle name="Normal 8 5 2 8" xfId="13892"/>
    <cellStyle name="Normal 8 5 2 8 2" xfId="40846"/>
    <cellStyle name="Normal 8 5 2 9" xfId="16585"/>
    <cellStyle name="Normal 8 5 2 9 2" xfId="43540"/>
    <cellStyle name="Normal 8 5 3" xfId="702"/>
    <cellStyle name="Normal 8 5 3 10" xfId="19532"/>
    <cellStyle name="Normal 8 5 3 10 2" xfId="46487"/>
    <cellStyle name="Normal 8 5 3 11" xfId="22226"/>
    <cellStyle name="Normal 8 5 3 11 2" xfId="49181"/>
    <cellStyle name="Normal 8 5 3 12" xfId="27654"/>
    <cellStyle name="Normal 8 5 3 13" xfId="24940"/>
    <cellStyle name="Normal 8 5 3 2" xfId="1590"/>
    <cellStyle name="Normal 8 5 3 2 10" xfId="28545"/>
    <cellStyle name="Normal 8 5 3 2 11" xfId="26722"/>
    <cellStyle name="Normal 8 5 3 2 2" xfId="5155"/>
    <cellStyle name="Normal 8 5 3 2 2 2" xfId="32109"/>
    <cellStyle name="Normal 8 5 3 2 3" xfId="7848"/>
    <cellStyle name="Normal 8 5 3 2 3 2" xfId="34802"/>
    <cellStyle name="Normal 8 5 3 2 4" xfId="10541"/>
    <cellStyle name="Normal 8 5 3 2 4 2" xfId="37495"/>
    <cellStyle name="Normal 8 5 3 2 5" xfId="13234"/>
    <cellStyle name="Normal 8 5 3 2 5 2" xfId="40188"/>
    <cellStyle name="Normal 8 5 3 2 6" xfId="15927"/>
    <cellStyle name="Normal 8 5 3 2 6 2" xfId="42881"/>
    <cellStyle name="Normal 8 5 3 2 7" xfId="18620"/>
    <cellStyle name="Normal 8 5 3 2 7 2" xfId="45575"/>
    <cellStyle name="Normal 8 5 3 2 8" xfId="21314"/>
    <cellStyle name="Normal 8 5 3 2 8 2" xfId="48269"/>
    <cellStyle name="Normal 8 5 3 2 9" xfId="24008"/>
    <cellStyle name="Normal 8 5 3 2 9 2" xfId="50963"/>
    <cellStyle name="Normal 8 5 3 3" xfId="2482"/>
    <cellStyle name="Normal 8 5 3 3 10" xfId="29436"/>
    <cellStyle name="Normal 8 5 3 3 11" xfId="25831"/>
    <cellStyle name="Normal 8 5 3 3 2" xfId="4264"/>
    <cellStyle name="Normal 8 5 3 3 2 2" xfId="31218"/>
    <cellStyle name="Normal 8 5 3 3 3" xfId="6957"/>
    <cellStyle name="Normal 8 5 3 3 3 2" xfId="33911"/>
    <cellStyle name="Normal 8 5 3 3 4" xfId="9650"/>
    <cellStyle name="Normal 8 5 3 3 4 2" xfId="36604"/>
    <cellStyle name="Normal 8 5 3 3 5" xfId="12343"/>
    <cellStyle name="Normal 8 5 3 3 5 2" xfId="39297"/>
    <cellStyle name="Normal 8 5 3 3 6" xfId="15036"/>
    <cellStyle name="Normal 8 5 3 3 6 2" xfId="41990"/>
    <cellStyle name="Normal 8 5 3 3 7" xfId="17729"/>
    <cellStyle name="Normal 8 5 3 3 7 2" xfId="44684"/>
    <cellStyle name="Normal 8 5 3 3 8" xfId="20423"/>
    <cellStyle name="Normal 8 5 3 3 8 2" xfId="47378"/>
    <cellStyle name="Normal 8 5 3 3 9" xfId="23117"/>
    <cellStyle name="Normal 8 5 3 3 9 2" xfId="50072"/>
    <cellStyle name="Normal 8 5 3 4" xfId="3373"/>
    <cellStyle name="Normal 8 5 3 4 2" xfId="30327"/>
    <cellStyle name="Normal 8 5 3 5" xfId="6066"/>
    <cellStyle name="Normal 8 5 3 5 2" xfId="33020"/>
    <cellStyle name="Normal 8 5 3 6" xfId="8759"/>
    <cellStyle name="Normal 8 5 3 6 2" xfId="35713"/>
    <cellStyle name="Normal 8 5 3 7" xfId="11452"/>
    <cellStyle name="Normal 8 5 3 7 2" xfId="38406"/>
    <cellStyle name="Normal 8 5 3 8" xfId="14145"/>
    <cellStyle name="Normal 8 5 3 8 2" xfId="41099"/>
    <cellStyle name="Normal 8 5 3 9" xfId="16838"/>
    <cellStyle name="Normal 8 5 3 9 2" xfId="43793"/>
    <cellStyle name="Normal 8 5 4" xfId="1009"/>
    <cellStyle name="Normal 8 5 4 10" xfId="27964"/>
    <cellStyle name="Normal 8 5 4 11" xfId="26141"/>
    <cellStyle name="Normal 8 5 4 2" xfId="4574"/>
    <cellStyle name="Normal 8 5 4 2 2" xfId="31528"/>
    <cellStyle name="Normal 8 5 4 3" xfId="7267"/>
    <cellStyle name="Normal 8 5 4 3 2" xfId="34221"/>
    <cellStyle name="Normal 8 5 4 4" xfId="9960"/>
    <cellStyle name="Normal 8 5 4 4 2" xfId="36914"/>
    <cellStyle name="Normal 8 5 4 5" xfId="12653"/>
    <cellStyle name="Normal 8 5 4 5 2" xfId="39607"/>
    <cellStyle name="Normal 8 5 4 6" xfId="15346"/>
    <cellStyle name="Normal 8 5 4 6 2" xfId="42300"/>
    <cellStyle name="Normal 8 5 4 7" xfId="18039"/>
    <cellStyle name="Normal 8 5 4 7 2" xfId="44994"/>
    <cellStyle name="Normal 8 5 4 8" xfId="20733"/>
    <cellStyle name="Normal 8 5 4 8 2" xfId="47688"/>
    <cellStyle name="Normal 8 5 4 9" xfId="23427"/>
    <cellStyle name="Normal 8 5 4 9 2" xfId="50382"/>
    <cellStyle name="Normal 8 5 5" xfId="1900"/>
    <cellStyle name="Normal 8 5 5 10" xfId="28855"/>
    <cellStyle name="Normal 8 5 5 11" xfId="25250"/>
    <cellStyle name="Normal 8 5 5 2" xfId="3683"/>
    <cellStyle name="Normal 8 5 5 2 2" xfId="30637"/>
    <cellStyle name="Normal 8 5 5 3" xfId="6376"/>
    <cellStyle name="Normal 8 5 5 3 2" xfId="33330"/>
    <cellStyle name="Normal 8 5 5 4" xfId="9069"/>
    <cellStyle name="Normal 8 5 5 4 2" xfId="36023"/>
    <cellStyle name="Normal 8 5 5 5" xfId="11762"/>
    <cellStyle name="Normal 8 5 5 5 2" xfId="38716"/>
    <cellStyle name="Normal 8 5 5 6" xfId="14455"/>
    <cellStyle name="Normal 8 5 5 6 2" xfId="41409"/>
    <cellStyle name="Normal 8 5 5 7" xfId="17148"/>
    <cellStyle name="Normal 8 5 5 7 2" xfId="44103"/>
    <cellStyle name="Normal 8 5 5 8" xfId="19842"/>
    <cellStyle name="Normal 8 5 5 8 2" xfId="46797"/>
    <cellStyle name="Normal 8 5 5 9" xfId="22536"/>
    <cellStyle name="Normal 8 5 5 9 2" xfId="49491"/>
    <cellStyle name="Normal 8 5 6" xfId="2792"/>
    <cellStyle name="Normal 8 5 6 2" xfId="29746"/>
    <cellStyle name="Normal 8 5 7" xfId="5485"/>
    <cellStyle name="Normal 8 5 7 2" xfId="32439"/>
    <cellStyle name="Normal 8 5 8" xfId="8178"/>
    <cellStyle name="Normal 8 5 8 2" xfId="35132"/>
    <cellStyle name="Normal 8 5 9" xfId="10871"/>
    <cellStyle name="Normal 8 5 9 2" xfId="37825"/>
    <cellStyle name="Normal 8 6" xfId="120"/>
    <cellStyle name="Normal 8 6 10" xfId="13597"/>
    <cellStyle name="Normal 8 6 10 2" xfId="40551"/>
    <cellStyle name="Normal 8 6 11" xfId="16290"/>
    <cellStyle name="Normal 8 6 11 2" xfId="43245"/>
    <cellStyle name="Normal 8 6 12" xfId="18984"/>
    <cellStyle name="Normal 8 6 12 2" xfId="45939"/>
    <cellStyle name="Normal 8 6 13" xfId="21678"/>
    <cellStyle name="Normal 8 6 13 2" xfId="48633"/>
    <cellStyle name="Normal 8 6 14" xfId="27106"/>
    <cellStyle name="Normal 8 6 15" xfId="24392"/>
    <cellStyle name="Normal 8 6 2" xfId="456"/>
    <cellStyle name="Normal 8 6 2 10" xfId="19286"/>
    <cellStyle name="Normal 8 6 2 10 2" xfId="46241"/>
    <cellStyle name="Normal 8 6 2 11" xfId="21980"/>
    <cellStyle name="Normal 8 6 2 11 2" xfId="48935"/>
    <cellStyle name="Normal 8 6 2 12" xfId="27408"/>
    <cellStyle name="Normal 8 6 2 13" xfId="24694"/>
    <cellStyle name="Normal 8 6 2 2" xfId="1344"/>
    <cellStyle name="Normal 8 6 2 2 10" xfId="28299"/>
    <cellStyle name="Normal 8 6 2 2 11" xfId="26476"/>
    <cellStyle name="Normal 8 6 2 2 2" xfId="4909"/>
    <cellStyle name="Normal 8 6 2 2 2 2" xfId="31863"/>
    <cellStyle name="Normal 8 6 2 2 3" xfId="7602"/>
    <cellStyle name="Normal 8 6 2 2 3 2" xfId="34556"/>
    <cellStyle name="Normal 8 6 2 2 4" xfId="10295"/>
    <cellStyle name="Normal 8 6 2 2 4 2" xfId="37249"/>
    <cellStyle name="Normal 8 6 2 2 5" xfId="12988"/>
    <cellStyle name="Normal 8 6 2 2 5 2" xfId="39942"/>
    <cellStyle name="Normal 8 6 2 2 6" xfId="15681"/>
    <cellStyle name="Normal 8 6 2 2 6 2" xfId="42635"/>
    <cellStyle name="Normal 8 6 2 2 7" xfId="18374"/>
    <cellStyle name="Normal 8 6 2 2 7 2" xfId="45329"/>
    <cellStyle name="Normal 8 6 2 2 8" xfId="21068"/>
    <cellStyle name="Normal 8 6 2 2 8 2" xfId="48023"/>
    <cellStyle name="Normal 8 6 2 2 9" xfId="23762"/>
    <cellStyle name="Normal 8 6 2 2 9 2" xfId="50717"/>
    <cellStyle name="Normal 8 6 2 3" xfId="2235"/>
    <cellStyle name="Normal 8 6 2 3 10" xfId="29190"/>
    <cellStyle name="Normal 8 6 2 3 11" xfId="25585"/>
    <cellStyle name="Normal 8 6 2 3 2" xfId="4018"/>
    <cellStyle name="Normal 8 6 2 3 2 2" xfId="30972"/>
    <cellStyle name="Normal 8 6 2 3 3" xfId="6711"/>
    <cellStyle name="Normal 8 6 2 3 3 2" xfId="33665"/>
    <cellStyle name="Normal 8 6 2 3 4" xfId="9404"/>
    <cellStyle name="Normal 8 6 2 3 4 2" xfId="36358"/>
    <cellStyle name="Normal 8 6 2 3 5" xfId="12097"/>
    <cellStyle name="Normal 8 6 2 3 5 2" xfId="39051"/>
    <cellStyle name="Normal 8 6 2 3 6" xfId="14790"/>
    <cellStyle name="Normal 8 6 2 3 6 2" xfId="41744"/>
    <cellStyle name="Normal 8 6 2 3 7" xfId="17483"/>
    <cellStyle name="Normal 8 6 2 3 7 2" xfId="44438"/>
    <cellStyle name="Normal 8 6 2 3 8" xfId="20177"/>
    <cellStyle name="Normal 8 6 2 3 8 2" xfId="47132"/>
    <cellStyle name="Normal 8 6 2 3 9" xfId="22871"/>
    <cellStyle name="Normal 8 6 2 3 9 2" xfId="49826"/>
    <cellStyle name="Normal 8 6 2 4" xfId="3127"/>
    <cellStyle name="Normal 8 6 2 4 2" xfId="30081"/>
    <cellStyle name="Normal 8 6 2 5" xfId="5820"/>
    <cellStyle name="Normal 8 6 2 5 2" xfId="32774"/>
    <cellStyle name="Normal 8 6 2 6" xfId="8513"/>
    <cellStyle name="Normal 8 6 2 6 2" xfId="35467"/>
    <cellStyle name="Normal 8 6 2 7" xfId="11206"/>
    <cellStyle name="Normal 8 6 2 7 2" xfId="38160"/>
    <cellStyle name="Normal 8 6 2 8" xfId="13899"/>
    <cellStyle name="Normal 8 6 2 8 2" xfId="40853"/>
    <cellStyle name="Normal 8 6 2 9" xfId="16592"/>
    <cellStyle name="Normal 8 6 2 9 2" xfId="43547"/>
    <cellStyle name="Normal 8 6 3" xfId="708"/>
    <cellStyle name="Normal 8 6 3 10" xfId="19538"/>
    <cellStyle name="Normal 8 6 3 10 2" xfId="46493"/>
    <cellStyle name="Normal 8 6 3 11" xfId="22232"/>
    <cellStyle name="Normal 8 6 3 11 2" xfId="49187"/>
    <cellStyle name="Normal 8 6 3 12" xfId="27660"/>
    <cellStyle name="Normal 8 6 3 13" xfId="24946"/>
    <cellStyle name="Normal 8 6 3 2" xfId="1596"/>
    <cellStyle name="Normal 8 6 3 2 10" xfId="28551"/>
    <cellStyle name="Normal 8 6 3 2 11" xfId="26728"/>
    <cellStyle name="Normal 8 6 3 2 2" xfId="5161"/>
    <cellStyle name="Normal 8 6 3 2 2 2" xfId="32115"/>
    <cellStyle name="Normal 8 6 3 2 3" xfId="7854"/>
    <cellStyle name="Normal 8 6 3 2 3 2" xfId="34808"/>
    <cellStyle name="Normal 8 6 3 2 4" xfId="10547"/>
    <cellStyle name="Normal 8 6 3 2 4 2" xfId="37501"/>
    <cellStyle name="Normal 8 6 3 2 5" xfId="13240"/>
    <cellStyle name="Normal 8 6 3 2 5 2" xfId="40194"/>
    <cellStyle name="Normal 8 6 3 2 6" xfId="15933"/>
    <cellStyle name="Normal 8 6 3 2 6 2" xfId="42887"/>
    <cellStyle name="Normal 8 6 3 2 7" xfId="18626"/>
    <cellStyle name="Normal 8 6 3 2 7 2" xfId="45581"/>
    <cellStyle name="Normal 8 6 3 2 8" xfId="21320"/>
    <cellStyle name="Normal 8 6 3 2 8 2" xfId="48275"/>
    <cellStyle name="Normal 8 6 3 2 9" xfId="24014"/>
    <cellStyle name="Normal 8 6 3 2 9 2" xfId="50969"/>
    <cellStyle name="Normal 8 6 3 3" xfId="2488"/>
    <cellStyle name="Normal 8 6 3 3 10" xfId="29442"/>
    <cellStyle name="Normal 8 6 3 3 11" xfId="25837"/>
    <cellStyle name="Normal 8 6 3 3 2" xfId="4270"/>
    <cellStyle name="Normal 8 6 3 3 2 2" xfId="31224"/>
    <cellStyle name="Normal 8 6 3 3 3" xfId="6963"/>
    <cellStyle name="Normal 8 6 3 3 3 2" xfId="33917"/>
    <cellStyle name="Normal 8 6 3 3 4" xfId="9656"/>
    <cellStyle name="Normal 8 6 3 3 4 2" xfId="36610"/>
    <cellStyle name="Normal 8 6 3 3 5" xfId="12349"/>
    <cellStyle name="Normal 8 6 3 3 5 2" xfId="39303"/>
    <cellStyle name="Normal 8 6 3 3 6" xfId="15042"/>
    <cellStyle name="Normal 8 6 3 3 6 2" xfId="41996"/>
    <cellStyle name="Normal 8 6 3 3 7" xfId="17735"/>
    <cellStyle name="Normal 8 6 3 3 7 2" xfId="44690"/>
    <cellStyle name="Normal 8 6 3 3 8" xfId="20429"/>
    <cellStyle name="Normal 8 6 3 3 8 2" xfId="47384"/>
    <cellStyle name="Normal 8 6 3 3 9" xfId="23123"/>
    <cellStyle name="Normal 8 6 3 3 9 2" xfId="50078"/>
    <cellStyle name="Normal 8 6 3 4" xfId="3379"/>
    <cellStyle name="Normal 8 6 3 4 2" xfId="30333"/>
    <cellStyle name="Normal 8 6 3 5" xfId="6072"/>
    <cellStyle name="Normal 8 6 3 5 2" xfId="33026"/>
    <cellStyle name="Normal 8 6 3 6" xfId="8765"/>
    <cellStyle name="Normal 8 6 3 6 2" xfId="35719"/>
    <cellStyle name="Normal 8 6 3 7" xfId="11458"/>
    <cellStyle name="Normal 8 6 3 7 2" xfId="38412"/>
    <cellStyle name="Normal 8 6 3 8" xfId="14151"/>
    <cellStyle name="Normal 8 6 3 8 2" xfId="41105"/>
    <cellStyle name="Normal 8 6 3 9" xfId="16844"/>
    <cellStyle name="Normal 8 6 3 9 2" xfId="43799"/>
    <cellStyle name="Normal 8 6 4" xfId="1042"/>
    <cellStyle name="Normal 8 6 4 10" xfId="27997"/>
    <cellStyle name="Normal 8 6 4 11" xfId="26174"/>
    <cellStyle name="Normal 8 6 4 2" xfId="4607"/>
    <cellStyle name="Normal 8 6 4 2 2" xfId="31561"/>
    <cellStyle name="Normal 8 6 4 3" xfId="7300"/>
    <cellStyle name="Normal 8 6 4 3 2" xfId="34254"/>
    <cellStyle name="Normal 8 6 4 4" xfId="9993"/>
    <cellStyle name="Normal 8 6 4 4 2" xfId="36947"/>
    <cellStyle name="Normal 8 6 4 5" xfId="12686"/>
    <cellStyle name="Normal 8 6 4 5 2" xfId="39640"/>
    <cellStyle name="Normal 8 6 4 6" xfId="15379"/>
    <cellStyle name="Normal 8 6 4 6 2" xfId="42333"/>
    <cellStyle name="Normal 8 6 4 7" xfId="18072"/>
    <cellStyle name="Normal 8 6 4 7 2" xfId="45027"/>
    <cellStyle name="Normal 8 6 4 8" xfId="20766"/>
    <cellStyle name="Normal 8 6 4 8 2" xfId="47721"/>
    <cellStyle name="Normal 8 6 4 9" xfId="23460"/>
    <cellStyle name="Normal 8 6 4 9 2" xfId="50415"/>
    <cellStyle name="Normal 8 6 5" xfId="1933"/>
    <cellStyle name="Normal 8 6 5 10" xfId="28888"/>
    <cellStyle name="Normal 8 6 5 11" xfId="25283"/>
    <cellStyle name="Normal 8 6 5 2" xfId="3716"/>
    <cellStyle name="Normal 8 6 5 2 2" xfId="30670"/>
    <cellStyle name="Normal 8 6 5 3" xfId="6409"/>
    <cellStyle name="Normal 8 6 5 3 2" xfId="33363"/>
    <cellStyle name="Normal 8 6 5 4" xfId="9102"/>
    <cellStyle name="Normal 8 6 5 4 2" xfId="36056"/>
    <cellStyle name="Normal 8 6 5 5" xfId="11795"/>
    <cellStyle name="Normal 8 6 5 5 2" xfId="38749"/>
    <cellStyle name="Normal 8 6 5 6" xfId="14488"/>
    <cellStyle name="Normal 8 6 5 6 2" xfId="41442"/>
    <cellStyle name="Normal 8 6 5 7" xfId="17181"/>
    <cellStyle name="Normal 8 6 5 7 2" xfId="44136"/>
    <cellStyle name="Normal 8 6 5 8" xfId="19875"/>
    <cellStyle name="Normal 8 6 5 8 2" xfId="46830"/>
    <cellStyle name="Normal 8 6 5 9" xfId="22569"/>
    <cellStyle name="Normal 8 6 5 9 2" xfId="49524"/>
    <cellStyle name="Normal 8 6 6" xfId="2825"/>
    <cellStyle name="Normal 8 6 6 2" xfId="29779"/>
    <cellStyle name="Normal 8 6 7" xfId="5518"/>
    <cellStyle name="Normal 8 6 7 2" xfId="32472"/>
    <cellStyle name="Normal 8 6 8" xfId="8211"/>
    <cellStyle name="Normal 8 6 8 2" xfId="35165"/>
    <cellStyle name="Normal 8 6 9" xfId="10904"/>
    <cellStyle name="Normal 8 6 9 2" xfId="37858"/>
    <cellStyle name="Normal 8 7" xfId="153"/>
    <cellStyle name="Normal 8 7 10" xfId="13630"/>
    <cellStyle name="Normal 8 7 10 2" xfId="40584"/>
    <cellStyle name="Normal 8 7 11" xfId="16323"/>
    <cellStyle name="Normal 8 7 11 2" xfId="43278"/>
    <cellStyle name="Normal 8 7 12" xfId="19017"/>
    <cellStyle name="Normal 8 7 12 2" xfId="45972"/>
    <cellStyle name="Normal 8 7 13" xfId="21711"/>
    <cellStyle name="Normal 8 7 13 2" xfId="48666"/>
    <cellStyle name="Normal 8 7 14" xfId="27139"/>
    <cellStyle name="Normal 8 7 15" xfId="24425"/>
    <cellStyle name="Normal 8 7 2" xfId="468"/>
    <cellStyle name="Normal 8 7 2 10" xfId="19298"/>
    <cellStyle name="Normal 8 7 2 10 2" xfId="46253"/>
    <cellStyle name="Normal 8 7 2 11" xfId="21992"/>
    <cellStyle name="Normal 8 7 2 11 2" xfId="48947"/>
    <cellStyle name="Normal 8 7 2 12" xfId="27420"/>
    <cellStyle name="Normal 8 7 2 13" xfId="24706"/>
    <cellStyle name="Normal 8 7 2 2" xfId="1356"/>
    <cellStyle name="Normal 8 7 2 2 10" xfId="28311"/>
    <cellStyle name="Normal 8 7 2 2 11" xfId="26488"/>
    <cellStyle name="Normal 8 7 2 2 2" xfId="4921"/>
    <cellStyle name="Normal 8 7 2 2 2 2" xfId="31875"/>
    <cellStyle name="Normal 8 7 2 2 3" xfId="7614"/>
    <cellStyle name="Normal 8 7 2 2 3 2" xfId="34568"/>
    <cellStyle name="Normal 8 7 2 2 4" xfId="10307"/>
    <cellStyle name="Normal 8 7 2 2 4 2" xfId="37261"/>
    <cellStyle name="Normal 8 7 2 2 5" xfId="13000"/>
    <cellStyle name="Normal 8 7 2 2 5 2" xfId="39954"/>
    <cellStyle name="Normal 8 7 2 2 6" xfId="15693"/>
    <cellStyle name="Normal 8 7 2 2 6 2" xfId="42647"/>
    <cellStyle name="Normal 8 7 2 2 7" xfId="18386"/>
    <cellStyle name="Normal 8 7 2 2 7 2" xfId="45341"/>
    <cellStyle name="Normal 8 7 2 2 8" xfId="21080"/>
    <cellStyle name="Normal 8 7 2 2 8 2" xfId="48035"/>
    <cellStyle name="Normal 8 7 2 2 9" xfId="23774"/>
    <cellStyle name="Normal 8 7 2 2 9 2" xfId="50729"/>
    <cellStyle name="Normal 8 7 2 3" xfId="2247"/>
    <cellStyle name="Normal 8 7 2 3 10" xfId="29202"/>
    <cellStyle name="Normal 8 7 2 3 11" xfId="25597"/>
    <cellStyle name="Normal 8 7 2 3 2" xfId="4030"/>
    <cellStyle name="Normal 8 7 2 3 2 2" xfId="30984"/>
    <cellStyle name="Normal 8 7 2 3 3" xfId="6723"/>
    <cellStyle name="Normal 8 7 2 3 3 2" xfId="33677"/>
    <cellStyle name="Normal 8 7 2 3 4" xfId="9416"/>
    <cellStyle name="Normal 8 7 2 3 4 2" xfId="36370"/>
    <cellStyle name="Normal 8 7 2 3 5" xfId="12109"/>
    <cellStyle name="Normal 8 7 2 3 5 2" xfId="39063"/>
    <cellStyle name="Normal 8 7 2 3 6" xfId="14802"/>
    <cellStyle name="Normal 8 7 2 3 6 2" xfId="41756"/>
    <cellStyle name="Normal 8 7 2 3 7" xfId="17495"/>
    <cellStyle name="Normal 8 7 2 3 7 2" xfId="44450"/>
    <cellStyle name="Normal 8 7 2 3 8" xfId="20189"/>
    <cellStyle name="Normal 8 7 2 3 8 2" xfId="47144"/>
    <cellStyle name="Normal 8 7 2 3 9" xfId="22883"/>
    <cellStyle name="Normal 8 7 2 3 9 2" xfId="49838"/>
    <cellStyle name="Normal 8 7 2 4" xfId="3139"/>
    <cellStyle name="Normal 8 7 2 4 2" xfId="30093"/>
    <cellStyle name="Normal 8 7 2 5" xfId="5832"/>
    <cellStyle name="Normal 8 7 2 5 2" xfId="32786"/>
    <cellStyle name="Normal 8 7 2 6" xfId="8525"/>
    <cellStyle name="Normal 8 7 2 6 2" xfId="35479"/>
    <cellStyle name="Normal 8 7 2 7" xfId="11218"/>
    <cellStyle name="Normal 8 7 2 7 2" xfId="38172"/>
    <cellStyle name="Normal 8 7 2 8" xfId="13911"/>
    <cellStyle name="Normal 8 7 2 8 2" xfId="40865"/>
    <cellStyle name="Normal 8 7 2 9" xfId="16604"/>
    <cellStyle name="Normal 8 7 2 9 2" xfId="43559"/>
    <cellStyle name="Normal 8 7 3" xfId="722"/>
    <cellStyle name="Normal 8 7 3 10" xfId="19552"/>
    <cellStyle name="Normal 8 7 3 10 2" xfId="46507"/>
    <cellStyle name="Normal 8 7 3 11" xfId="22246"/>
    <cellStyle name="Normal 8 7 3 11 2" xfId="49201"/>
    <cellStyle name="Normal 8 7 3 12" xfId="27674"/>
    <cellStyle name="Normal 8 7 3 13" xfId="24960"/>
    <cellStyle name="Normal 8 7 3 2" xfId="1610"/>
    <cellStyle name="Normal 8 7 3 2 10" xfId="28565"/>
    <cellStyle name="Normal 8 7 3 2 11" xfId="26742"/>
    <cellStyle name="Normal 8 7 3 2 2" xfId="5175"/>
    <cellStyle name="Normal 8 7 3 2 2 2" xfId="32129"/>
    <cellStyle name="Normal 8 7 3 2 3" xfId="7868"/>
    <cellStyle name="Normal 8 7 3 2 3 2" xfId="34822"/>
    <cellStyle name="Normal 8 7 3 2 4" xfId="10561"/>
    <cellStyle name="Normal 8 7 3 2 4 2" xfId="37515"/>
    <cellStyle name="Normal 8 7 3 2 5" xfId="13254"/>
    <cellStyle name="Normal 8 7 3 2 5 2" xfId="40208"/>
    <cellStyle name="Normal 8 7 3 2 6" xfId="15947"/>
    <cellStyle name="Normal 8 7 3 2 6 2" xfId="42901"/>
    <cellStyle name="Normal 8 7 3 2 7" xfId="18640"/>
    <cellStyle name="Normal 8 7 3 2 7 2" xfId="45595"/>
    <cellStyle name="Normal 8 7 3 2 8" xfId="21334"/>
    <cellStyle name="Normal 8 7 3 2 8 2" xfId="48289"/>
    <cellStyle name="Normal 8 7 3 2 9" xfId="24028"/>
    <cellStyle name="Normal 8 7 3 2 9 2" xfId="50983"/>
    <cellStyle name="Normal 8 7 3 3" xfId="2502"/>
    <cellStyle name="Normal 8 7 3 3 10" xfId="29456"/>
    <cellStyle name="Normal 8 7 3 3 11" xfId="25851"/>
    <cellStyle name="Normal 8 7 3 3 2" xfId="4284"/>
    <cellStyle name="Normal 8 7 3 3 2 2" xfId="31238"/>
    <cellStyle name="Normal 8 7 3 3 3" xfId="6977"/>
    <cellStyle name="Normal 8 7 3 3 3 2" xfId="33931"/>
    <cellStyle name="Normal 8 7 3 3 4" xfId="9670"/>
    <cellStyle name="Normal 8 7 3 3 4 2" xfId="36624"/>
    <cellStyle name="Normal 8 7 3 3 5" xfId="12363"/>
    <cellStyle name="Normal 8 7 3 3 5 2" xfId="39317"/>
    <cellStyle name="Normal 8 7 3 3 6" xfId="15056"/>
    <cellStyle name="Normal 8 7 3 3 6 2" xfId="42010"/>
    <cellStyle name="Normal 8 7 3 3 7" xfId="17749"/>
    <cellStyle name="Normal 8 7 3 3 7 2" xfId="44704"/>
    <cellStyle name="Normal 8 7 3 3 8" xfId="20443"/>
    <cellStyle name="Normal 8 7 3 3 8 2" xfId="47398"/>
    <cellStyle name="Normal 8 7 3 3 9" xfId="23137"/>
    <cellStyle name="Normal 8 7 3 3 9 2" xfId="50092"/>
    <cellStyle name="Normal 8 7 3 4" xfId="3393"/>
    <cellStyle name="Normal 8 7 3 4 2" xfId="30347"/>
    <cellStyle name="Normal 8 7 3 5" xfId="6086"/>
    <cellStyle name="Normal 8 7 3 5 2" xfId="33040"/>
    <cellStyle name="Normal 8 7 3 6" xfId="8779"/>
    <cellStyle name="Normal 8 7 3 6 2" xfId="35733"/>
    <cellStyle name="Normal 8 7 3 7" xfId="11472"/>
    <cellStyle name="Normal 8 7 3 7 2" xfId="38426"/>
    <cellStyle name="Normal 8 7 3 8" xfId="14165"/>
    <cellStyle name="Normal 8 7 3 8 2" xfId="41119"/>
    <cellStyle name="Normal 8 7 3 9" xfId="16858"/>
    <cellStyle name="Normal 8 7 3 9 2" xfId="43813"/>
    <cellStyle name="Normal 8 7 4" xfId="1075"/>
    <cellStyle name="Normal 8 7 4 10" xfId="28030"/>
    <cellStyle name="Normal 8 7 4 11" xfId="26207"/>
    <cellStyle name="Normal 8 7 4 2" xfId="4640"/>
    <cellStyle name="Normal 8 7 4 2 2" xfId="31594"/>
    <cellStyle name="Normal 8 7 4 3" xfId="7333"/>
    <cellStyle name="Normal 8 7 4 3 2" xfId="34287"/>
    <cellStyle name="Normal 8 7 4 4" xfId="10026"/>
    <cellStyle name="Normal 8 7 4 4 2" xfId="36980"/>
    <cellStyle name="Normal 8 7 4 5" xfId="12719"/>
    <cellStyle name="Normal 8 7 4 5 2" xfId="39673"/>
    <cellStyle name="Normal 8 7 4 6" xfId="15412"/>
    <cellStyle name="Normal 8 7 4 6 2" xfId="42366"/>
    <cellStyle name="Normal 8 7 4 7" xfId="18105"/>
    <cellStyle name="Normal 8 7 4 7 2" xfId="45060"/>
    <cellStyle name="Normal 8 7 4 8" xfId="20799"/>
    <cellStyle name="Normal 8 7 4 8 2" xfId="47754"/>
    <cellStyle name="Normal 8 7 4 9" xfId="23493"/>
    <cellStyle name="Normal 8 7 4 9 2" xfId="50448"/>
    <cellStyle name="Normal 8 7 5" xfId="1966"/>
    <cellStyle name="Normal 8 7 5 10" xfId="28921"/>
    <cellStyle name="Normal 8 7 5 11" xfId="25316"/>
    <cellStyle name="Normal 8 7 5 2" xfId="3749"/>
    <cellStyle name="Normal 8 7 5 2 2" xfId="30703"/>
    <cellStyle name="Normal 8 7 5 3" xfId="6442"/>
    <cellStyle name="Normal 8 7 5 3 2" xfId="33396"/>
    <cellStyle name="Normal 8 7 5 4" xfId="9135"/>
    <cellStyle name="Normal 8 7 5 4 2" xfId="36089"/>
    <cellStyle name="Normal 8 7 5 5" xfId="11828"/>
    <cellStyle name="Normal 8 7 5 5 2" xfId="38782"/>
    <cellStyle name="Normal 8 7 5 6" xfId="14521"/>
    <cellStyle name="Normal 8 7 5 6 2" xfId="41475"/>
    <cellStyle name="Normal 8 7 5 7" xfId="17214"/>
    <cellStyle name="Normal 8 7 5 7 2" xfId="44169"/>
    <cellStyle name="Normal 8 7 5 8" xfId="19908"/>
    <cellStyle name="Normal 8 7 5 8 2" xfId="46863"/>
    <cellStyle name="Normal 8 7 5 9" xfId="22602"/>
    <cellStyle name="Normal 8 7 5 9 2" xfId="49557"/>
    <cellStyle name="Normal 8 7 6" xfId="2858"/>
    <cellStyle name="Normal 8 7 6 2" xfId="29812"/>
    <cellStyle name="Normal 8 7 7" xfId="5551"/>
    <cellStyle name="Normal 8 7 7 2" xfId="32505"/>
    <cellStyle name="Normal 8 7 8" xfId="8244"/>
    <cellStyle name="Normal 8 7 8 2" xfId="35198"/>
    <cellStyle name="Normal 8 7 9" xfId="10937"/>
    <cellStyle name="Normal 8 7 9 2" xfId="37891"/>
    <cellStyle name="Normal 8 8" xfId="186"/>
    <cellStyle name="Normal 8 8 10" xfId="13663"/>
    <cellStyle name="Normal 8 8 10 2" xfId="40617"/>
    <cellStyle name="Normal 8 8 11" xfId="16356"/>
    <cellStyle name="Normal 8 8 11 2" xfId="43311"/>
    <cellStyle name="Normal 8 8 12" xfId="19050"/>
    <cellStyle name="Normal 8 8 12 2" xfId="46005"/>
    <cellStyle name="Normal 8 8 13" xfId="21744"/>
    <cellStyle name="Normal 8 8 13 2" xfId="48699"/>
    <cellStyle name="Normal 8 8 14" xfId="27172"/>
    <cellStyle name="Normal 8 8 15" xfId="24458"/>
    <cellStyle name="Normal 8 8 2" xfId="482"/>
    <cellStyle name="Normal 8 8 2 10" xfId="19312"/>
    <cellStyle name="Normal 8 8 2 10 2" xfId="46267"/>
    <cellStyle name="Normal 8 8 2 11" xfId="22006"/>
    <cellStyle name="Normal 8 8 2 11 2" xfId="48961"/>
    <cellStyle name="Normal 8 8 2 12" xfId="27434"/>
    <cellStyle name="Normal 8 8 2 13" xfId="24720"/>
    <cellStyle name="Normal 8 8 2 2" xfId="1370"/>
    <cellStyle name="Normal 8 8 2 2 10" xfId="28325"/>
    <cellStyle name="Normal 8 8 2 2 11" xfId="26502"/>
    <cellStyle name="Normal 8 8 2 2 2" xfId="4935"/>
    <cellStyle name="Normal 8 8 2 2 2 2" xfId="31889"/>
    <cellStyle name="Normal 8 8 2 2 3" xfId="7628"/>
    <cellStyle name="Normal 8 8 2 2 3 2" xfId="34582"/>
    <cellStyle name="Normal 8 8 2 2 4" xfId="10321"/>
    <cellStyle name="Normal 8 8 2 2 4 2" xfId="37275"/>
    <cellStyle name="Normal 8 8 2 2 5" xfId="13014"/>
    <cellStyle name="Normal 8 8 2 2 5 2" xfId="39968"/>
    <cellStyle name="Normal 8 8 2 2 6" xfId="15707"/>
    <cellStyle name="Normal 8 8 2 2 6 2" xfId="42661"/>
    <cellStyle name="Normal 8 8 2 2 7" xfId="18400"/>
    <cellStyle name="Normal 8 8 2 2 7 2" xfId="45355"/>
    <cellStyle name="Normal 8 8 2 2 8" xfId="21094"/>
    <cellStyle name="Normal 8 8 2 2 8 2" xfId="48049"/>
    <cellStyle name="Normal 8 8 2 2 9" xfId="23788"/>
    <cellStyle name="Normal 8 8 2 2 9 2" xfId="50743"/>
    <cellStyle name="Normal 8 8 2 3" xfId="2261"/>
    <cellStyle name="Normal 8 8 2 3 10" xfId="29216"/>
    <cellStyle name="Normal 8 8 2 3 11" xfId="25611"/>
    <cellStyle name="Normal 8 8 2 3 2" xfId="4044"/>
    <cellStyle name="Normal 8 8 2 3 2 2" xfId="30998"/>
    <cellStyle name="Normal 8 8 2 3 3" xfId="6737"/>
    <cellStyle name="Normal 8 8 2 3 3 2" xfId="33691"/>
    <cellStyle name="Normal 8 8 2 3 4" xfId="9430"/>
    <cellStyle name="Normal 8 8 2 3 4 2" xfId="36384"/>
    <cellStyle name="Normal 8 8 2 3 5" xfId="12123"/>
    <cellStyle name="Normal 8 8 2 3 5 2" xfId="39077"/>
    <cellStyle name="Normal 8 8 2 3 6" xfId="14816"/>
    <cellStyle name="Normal 8 8 2 3 6 2" xfId="41770"/>
    <cellStyle name="Normal 8 8 2 3 7" xfId="17509"/>
    <cellStyle name="Normal 8 8 2 3 7 2" xfId="44464"/>
    <cellStyle name="Normal 8 8 2 3 8" xfId="20203"/>
    <cellStyle name="Normal 8 8 2 3 8 2" xfId="47158"/>
    <cellStyle name="Normal 8 8 2 3 9" xfId="22897"/>
    <cellStyle name="Normal 8 8 2 3 9 2" xfId="49852"/>
    <cellStyle name="Normal 8 8 2 4" xfId="3153"/>
    <cellStyle name="Normal 8 8 2 4 2" xfId="30107"/>
    <cellStyle name="Normal 8 8 2 5" xfId="5846"/>
    <cellStyle name="Normal 8 8 2 5 2" xfId="32800"/>
    <cellStyle name="Normal 8 8 2 6" xfId="8539"/>
    <cellStyle name="Normal 8 8 2 6 2" xfId="35493"/>
    <cellStyle name="Normal 8 8 2 7" xfId="11232"/>
    <cellStyle name="Normal 8 8 2 7 2" xfId="38186"/>
    <cellStyle name="Normal 8 8 2 8" xfId="13925"/>
    <cellStyle name="Normal 8 8 2 8 2" xfId="40879"/>
    <cellStyle name="Normal 8 8 2 9" xfId="16618"/>
    <cellStyle name="Normal 8 8 2 9 2" xfId="43573"/>
    <cellStyle name="Normal 8 8 3" xfId="736"/>
    <cellStyle name="Normal 8 8 3 10" xfId="19566"/>
    <cellStyle name="Normal 8 8 3 10 2" xfId="46521"/>
    <cellStyle name="Normal 8 8 3 11" xfId="22260"/>
    <cellStyle name="Normal 8 8 3 11 2" xfId="49215"/>
    <cellStyle name="Normal 8 8 3 12" xfId="27688"/>
    <cellStyle name="Normal 8 8 3 13" xfId="24974"/>
    <cellStyle name="Normal 8 8 3 2" xfId="1624"/>
    <cellStyle name="Normal 8 8 3 2 10" xfId="28579"/>
    <cellStyle name="Normal 8 8 3 2 11" xfId="26756"/>
    <cellStyle name="Normal 8 8 3 2 2" xfId="5189"/>
    <cellStyle name="Normal 8 8 3 2 2 2" xfId="32143"/>
    <cellStyle name="Normal 8 8 3 2 3" xfId="7882"/>
    <cellStyle name="Normal 8 8 3 2 3 2" xfId="34836"/>
    <cellStyle name="Normal 8 8 3 2 4" xfId="10575"/>
    <cellStyle name="Normal 8 8 3 2 4 2" xfId="37529"/>
    <cellStyle name="Normal 8 8 3 2 5" xfId="13268"/>
    <cellStyle name="Normal 8 8 3 2 5 2" xfId="40222"/>
    <cellStyle name="Normal 8 8 3 2 6" xfId="15961"/>
    <cellStyle name="Normal 8 8 3 2 6 2" xfId="42915"/>
    <cellStyle name="Normal 8 8 3 2 7" xfId="18654"/>
    <cellStyle name="Normal 8 8 3 2 7 2" xfId="45609"/>
    <cellStyle name="Normal 8 8 3 2 8" xfId="21348"/>
    <cellStyle name="Normal 8 8 3 2 8 2" xfId="48303"/>
    <cellStyle name="Normal 8 8 3 2 9" xfId="24042"/>
    <cellStyle name="Normal 8 8 3 2 9 2" xfId="50997"/>
    <cellStyle name="Normal 8 8 3 3" xfId="2516"/>
    <cellStyle name="Normal 8 8 3 3 10" xfId="29470"/>
    <cellStyle name="Normal 8 8 3 3 11" xfId="25865"/>
    <cellStyle name="Normal 8 8 3 3 2" xfId="4298"/>
    <cellStyle name="Normal 8 8 3 3 2 2" xfId="31252"/>
    <cellStyle name="Normal 8 8 3 3 3" xfId="6991"/>
    <cellStyle name="Normal 8 8 3 3 3 2" xfId="33945"/>
    <cellStyle name="Normal 8 8 3 3 4" xfId="9684"/>
    <cellStyle name="Normal 8 8 3 3 4 2" xfId="36638"/>
    <cellStyle name="Normal 8 8 3 3 5" xfId="12377"/>
    <cellStyle name="Normal 8 8 3 3 5 2" xfId="39331"/>
    <cellStyle name="Normal 8 8 3 3 6" xfId="15070"/>
    <cellStyle name="Normal 8 8 3 3 6 2" xfId="42024"/>
    <cellStyle name="Normal 8 8 3 3 7" xfId="17763"/>
    <cellStyle name="Normal 8 8 3 3 7 2" xfId="44718"/>
    <cellStyle name="Normal 8 8 3 3 8" xfId="20457"/>
    <cellStyle name="Normal 8 8 3 3 8 2" xfId="47412"/>
    <cellStyle name="Normal 8 8 3 3 9" xfId="23151"/>
    <cellStyle name="Normal 8 8 3 3 9 2" xfId="50106"/>
    <cellStyle name="Normal 8 8 3 4" xfId="3407"/>
    <cellStyle name="Normal 8 8 3 4 2" xfId="30361"/>
    <cellStyle name="Normal 8 8 3 5" xfId="6100"/>
    <cellStyle name="Normal 8 8 3 5 2" xfId="33054"/>
    <cellStyle name="Normal 8 8 3 6" xfId="8793"/>
    <cellStyle name="Normal 8 8 3 6 2" xfId="35747"/>
    <cellStyle name="Normal 8 8 3 7" xfId="11486"/>
    <cellStyle name="Normal 8 8 3 7 2" xfId="38440"/>
    <cellStyle name="Normal 8 8 3 8" xfId="14179"/>
    <cellStyle name="Normal 8 8 3 8 2" xfId="41133"/>
    <cellStyle name="Normal 8 8 3 9" xfId="16872"/>
    <cellStyle name="Normal 8 8 3 9 2" xfId="43827"/>
    <cellStyle name="Normal 8 8 4" xfId="1108"/>
    <cellStyle name="Normal 8 8 4 10" xfId="28063"/>
    <cellStyle name="Normal 8 8 4 11" xfId="26240"/>
    <cellStyle name="Normal 8 8 4 2" xfId="4673"/>
    <cellStyle name="Normal 8 8 4 2 2" xfId="31627"/>
    <cellStyle name="Normal 8 8 4 3" xfId="7366"/>
    <cellStyle name="Normal 8 8 4 3 2" xfId="34320"/>
    <cellStyle name="Normal 8 8 4 4" xfId="10059"/>
    <cellStyle name="Normal 8 8 4 4 2" xfId="37013"/>
    <cellStyle name="Normal 8 8 4 5" xfId="12752"/>
    <cellStyle name="Normal 8 8 4 5 2" xfId="39706"/>
    <cellStyle name="Normal 8 8 4 6" xfId="15445"/>
    <cellStyle name="Normal 8 8 4 6 2" xfId="42399"/>
    <cellStyle name="Normal 8 8 4 7" xfId="18138"/>
    <cellStyle name="Normal 8 8 4 7 2" xfId="45093"/>
    <cellStyle name="Normal 8 8 4 8" xfId="20832"/>
    <cellStyle name="Normal 8 8 4 8 2" xfId="47787"/>
    <cellStyle name="Normal 8 8 4 9" xfId="23526"/>
    <cellStyle name="Normal 8 8 4 9 2" xfId="50481"/>
    <cellStyle name="Normal 8 8 5" xfId="1999"/>
    <cellStyle name="Normal 8 8 5 10" xfId="28954"/>
    <cellStyle name="Normal 8 8 5 11" xfId="25349"/>
    <cellStyle name="Normal 8 8 5 2" xfId="3782"/>
    <cellStyle name="Normal 8 8 5 2 2" xfId="30736"/>
    <cellStyle name="Normal 8 8 5 3" xfId="6475"/>
    <cellStyle name="Normal 8 8 5 3 2" xfId="33429"/>
    <cellStyle name="Normal 8 8 5 4" xfId="9168"/>
    <cellStyle name="Normal 8 8 5 4 2" xfId="36122"/>
    <cellStyle name="Normal 8 8 5 5" xfId="11861"/>
    <cellStyle name="Normal 8 8 5 5 2" xfId="38815"/>
    <cellStyle name="Normal 8 8 5 6" xfId="14554"/>
    <cellStyle name="Normal 8 8 5 6 2" xfId="41508"/>
    <cellStyle name="Normal 8 8 5 7" xfId="17247"/>
    <cellStyle name="Normal 8 8 5 7 2" xfId="44202"/>
    <cellStyle name="Normal 8 8 5 8" xfId="19941"/>
    <cellStyle name="Normal 8 8 5 8 2" xfId="46896"/>
    <cellStyle name="Normal 8 8 5 9" xfId="22635"/>
    <cellStyle name="Normal 8 8 5 9 2" xfId="49590"/>
    <cellStyle name="Normal 8 8 6" xfId="2891"/>
    <cellStyle name="Normal 8 8 6 2" xfId="29845"/>
    <cellStyle name="Normal 8 8 7" xfId="5584"/>
    <cellStyle name="Normal 8 8 7 2" xfId="32538"/>
    <cellStyle name="Normal 8 8 8" xfId="8277"/>
    <cellStyle name="Normal 8 8 8 2" xfId="35231"/>
    <cellStyle name="Normal 8 8 9" xfId="10970"/>
    <cellStyle name="Normal 8 8 9 2" xfId="37924"/>
    <cellStyle name="Normal 8 9" xfId="412"/>
    <cellStyle name="Normal 8 9 10" xfId="19256"/>
    <cellStyle name="Normal 8 9 10 2" xfId="46211"/>
    <cellStyle name="Normal 8 9 11" xfId="21950"/>
    <cellStyle name="Normal 8 9 11 2" xfId="48905"/>
    <cellStyle name="Normal 8 9 12" xfId="27378"/>
    <cellStyle name="Normal 8 9 13" xfId="24664"/>
    <cellStyle name="Normal 8 9 2" xfId="1314"/>
    <cellStyle name="Normal 8 9 2 10" xfId="28269"/>
    <cellStyle name="Normal 8 9 2 11" xfId="26446"/>
    <cellStyle name="Normal 8 9 2 2" xfId="4879"/>
    <cellStyle name="Normal 8 9 2 2 2" xfId="31833"/>
    <cellStyle name="Normal 8 9 2 3" xfId="7572"/>
    <cellStyle name="Normal 8 9 2 3 2" xfId="34526"/>
    <cellStyle name="Normal 8 9 2 4" xfId="10265"/>
    <cellStyle name="Normal 8 9 2 4 2" xfId="37219"/>
    <cellStyle name="Normal 8 9 2 5" xfId="12958"/>
    <cellStyle name="Normal 8 9 2 5 2" xfId="39912"/>
    <cellStyle name="Normal 8 9 2 6" xfId="15651"/>
    <cellStyle name="Normal 8 9 2 6 2" xfId="42605"/>
    <cellStyle name="Normal 8 9 2 7" xfId="18344"/>
    <cellStyle name="Normal 8 9 2 7 2" xfId="45299"/>
    <cellStyle name="Normal 8 9 2 8" xfId="21038"/>
    <cellStyle name="Normal 8 9 2 8 2" xfId="47993"/>
    <cellStyle name="Normal 8 9 2 9" xfId="23732"/>
    <cellStyle name="Normal 8 9 2 9 2" xfId="50687"/>
    <cellStyle name="Normal 8 9 3" xfId="2205"/>
    <cellStyle name="Normal 8 9 3 10" xfId="29160"/>
    <cellStyle name="Normal 8 9 3 11" xfId="25555"/>
    <cellStyle name="Normal 8 9 3 2" xfId="3988"/>
    <cellStyle name="Normal 8 9 3 2 2" xfId="30942"/>
    <cellStyle name="Normal 8 9 3 3" xfId="6681"/>
    <cellStyle name="Normal 8 9 3 3 2" xfId="33635"/>
    <cellStyle name="Normal 8 9 3 4" xfId="9374"/>
    <cellStyle name="Normal 8 9 3 4 2" xfId="36328"/>
    <cellStyle name="Normal 8 9 3 5" xfId="12067"/>
    <cellStyle name="Normal 8 9 3 5 2" xfId="39021"/>
    <cellStyle name="Normal 8 9 3 6" xfId="14760"/>
    <cellStyle name="Normal 8 9 3 6 2" xfId="41714"/>
    <cellStyle name="Normal 8 9 3 7" xfId="17453"/>
    <cellStyle name="Normal 8 9 3 7 2" xfId="44408"/>
    <cellStyle name="Normal 8 9 3 8" xfId="20147"/>
    <cellStyle name="Normal 8 9 3 8 2" xfId="47102"/>
    <cellStyle name="Normal 8 9 3 9" xfId="22841"/>
    <cellStyle name="Normal 8 9 3 9 2" xfId="49796"/>
    <cellStyle name="Normal 8 9 4" xfId="3097"/>
    <cellStyle name="Normal 8 9 4 2" xfId="30051"/>
    <cellStyle name="Normal 8 9 5" xfId="5790"/>
    <cellStyle name="Normal 8 9 5 2" xfId="32744"/>
    <cellStyle name="Normal 8 9 6" xfId="8483"/>
    <cellStyle name="Normal 8 9 6 2" xfId="35437"/>
    <cellStyle name="Normal 8 9 7" xfId="11176"/>
    <cellStyle name="Normal 8 9 7 2" xfId="38130"/>
    <cellStyle name="Normal 8 9 8" xfId="13869"/>
    <cellStyle name="Normal 8 9 8 2" xfId="40823"/>
    <cellStyle name="Normal 8 9 9" xfId="16562"/>
    <cellStyle name="Normal 8 9 9 2" xfId="43517"/>
    <cellStyle name="Normal 9" xfId="72"/>
    <cellStyle name="Normal 9 10" xfId="689"/>
    <cellStyle name="Normal 9 10 10" xfId="19520"/>
    <cellStyle name="Normal 9 10 10 2" xfId="46475"/>
    <cellStyle name="Normal 9 10 11" xfId="22214"/>
    <cellStyle name="Normal 9 10 11 2" xfId="49169"/>
    <cellStyle name="Normal 9 10 12" xfId="27642"/>
    <cellStyle name="Normal 9 10 13" xfId="24928"/>
    <cellStyle name="Normal 9 10 2" xfId="1578"/>
    <cellStyle name="Normal 9 10 2 10" xfId="28533"/>
    <cellStyle name="Normal 9 10 2 11" xfId="26710"/>
    <cellStyle name="Normal 9 10 2 2" xfId="5143"/>
    <cellStyle name="Normal 9 10 2 2 2" xfId="32097"/>
    <cellStyle name="Normal 9 10 2 3" xfId="7836"/>
    <cellStyle name="Normal 9 10 2 3 2" xfId="34790"/>
    <cellStyle name="Normal 9 10 2 4" xfId="10529"/>
    <cellStyle name="Normal 9 10 2 4 2" xfId="37483"/>
    <cellStyle name="Normal 9 10 2 5" xfId="13222"/>
    <cellStyle name="Normal 9 10 2 5 2" xfId="40176"/>
    <cellStyle name="Normal 9 10 2 6" xfId="15915"/>
    <cellStyle name="Normal 9 10 2 6 2" xfId="42869"/>
    <cellStyle name="Normal 9 10 2 7" xfId="18608"/>
    <cellStyle name="Normal 9 10 2 7 2" xfId="45563"/>
    <cellStyle name="Normal 9 10 2 8" xfId="21302"/>
    <cellStyle name="Normal 9 10 2 8 2" xfId="48257"/>
    <cellStyle name="Normal 9 10 2 9" xfId="23996"/>
    <cellStyle name="Normal 9 10 2 9 2" xfId="50951"/>
    <cellStyle name="Normal 9 10 3" xfId="2469"/>
    <cellStyle name="Normal 9 10 3 10" xfId="29424"/>
    <cellStyle name="Normal 9 10 3 11" xfId="25819"/>
    <cellStyle name="Normal 9 10 3 2" xfId="4252"/>
    <cellStyle name="Normal 9 10 3 2 2" xfId="31206"/>
    <cellStyle name="Normal 9 10 3 3" xfId="6945"/>
    <cellStyle name="Normal 9 10 3 3 2" xfId="33899"/>
    <cellStyle name="Normal 9 10 3 4" xfId="9638"/>
    <cellStyle name="Normal 9 10 3 4 2" xfId="36592"/>
    <cellStyle name="Normal 9 10 3 5" xfId="12331"/>
    <cellStyle name="Normal 9 10 3 5 2" xfId="39285"/>
    <cellStyle name="Normal 9 10 3 6" xfId="15024"/>
    <cellStyle name="Normal 9 10 3 6 2" xfId="41978"/>
    <cellStyle name="Normal 9 10 3 7" xfId="17717"/>
    <cellStyle name="Normal 9 10 3 7 2" xfId="44672"/>
    <cellStyle name="Normal 9 10 3 8" xfId="20411"/>
    <cellStyle name="Normal 9 10 3 8 2" xfId="47366"/>
    <cellStyle name="Normal 9 10 3 9" xfId="23105"/>
    <cellStyle name="Normal 9 10 3 9 2" xfId="50060"/>
    <cellStyle name="Normal 9 10 4" xfId="3361"/>
    <cellStyle name="Normal 9 10 4 2" xfId="30315"/>
    <cellStyle name="Normal 9 10 5" xfId="6054"/>
    <cellStyle name="Normal 9 10 5 2" xfId="33008"/>
    <cellStyle name="Normal 9 10 6" xfId="8747"/>
    <cellStyle name="Normal 9 10 6 2" xfId="35701"/>
    <cellStyle name="Normal 9 10 7" xfId="11440"/>
    <cellStyle name="Normal 9 10 7 2" xfId="38394"/>
    <cellStyle name="Normal 9 10 8" xfId="14133"/>
    <cellStyle name="Normal 9 10 8 2" xfId="41087"/>
    <cellStyle name="Normal 9 10 9" xfId="16826"/>
    <cellStyle name="Normal 9 10 9 2" xfId="43781"/>
    <cellStyle name="Normal 9 11" xfId="758"/>
    <cellStyle name="Normal 9 11 10" xfId="19588"/>
    <cellStyle name="Normal 9 11 10 2" xfId="46543"/>
    <cellStyle name="Normal 9 11 11" xfId="22282"/>
    <cellStyle name="Normal 9 11 11 2" xfId="49237"/>
    <cellStyle name="Normal 9 11 12" xfId="27710"/>
    <cellStyle name="Normal 9 11 13" xfId="24996"/>
    <cellStyle name="Normal 9 11 2" xfId="1646"/>
    <cellStyle name="Normal 9 11 2 10" xfId="28601"/>
    <cellStyle name="Normal 9 11 2 11" xfId="26778"/>
    <cellStyle name="Normal 9 11 2 2" xfId="5211"/>
    <cellStyle name="Normal 9 11 2 2 2" xfId="32165"/>
    <cellStyle name="Normal 9 11 2 3" xfId="7904"/>
    <cellStyle name="Normal 9 11 2 3 2" xfId="34858"/>
    <cellStyle name="Normal 9 11 2 4" xfId="10597"/>
    <cellStyle name="Normal 9 11 2 4 2" xfId="37551"/>
    <cellStyle name="Normal 9 11 2 5" xfId="13290"/>
    <cellStyle name="Normal 9 11 2 5 2" xfId="40244"/>
    <cellStyle name="Normal 9 11 2 6" xfId="15983"/>
    <cellStyle name="Normal 9 11 2 6 2" xfId="42937"/>
    <cellStyle name="Normal 9 11 2 7" xfId="18676"/>
    <cellStyle name="Normal 9 11 2 7 2" xfId="45631"/>
    <cellStyle name="Normal 9 11 2 8" xfId="21370"/>
    <cellStyle name="Normal 9 11 2 8 2" xfId="48325"/>
    <cellStyle name="Normal 9 11 2 9" xfId="24064"/>
    <cellStyle name="Normal 9 11 2 9 2" xfId="51019"/>
    <cellStyle name="Normal 9 11 3" xfId="2538"/>
    <cellStyle name="Normal 9 11 3 10" xfId="29492"/>
    <cellStyle name="Normal 9 11 3 11" xfId="25887"/>
    <cellStyle name="Normal 9 11 3 2" xfId="4320"/>
    <cellStyle name="Normal 9 11 3 2 2" xfId="31274"/>
    <cellStyle name="Normal 9 11 3 3" xfId="7013"/>
    <cellStyle name="Normal 9 11 3 3 2" xfId="33967"/>
    <cellStyle name="Normal 9 11 3 4" xfId="9706"/>
    <cellStyle name="Normal 9 11 3 4 2" xfId="36660"/>
    <cellStyle name="Normal 9 11 3 5" xfId="12399"/>
    <cellStyle name="Normal 9 11 3 5 2" xfId="39353"/>
    <cellStyle name="Normal 9 11 3 6" xfId="15092"/>
    <cellStyle name="Normal 9 11 3 6 2" xfId="42046"/>
    <cellStyle name="Normal 9 11 3 7" xfId="17785"/>
    <cellStyle name="Normal 9 11 3 7 2" xfId="44740"/>
    <cellStyle name="Normal 9 11 3 8" xfId="20479"/>
    <cellStyle name="Normal 9 11 3 8 2" xfId="47434"/>
    <cellStyle name="Normal 9 11 3 9" xfId="23173"/>
    <cellStyle name="Normal 9 11 3 9 2" xfId="50128"/>
    <cellStyle name="Normal 9 11 4" xfId="3429"/>
    <cellStyle name="Normal 9 11 4 2" xfId="30383"/>
    <cellStyle name="Normal 9 11 5" xfId="6122"/>
    <cellStyle name="Normal 9 11 5 2" xfId="33076"/>
    <cellStyle name="Normal 9 11 6" xfId="8815"/>
    <cellStyle name="Normal 9 11 6 2" xfId="35769"/>
    <cellStyle name="Normal 9 11 7" xfId="11508"/>
    <cellStyle name="Normal 9 11 7 2" xfId="38462"/>
    <cellStyle name="Normal 9 11 8" xfId="14201"/>
    <cellStyle name="Normal 9 11 8 2" xfId="41155"/>
    <cellStyle name="Normal 9 11 9" xfId="16894"/>
    <cellStyle name="Normal 9 11 9 2" xfId="43849"/>
    <cellStyle name="Normal 9 12" xfId="843"/>
    <cellStyle name="Normal 9 12 10" xfId="19674"/>
    <cellStyle name="Normal 9 12 10 2" xfId="46629"/>
    <cellStyle name="Normal 9 12 11" xfId="22368"/>
    <cellStyle name="Normal 9 12 11 2" xfId="49323"/>
    <cellStyle name="Normal 9 12 12" xfId="27796"/>
    <cellStyle name="Normal 9 12 13" xfId="25082"/>
    <cellStyle name="Normal 9 12 2" xfId="1732"/>
    <cellStyle name="Normal 9 12 2 10" xfId="28687"/>
    <cellStyle name="Normal 9 12 2 11" xfId="26864"/>
    <cellStyle name="Normal 9 12 2 2" xfId="5297"/>
    <cellStyle name="Normal 9 12 2 2 2" xfId="32251"/>
    <cellStyle name="Normal 9 12 2 3" xfId="7990"/>
    <cellStyle name="Normal 9 12 2 3 2" xfId="34944"/>
    <cellStyle name="Normal 9 12 2 4" xfId="10683"/>
    <cellStyle name="Normal 9 12 2 4 2" xfId="37637"/>
    <cellStyle name="Normal 9 12 2 5" xfId="13376"/>
    <cellStyle name="Normal 9 12 2 5 2" xfId="40330"/>
    <cellStyle name="Normal 9 12 2 6" xfId="16069"/>
    <cellStyle name="Normal 9 12 2 6 2" xfId="43023"/>
    <cellStyle name="Normal 9 12 2 7" xfId="18762"/>
    <cellStyle name="Normal 9 12 2 7 2" xfId="45717"/>
    <cellStyle name="Normal 9 12 2 8" xfId="21456"/>
    <cellStyle name="Normal 9 12 2 8 2" xfId="48411"/>
    <cellStyle name="Normal 9 12 2 9" xfId="24150"/>
    <cellStyle name="Normal 9 12 2 9 2" xfId="51105"/>
    <cellStyle name="Normal 9 12 3" xfId="2624"/>
    <cellStyle name="Normal 9 12 3 10" xfId="29578"/>
    <cellStyle name="Normal 9 12 3 11" xfId="25973"/>
    <cellStyle name="Normal 9 12 3 2" xfId="4406"/>
    <cellStyle name="Normal 9 12 3 2 2" xfId="31360"/>
    <cellStyle name="Normal 9 12 3 3" xfId="7099"/>
    <cellStyle name="Normal 9 12 3 3 2" xfId="34053"/>
    <cellStyle name="Normal 9 12 3 4" xfId="9792"/>
    <cellStyle name="Normal 9 12 3 4 2" xfId="36746"/>
    <cellStyle name="Normal 9 12 3 5" xfId="12485"/>
    <cellStyle name="Normal 9 12 3 5 2" xfId="39439"/>
    <cellStyle name="Normal 9 12 3 6" xfId="15178"/>
    <cellStyle name="Normal 9 12 3 6 2" xfId="42132"/>
    <cellStyle name="Normal 9 12 3 7" xfId="17871"/>
    <cellStyle name="Normal 9 12 3 7 2" xfId="44826"/>
    <cellStyle name="Normal 9 12 3 8" xfId="20565"/>
    <cellStyle name="Normal 9 12 3 8 2" xfId="47520"/>
    <cellStyle name="Normal 9 12 3 9" xfId="23259"/>
    <cellStyle name="Normal 9 12 3 9 2" xfId="50214"/>
    <cellStyle name="Normal 9 12 4" xfId="3515"/>
    <cellStyle name="Normal 9 12 4 2" xfId="30469"/>
    <cellStyle name="Normal 9 12 5" xfId="6208"/>
    <cellStyle name="Normal 9 12 5 2" xfId="33162"/>
    <cellStyle name="Normal 9 12 6" xfId="8901"/>
    <cellStyle name="Normal 9 12 6 2" xfId="35855"/>
    <cellStyle name="Normal 9 12 7" xfId="11594"/>
    <cellStyle name="Normal 9 12 7 2" xfId="38548"/>
    <cellStyle name="Normal 9 12 8" xfId="14287"/>
    <cellStyle name="Normal 9 12 8 2" xfId="41241"/>
    <cellStyle name="Normal 9 12 9" xfId="16980"/>
    <cellStyle name="Normal 9 12 9 2" xfId="43935"/>
    <cellStyle name="Normal 9 13" xfId="892"/>
    <cellStyle name="Normal 9 13 10" xfId="19724"/>
    <cellStyle name="Normal 9 13 10 2" xfId="46679"/>
    <cellStyle name="Normal 9 13 11" xfId="22418"/>
    <cellStyle name="Normal 9 13 11 2" xfId="49373"/>
    <cellStyle name="Normal 9 13 12" xfId="27846"/>
    <cellStyle name="Normal 9 13 13" xfId="25132"/>
    <cellStyle name="Normal 9 13 2" xfId="1782"/>
    <cellStyle name="Normal 9 13 2 10" xfId="28737"/>
    <cellStyle name="Normal 9 13 2 11" xfId="26914"/>
    <cellStyle name="Normal 9 13 2 2" xfId="5347"/>
    <cellStyle name="Normal 9 13 2 2 2" xfId="32301"/>
    <cellStyle name="Normal 9 13 2 3" xfId="8040"/>
    <cellStyle name="Normal 9 13 2 3 2" xfId="34994"/>
    <cellStyle name="Normal 9 13 2 4" xfId="10733"/>
    <cellStyle name="Normal 9 13 2 4 2" xfId="37687"/>
    <cellStyle name="Normal 9 13 2 5" xfId="13426"/>
    <cellStyle name="Normal 9 13 2 5 2" xfId="40380"/>
    <cellStyle name="Normal 9 13 2 6" xfId="16119"/>
    <cellStyle name="Normal 9 13 2 6 2" xfId="43073"/>
    <cellStyle name="Normal 9 13 2 7" xfId="18812"/>
    <cellStyle name="Normal 9 13 2 7 2" xfId="45767"/>
    <cellStyle name="Normal 9 13 2 8" xfId="21506"/>
    <cellStyle name="Normal 9 13 2 8 2" xfId="48461"/>
    <cellStyle name="Normal 9 13 2 9" xfId="24200"/>
    <cellStyle name="Normal 9 13 2 9 2" xfId="51155"/>
    <cellStyle name="Normal 9 13 3" xfId="2674"/>
    <cellStyle name="Normal 9 13 3 10" xfId="29628"/>
    <cellStyle name="Normal 9 13 3 11" xfId="26023"/>
    <cellStyle name="Normal 9 13 3 2" xfId="4456"/>
    <cellStyle name="Normal 9 13 3 2 2" xfId="31410"/>
    <cellStyle name="Normal 9 13 3 3" xfId="7149"/>
    <cellStyle name="Normal 9 13 3 3 2" xfId="34103"/>
    <cellStyle name="Normal 9 13 3 4" xfId="9842"/>
    <cellStyle name="Normal 9 13 3 4 2" xfId="36796"/>
    <cellStyle name="Normal 9 13 3 5" xfId="12535"/>
    <cellStyle name="Normal 9 13 3 5 2" xfId="39489"/>
    <cellStyle name="Normal 9 13 3 6" xfId="15228"/>
    <cellStyle name="Normal 9 13 3 6 2" xfId="42182"/>
    <cellStyle name="Normal 9 13 3 7" xfId="17921"/>
    <cellStyle name="Normal 9 13 3 7 2" xfId="44876"/>
    <cellStyle name="Normal 9 13 3 8" xfId="20615"/>
    <cellStyle name="Normal 9 13 3 8 2" xfId="47570"/>
    <cellStyle name="Normal 9 13 3 9" xfId="23309"/>
    <cellStyle name="Normal 9 13 3 9 2" xfId="50264"/>
    <cellStyle name="Normal 9 13 4" xfId="3565"/>
    <cellStyle name="Normal 9 13 4 2" xfId="30519"/>
    <cellStyle name="Normal 9 13 5" xfId="6258"/>
    <cellStyle name="Normal 9 13 5 2" xfId="33212"/>
    <cellStyle name="Normal 9 13 6" xfId="8951"/>
    <cellStyle name="Normal 9 13 6 2" xfId="35905"/>
    <cellStyle name="Normal 9 13 7" xfId="11644"/>
    <cellStyle name="Normal 9 13 7 2" xfId="38598"/>
    <cellStyle name="Normal 9 13 8" xfId="14337"/>
    <cellStyle name="Normal 9 13 8 2" xfId="41291"/>
    <cellStyle name="Normal 9 13 9" xfId="17030"/>
    <cellStyle name="Normal 9 13 9 2" xfId="43985"/>
    <cellStyle name="Normal 9 14" xfId="904"/>
    <cellStyle name="Normal 9 14 10" xfId="19736"/>
    <cellStyle name="Normal 9 14 10 2" xfId="46691"/>
    <cellStyle name="Normal 9 14 11" xfId="22430"/>
    <cellStyle name="Normal 9 14 11 2" xfId="49385"/>
    <cellStyle name="Normal 9 14 12" xfId="27858"/>
    <cellStyle name="Normal 9 14 13" xfId="25144"/>
    <cellStyle name="Normal 9 14 2" xfId="1794"/>
    <cellStyle name="Normal 9 14 2 10" xfId="28749"/>
    <cellStyle name="Normal 9 14 2 11" xfId="26926"/>
    <cellStyle name="Normal 9 14 2 2" xfId="5359"/>
    <cellStyle name="Normal 9 14 2 2 2" xfId="32313"/>
    <cellStyle name="Normal 9 14 2 3" xfId="8052"/>
    <cellStyle name="Normal 9 14 2 3 2" xfId="35006"/>
    <cellStyle name="Normal 9 14 2 4" xfId="10745"/>
    <cellStyle name="Normal 9 14 2 4 2" xfId="37699"/>
    <cellStyle name="Normal 9 14 2 5" xfId="13438"/>
    <cellStyle name="Normal 9 14 2 5 2" xfId="40392"/>
    <cellStyle name="Normal 9 14 2 6" xfId="16131"/>
    <cellStyle name="Normal 9 14 2 6 2" xfId="43085"/>
    <cellStyle name="Normal 9 14 2 7" xfId="18824"/>
    <cellStyle name="Normal 9 14 2 7 2" xfId="45779"/>
    <cellStyle name="Normal 9 14 2 8" xfId="21518"/>
    <cellStyle name="Normal 9 14 2 8 2" xfId="48473"/>
    <cellStyle name="Normal 9 14 2 9" xfId="24212"/>
    <cellStyle name="Normal 9 14 2 9 2" xfId="51167"/>
    <cellStyle name="Normal 9 14 3" xfId="2686"/>
    <cellStyle name="Normal 9 14 3 10" xfId="29640"/>
    <cellStyle name="Normal 9 14 3 11" xfId="26035"/>
    <cellStyle name="Normal 9 14 3 2" xfId="4468"/>
    <cellStyle name="Normal 9 14 3 2 2" xfId="31422"/>
    <cellStyle name="Normal 9 14 3 3" xfId="7161"/>
    <cellStyle name="Normal 9 14 3 3 2" xfId="34115"/>
    <cellStyle name="Normal 9 14 3 4" xfId="9854"/>
    <cellStyle name="Normal 9 14 3 4 2" xfId="36808"/>
    <cellStyle name="Normal 9 14 3 5" xfId="12547"/>
    <cellStyle name="Normal 9 14 3 5 2" xfId="39501"/>
    <cellStyle name="Normal 9 14 3 6" xfId="15240"/>
    <cellStyle name="Normal 9 14 3 6 2" xfId="42194"/>
    <cellStyle name="Normal 9 14 3 7" xfId="17933"/>
    <cellStyle name="Normal 9 14 3 7 2" xfId="44888"/>
    <cellStyle name="Normal 9 14 3 8" xfId="20627"/>
    <cellStyle name="Normal 9 14 3 8 2" xfId="47582"/>
    <cellStyle name="Normal 9 14 3 9" xfId="23321"/>
    <cellStyle name="Normal 9 14 3 9 2" xfId="50276"/>
    <cellStyle name="Normal 9 14 4" xfId="3577"/>
    <cellStyle name="Normal 9 14 4 2" xfId="30531"/>
    <cellStyle name="Normal 9 14 5" xfId="6270"/>
    <cellStyle name="Normal 9 14 5 2" xfId="33224"/>
    <cellStyle name="Normal 9 14 6" xfId="8963"/>
    <cellStyle name="Normal 9 14 6 2" xfId="35917"/>
    <cellStyle name="Normal 9 14 7" xfId="11656"/>
    <cellStyle name="Normal 9 14 7 2" xfId="38610"/>
    <cellStyle name="Normal 9 14 8" xfId="14349"/>
    <cellStyle name="Normal 9 14 8 2" xfId="41303"/>
    <cellStyle name="Normal 9 14 9" xfId="17042"/>
    <cellStyle name="Normal 9 14 9 2" xfId="43997"/>
    <cellStyle name="Normal 9 15" xfId="943"/>
    <cellStyle name="Normal 9 15 10" xfId="19776"/>
    <cellStyle name="Normal 9 15 10 2" xfId="46731"/>
    <cellStyle name="Normal 9 15 11" xfId="22470"/>
    <cellStyle name="Normal 9 15 11 2" xfId="49425"/>
    <cellStyle name="Normal 9 15 12" xfId="27898"/>
    <cellStyle name="Normal 9 15 13" xfId="25184"/>
    <cellStyle name="Normal 9 15 2" xfId="1834"/>
    <cellStyle name="Normal 9 15 2 10" xfId="28789"/>
    <cellStyle name="Normal 9 15 2 11" xfId="26966"/>
    <cellStyle name="Normal 9 15 2 2" xfId="5399"/>
    <cellStyle name="Normal 9 15 2 2 2" xfId="32353"/>
    <cellStyle name="Normal 9 15 2 3" xfId="8092"/>
    <cellStyle name="Normal 9 15 2 3 2" xfId="35046"/>
    <cellStyle name="Normal 9 15 2 4" xfId="10785"/>
    <cellStyle name="Normal 9 15 2 4 2" xfId="37739"/>
    <cellStyle name="Normal 9 15 2 5" xfId="13478"/>
    <cellStyle name="Normal 9 15 2 5 2" xfId="40432"/>
    <cellStyle name="Normal 9 15 2 6" xfId="16171"/>
    <cellStyle name="Normal 9 15 2 6 2" xfId="43125"/>
    <cellStyle name="Normal 9 15 2 7" xfId="18864"/>
    <cellStyle name="Normal 9 15 2 7 2" xfId="45819"/>
    <cellStyle name="Normal 9 15 2 8" xfId="21558"/>
    <cellStyle name="Normal 9 15 2 8 2" xfId="48513"/>
    <cellStyle name="Normal 9 15 2 9" xfId="24252"/>
    <cellStyle name="Normal 9 15 2 9 2" xfId="51207"/>
    <cellStyle name="Normal 9 15 3" xfId="2726"/>
    <cellStyle name="Normal 9 15 3 10" xfId="29680"/>
    <cellStyle name="Normal 9 15 3 11" xfId="26075"/>
    <cellStyle name="Normal 9 15 3 2" xfId="4508"/>
    <cellStyle name="Normal 9 15 3 2 2" xfId="31462"/>
    <cellStyle name="Normal 9 15 3 3" xfId="7201"/>
    <cellStyle name="Normal 9 15 3 3 2" xfId="34155"/>
    <cellStyle name="Normal 9 15 3 4" xfId="9894"/>
    <cellStyle name="Normal 9 15 3 4 2" xfId="36848"/>
    <cellStyle name="Normal 9 15 3 5" xfId="12587"/>
    <cellStyle name="Normal 9 15 3 5 2" xfId="39541"/>
    <cellStyle name="Normal 9 15 3 6" xfId="15280"/>
    <cellStyle name="Normal 9 15 3 6 2" xfId="42234"/>
    <cellStyle name="Normal 9 15 3 7" xfId="17973"/>
    <cellStyle name="Normal 9 15 3 7 2" xfId="44928"/>
    <cellStyle name="Normal 9 15 3 8" xfId="20667"/>
    <cellStyle name="Normal 9 15 3 8 2" xfId="47622"/>
    <cellStyle name="Normal 9 15 3 9" xfId="23361"/>
    <cellStyle name="Normal 9 15 3 9 2" xfId="50316"/>
    <cellStyle name="Normal 9 15 4" xfId="3617"/>
    <cellStyle name="Normal 9 15 4 2" xfId="30571"/>
    <cellStyle name="Normal 9 15 5" xfId="6310"/>
    <cellStyle name="Normal 9 15 5 2" xfId="33264"/>
    <cellStyle name="Normal 9 15 6" xfId="9003"/>
    <cellStyle name="Normal 9 15 6 2" xfId="35957"/>
    <cellStyle name="Normal 9 15 7" xfId="11696"/>
    <cellStyle name="Normal 9 15 7 2" xfId="38650"/>
    <cellStyle name="Normal 9 15 8" xfId="14389"/>
    <cellStyle name="Normal 9 15 8 2" xfId="41343"/>
    <cellStyle name="Normal 9 15 9" xfId="17082"/>
    <cellStyle name="Normal 9 15 9 2" xfId="44037"/>
    <cellStyle name="Normal 9 16" xfId="5452"/>
    <cellStyle name="Normal 9 16 10" xfId="27019"/>
    <cellStyle name="Normal 9 16 2" xfId="8145"/>
    <cellStyle name="Normal 9 16 2 2" xfId="35099"/>
    <cellStyle name="Normal 9 16 3" xfId="10838"/>
    <cellStyle name="Normal 9 16 3 2" xfId="37792"/>
    <cellStyle name="Normal 9 16 4" xfId="13531"/>
    <cellStyle name="Normal 9 16 4 2" xfId="40485"/>
    <cellStyle name="Normal 9 16 5" xfId="16224"/>
    <cellStyle name="Normal 9 16 5 2" xfId="43178"/>
    <cellStyle name="Normal 9 16 6" xfId="18917"/>
    <cellStyle name="Normal 9 16 6 2" xfId="45872"/>
    <cellStyle name="Normal 9 16 7" xfId="21611"/>
    <cellStyle name="Normal 9 16 7 2" xfId="48566"/>
    <cellStyle name="Normal 9 16 8" xfId="24305"/>
    <cellStyle name="Normal 9 16 8 2" xfId="51260"/>
    <cellStyle name="Normal 9 16 9" xfId="32406"/>
    <cellStyle name="Normal 9 17" xfId="24326"/>
    <cellStyle name="Normal 9 17 2" xfId="51281"/>
    <cellStyle name="Normal 9 17 3" xfId="27040"/>
    <cellStyle name="Normal 9 18" xfId="51358"/>
    <cellStyle name="Normal 9 2" xfId="416"/>
    <cellStyle name="Normal 9 2 10" xfId="1317"/>
    <cellStyle name="Normal 9 2 10 10" xfId="28272"/>
    <cellStyle name="Normal 9 2 10 11" xfId="26449"/>
    <cellStyle name="Normal 9 2 10 2" xfId="4882"/>
    <cellStyle name="Normal 9 2 10 2 2" xfId="31836"/>
    <cellStyle name="Normal 9 2 10 3" xfId="7575"/>
    <cellStyle name="Normal 9 2 10 3 2" xfId="34529"/>
    <cellStyle name="Normal 9 2 10 4" xfId="10268"/>
    <cellStyle name="Normal 9 2 10 4 2" xfId="37222"/>
    <cellStyle name="Normal 9 2 10 5" xfId="12961"/>
    <cellStyle name="Normal 9 2 10 5 2" xfId="39915"/>
    <cellStyle name="Normal 9 2 10 6" xfId="15654"/>
    <cellStyle name="Normal 9 2 10 6 2" xfId="42608"/>
    <cellStyle name="Normal 9 2 10 7" xfId="18347"/>
    <cellStyle name="Normal 9 2 10 7 2" xfId="45302"/>
    <cellStyle name="Normal 9 2 10 8" xfId="21041"/>
    <cellStyle name="Normal 9 2 10 8 2" xfId="47996"/>
    <cellStyle name="Normal 9 2 10 9" xfId="23735"/>
    <cellStyle name="Normal 9 2 10 9 2" xfId="50690"/>
    <cellStyle name="Normal 9 2 11" xfId="2208"/>
    <cellStyle name="Normal 9 2 11 10" xfId="29163"/>
    <cellStyle name="Normal 9 2 11 11" xfId="25558"/>
    <cellStyle name="Normal 9 2 11 2" xfId="3991"/>
    <cellStyle name="Normal 9 2 11 2 2" xfId="30945"/>
    <cellStyle name="Normal 9 2 11 3" xfId="6684"/>
    <cellStyle name="Normal 9 2 11 3 2" xfId="33638"/>
    <cellStyle name="Normal 9 2 11 4" xfId="9377"/>
    <cellStyle name="Normal 9 2 11 4 2" xfId="36331"/>
    <cellStyle name="Normal 9 2 11 5" xfId="12070"/>
    <cellStyle name="Normal 9 2 11 5 2" xfId="39024"/>
    <cellStyle name="Normal 9 2 11 6" xfId="14763"/>
    <cellStyle name="Normal 9 2 11 6 2" xfId="41717"/>
    <cellStyle name="Normal 9 2 11 7" xfId="17456"/>
    <cellStyle name="Normal 9 2 11 7 2" xfId="44411"/>
    <cellStyle name="Normal 9 2 11 8" xfId="20150"/>
    <cellStyle name="Normal 9 2 11 8 2" xfId="47105"/>
    <cellStyle name="Normal 9 2 11 9" xfId="22844"/>
    <cellStyle name="Normal 9 2 11 9 2" xfId="49799"/>
    <cellStyle name="Normal 9 2 12" xfId="5462"/>
    <cellStyle name="Normal 9 2 12 10" xfId="27029"/>
    <cellStyle name="Normal 9 2 12 2" xfId="8155"/>
    <cellStyle name="Normal 9 2 12 2 2" xfId="35109"/>
    <cellStyle name="Normal 9 2 12 3" xfId="10848"/>
    <cellStyle name="Normal 9 2 12 3 2" xfId="37802"/>
    <cellStyle name="Normal 9 2 12 4" xfId="13541"/>
    <cellStyle name="Normal 9 2 12 4 2" xfId="40495"/>
    <cellStyle name="Normal 9 2 12 5" xfId="16234"/>
    <cellStyle name="Normal 9 2 12 5 2" xfId="43188"/>
    <cellStyle name="Normal 9 2 12 6" xfId="18927"/>
    <cellStyle name="Normal 9 2 12 6 2" xfId="45882"/>
    <cellStyle name="Normal 9 2 12 7" xfId="21621"/>
    <cellStyle name="Normal 9 2 12 7 2" xfId="48576"/>
    <cellStyle name="Normal 9 2 12 8" xfId="24315"/>
    <cellStyle name="Normal 9 2 12 8 2" xfId="51270"/>
    <cellStyle name="Normal 9 2 12 9" xfId="32416"/>
    <cellStyle name="Normal 9 2 13" xfId="3100"/>
    <cellStyle name="Normal 9 2 13 2" xfId="24336"/>
    <cellStyle name="Normal 9 2 13 2 2" xfId="51291"/>
    <cellStyle name="Normal 9 2 13 3" xfId="30054"/>
    <cellStyle name="Normal 9 2 13 4" xfId="27050"/>
    <cellStyle name="Normal 9 2 14" xfId="5793"/>
    <cellStyle name="Normal 9 2 14 2" xfId="32747"/>
    <cellStyle name="Normal 9 2 15" xfId="8486"/>
    <cellStyle name="Normal 9 2 15 2" xfId="35440"/>
    <cellStyle name="Normal 9 2 16" xfId="11179"/>
    <cellStyle name="Normal 9 2 16 2" xfId="38133"/>
    <cellStyle name="Normal 9 2 17" xfId="13872"/>
    <cellStyle name="Normal 9 2 17 2" xfId="40826"/>
    <cellStyle name="Normal 9 2 18" xfId="16565"/>
    <cellStyle name="Normal 9 2 18 2" xfId="43520"/>
    <cellStyle name="Normal 9 2 19" xfId="19259"/>
    <cellStyle name="Normal 9 2 19 2" xfId="46214"/>
    <cellStyle name="Normal 9 2 2" xfId="417"/>
    <cellStyle name="Normal 9 2 2 10" xfId="16566"/>
    <cellStyle name="Normal 9 2 2 10 2" xfId="43521"/>
    <cellStyle name="Normal 9 2 2 11" xfId="19260"/>
    <cellStyle name="Normal 9 2 2 11 2" xfId="46215"/>
    <cellStyle name="Normal 9 2 2 12" xfId="21954"/>
    <cellStyle name="Normal 9 2 2 12 2" xfId="48909"/>
    <cellStyle name="Normal 9 2 2 13" xfId="27382"/>
    <cellStyle name="Normal 9 2 2 14" xfId="24668"/>
    <cellStyle name="Normal 9 2 2 2" xfId="691"/>
    <cellStyle name="Normal 9 2 2 2 10" xfId="19522"/>
    <cellStyle name="Normal 9 2 2 2 10 2" xfId="46477"/>
    <cellStyle name="Normal 9 2 2 2 11" xfId="22216"/>
    <cellStyle name="Normal 9 2 2 2 11 2" xfId="49171"/>
    <cellStyle name="Normal 9 2 2 2 12" xfId="27644"/>
    <cellStyle name="Normal 9 2 2 2 13" xfId="24930"/>
    <cellStyle name="Normal 9 2 2 2 2" xfId="1580"/>
    <cellStyle name="Normal 9 2 2 2 2 10" xfId="28535"/>
    <cellStyle name="Normal 9 2 2 2 2 11" xfId="26712"/>
    <cellStyle name="Normal 9 2 2 2 2 2" xfId="5145"/>
    <cellStyle name="Normal 9 2 2 2 2 2 2" xfId="32099"/>
    <cellStyle name="Normal 9 2 2 2 2 3" xfId="7838"/>
    <cellStyle name="Normal 9 2 2 2 2 3 2" xfId="34792"/>
    <cellStyle name="Normal 9 2 2 2 2 4" xfId="10531"/>
    <cellStyle name="Normal 9 2 2 2 2 4 2" xfId="37485"/>
    <cellStyle name="Normal 9 2 2 2 2 5" xfId="13224"/>
    <cellStyle name="Normal 9 2 2 2 2 5 2" xfId="40178"/>
    <cellStyle name="Normal 9 2 2 2 2 6" xfId="15917"/>
    <cellStyle name="Normal 9 2 2 2 2 6 2" xfId="42871"/>
    <cellStyle name="Normal 9 2 2 2 2 7" xfId="18610"/>
    <cellStyle name="Normal 9 2 2 2 2 7 2" xfId="45565"/>
    <cellStyle name="Normal 9 2 2 2 2 8" xfId="21304"/>
    <cellStyle name="Normal 9 2 2 2 2 8 2" xfId="48259"/>
    <cellStyle name="Normal 9 2 2 2 2 9" xfId="23998"/>
    <cellStyle name="Normal 9 2 2 2 2 9 2" xfId="50953"/>
    <cellStyle name="Normal 9 2 2 2 3" xfId="2471"/>
    <cellStyle name="Normal 9 2 2 2 3 10" xfId="29426"/>
    <cellStyle name="Normal 9 2 2 2 3 11" xfId="25821"/>
    <cellStyle name="Normal 9 2 2 2 3 2" xfId="4254"/>
    <cellStyle name="Normal 9 2 2 2 3 2 2" xfId="31208"/>
    <cellStyle name="Normal 9 2 2 2 3 3" xfId="6947"/>
    <cellStyle name="Normal 9 2 2 2 3 3 2" xfId="33901"/>
    <cellStyle name="Normal 9 2 2 2 3 4" xfId="9640"/>
    <cellStyle name="Normal 9 2 2 2 3 4 2" xfId="36594"/>
    <cellStyle name="Normal 9 2 2 2 3 5" xfId="12333"/>
    <cellStyle name="Normal 9 2 2 2 3 5 2" xfId="39287"/>
    <cellStyle name="Normal 9 2 2 2 3 6" xfId="15026"/>
    <cellStyle name="Normal 9 2 2 2 3 6 2" xfId="41980"/>
    <cellStyle name="Normal 9 2 2 2 3 7" xfId="17719"/>
    <cellStyle name="Normal 9 2 2 2 3 7 2" xfId="44674"/>
    <cellStyle name="Normal 9 2 2 2 3 8" xfId="20413"/>
    <cellStyle name="Normal 9 2 2 2 3 8 2" xfId="47368"/>
    <cellStyle name="Normal 9 2 2 2 3 9" xfId="23107"/>
    <cellStyle name="Normal 9 2 2 2 3 9 2" xfId="50062"/>
    <cellStyle name="Normal 9 2 2 2 4" xfId="3363"/>
    <cellStyle name="Normal 9 2 2 2 4 2" xfId="30317"/>
    <cellStyle name="Normal 9 2 2 2 5" xfId="6056"/>
    <cellStyle name="Normal 9 2 2 2 5 2" xfId="33010"/>
    <cellStyle name="Normal 9 2 2 2 6" xfId="8749"/>
    <cellStyle name="Normal 9 2 2 2 6 2" xfId="35703"/>
    <cellStyle name="Normal 9 2 2 2 7" xfId="11442"/>
    <cellStyle name="Normal 9 2 2 2 7 2" xfId="38396"/>
    <cellStyle name="Normal 9 2 2 2 8" xfId="14135"/>
    <cellStyle name="Normal 9 2 2 2 8 2" xfId="41089"/>
    <cellStyle name="Normal 9 2 2 2 9" xfId="16828"/>
    <cellStyle name="Normal 9 2 2 2 9 2" xfId="43783"/>
    <cellStyle name="Normal 9 2 2 3" xfId="1318"/>
    <cellStyle name="Normal 9 2 2 3 10" xfId="28273"/>
    <cellStyle name="Normal 9 2 2 3 11" xfId="26450"/>
    <cellStyle name="Normal 9 2 2 3 2" xfId="4883"/>
    <cellStyle name="Normal 9 2 2 3 2 2" xfId="31837"/>
    <cellStyle name="Normal 9 2 2 3 3" xfId="7576"/>
    <cellStyle name="Normal 9 2 2 3 3 2" xfId="34530"/>
    <cellStyle name="Normal 9 2 2 3 4" xfId="10269"/>
    <cellStyle name="Normal 9 2 2 3 4 2" xfId="37223"/>
    <cellStyle name="Normal 9 2 2 3 5" xfId="12962"/>
    <cellStyle name="Normal 9 2 2 3 5 2" xfId="39916"/>
    <cellStyle name="Normal 9 2 2 3 6" xfId="15655"/>
    <cellStyle name="Normal 9 2 2 3 6 2" xfId="42609"/>
    <cellStyle name="Normal 9 2 2 3 7" xfId="18348"/>
    <cellStyle name="Normal 9 2 2 3 7 2" xfId="45303"/>
    <cellStyle name="Normal 9 2 2 3 8" xfId="21042"/>
    <cellStyle name="Normal 9 2 2 3 8 2" xfId="47997"/>
    <cellStyle name="Normal 9 2 2 3 9" xfId="23736"/>
    <cellStyle name="Normal 9 2 2 3 9 2" xfId="50691"/>
    <cellStyle name="Normal 9 2 2 4" xfId="2209"/>
    <cellStyle name="Normal 9 2 2 4 10" xfId="29164"/>
    <cellStyle name="Normal 9 2 2 4 11" xfId="25559"/>
    <cellStyle name="Normal 9 2 2 4 2" xfId="3992"/>
    <cellStyle name="Normal 9 2 2 4 2 2" xfId="30946"/>
    <cellStyle name="Normal 9 2 2 4 3" xfId="6685"/>
    <cellStyle name="Normal 9 2 2 4 3 2" xfId="33639"/>
    <cellStyle name="Normal 9 2 2 4 4" xfId="9378"/>
    <cellStyle name="Normal 9 2 2 4 4 2" xfId="36332"/>
    <cellStyle name="Normal 9 2 2 4 5" xfId="12071"/>
    <cellStyle name="Normal 9 2 2 4 5 2" xfId="39025"/>
    <cellStyle name="Normal 9 2 2 4 6" xfId="14764"/>
    <cellStyle name="Normal 9 2 2 4 6 2" xfId="41718"/>
    <cellStyle name="Normal 9 2 2 4 7" xfId="17457"/>
    <cellStyle name="Normal 9 2 2 4 7 2" xfId="44412"/>
    <cellStyle name="Normal 9 2 2 4 8" xfId="20151"/>
    <cellStyle name="Normal 9 2 2 4 8 2" xfId="47106"/>
    <cellStyle name="Normal 9 2 2 4 9" xfId="22845"/>
    <cellStyle name="Normal 9 2 2 4 9 2" xfId="49800"/>
    <cellStyle name="Normal 9 2 2 5" xfId="3101"/>
    <cellStyle name="Normal 9 2 2 5 2" xfId="30055"/>
    <cellStyle name="Normal 9 2 2 6" xfId="5794"/>
    <cellStyle name="Normal 9 2 2 6 2" xfId="32748"/>
    <cellStyle name="Normal 9 2 2 7" xfId="8487"/>
    <cellStyle name="Normal 9 2 2 7 2" xfId="35441"/>
    <cellStyle name="Normal 9 2 2 8" xfId="11180"/>
    <cellStyle name="Normal 9 2 2 8 2" xfId="38134"/>
    <cellStyle name="Normal 9 2 2 9" xfId="13873"/>
    <cellStyle name="Normal 9 2 2 9 2" xfId="40827"/>
    <cellStyle name="Normal 9 2 20" xfId="21953"/>
    <cellStyle name="Normal 9 2 20 2" xfId="48908"/>
    <cellStyle name="Normal 9 2 21" xfId="27381"/>
    <cellStyle name="Normal 9 2 22" xfId="24667"/>
    <cellStyle name="Normal 9 2 3" xfId="418"/>
    <cellStyle name="Normal 9 2 3 10" xfId="16567"/>
    <cellStyle name="Normal 9 2 3 10 2" xfId="43522"/>
    <cellStyle name="Normal 9 2 3 11" xfId="19261"/>
    <cellStyle name="Normal 9 2 3 11 2" xfId="46216"/>
    <cellStyle name="Normal 9 2 3 12" xfId="21955"/>
    <cellStyle name="Normal 9 2 3 12 2" xfId="48910"/>
    <cellStyle name="Normal 9 2 3 13" xfId="27383"/>
    <cellStyle name="Normal 9 2 3 14" xfId="24669"/>
    <cellStyle name="Normal 9 2 3 2" xfId="692"/>
    <cellStyle name="Normal 9 2 3 2 10" xfId="19523"/>
    <cellStyle name="Normal 9 2 3 2 10 2" xfId="46478"/>
    <cellStyle name="Normal 9 2 3 2 11" xfId="22217"/>
    <cellStyle name="Normal 9 2 3 2 11 2" xfId="49172"/>
    <cellStyle name="Normal 9 2 3 2 12" xfId="27645"/>
    <cellStyle name="Normal 9 2 3 2 13" xfId="24931"/>
    <cellStyle name="Normal 9 2 3 2 2" xfId="1581"/>
    <cellStyle name="Normal 9 2 3 2 2 10" xfId="28536"/>
    <cellStyle name="Normal 9 2 3 2 2 11" xfId="26713"/>
    <cellStyle name="Normal 9 2 3 2 2 2" xfId="5146"/>
    <cellStyle name="Normal 9 2 3 2 2 2 2" xfId="32100"/>
    <cellStyle name="Normal 9 2 3 2 2 3" xfId="7839"/>
    <cellStyle name="Normal 9 2 3 2 2 3 2" xfId="34793"/>
    <cellStyle name="Normal 9 2 3 2 2 4" xfId="10532"/>
    <cellStyle name="Normal 9 2 3 2 2 4 2" xfId="37486"/>
    <cellStyle name="Normal 9 2 3 2 2 5" xfId="13225"/>
    <cellStyle name="Normal 9 2 3 2 2 5 2" xfId="40179"/>
    <cellStyle name="Normal 9 2 3 2 2 6" xfId="15918"/>
    <cellStyle name="Normal 9 2 3 2 2 6 2" xfId="42872"/>
    <cellStyle name="Normal 9 2 3 2 2 7" xfId="18611"/>
    <cellStyle name="Normal 9 2 3 2 2 7 2" xfId="45566"/>
    <cellStyle name="Normal 9 2 3 2 2 8" xfId="21305"/>
    <cellStyle name="Normal 9 2 3 2 2 8 2" xfId="48260"/>
    <cellStyle name="Normal 9 2 3 2 2 9" xfId="23999"/>
    <cellStyle name="Normal 9 2 3 2 2 9 2" xfId="50954"/>
    <cellStyle name="Normal 9 2 3 2 3" xfId="2472"/>
    <cellStyle name="Normal 9 2 3 2 3 10" xfId="29427"/>
    <cellStyle name="Normal 9 2 3 2 3 11" xfId="25822"/>
    <cellStyle name="Normal 9 2 3 2 3 2" xfId="4255"/>
    <cellStyle name="Normal 9 2 3 2 3 2 2" xfId="31209"/>
    <cellStyle name="Normal 9 2 3 2 3 3" xfId="6948"/>
    <cellStyle name="Normal 9 2 3 2 3 3 2" xfId="33902"/>
    <cellStyle name="Normal 9 2 3 2 3 4" xfId="9641"/>
    <cellStyle name="Normal 9 2 3 2 3 4 2" xfId="36595"/>
    <cellStyle name="Normal 9 2 3 2 3 5" xfId="12334"/>
    <cellStyle name="Normal 9 2 3 2 3 5 2" xfId="39288"/>
    <cellStyle name="Normal 9 2 3 2 3 6" xfId="15027"/>
    <cellStyle name="Normal 9 2 3 2 3 6 2" xfId="41981"/>
    <cellStyle name="Normal 9 2 3 2 3 7" xfId="17720"/>
    <cellStyle name="Normal 9 2 3 2 3 7 2" xfId="44675"/>
    <cellStyle name="Normal 9 2 3 2 3 8" xfId="20414"/>
    <cellStyle name="Normal 9 2 3 2 3 8 2" xfId="47369"/>
    <cellStyle name="Normal 9 2 3 2 3 9" xfId="23108"/>
    <cellStyle name="Normal 9 2 3 2 3 9 2" xfId="50063"/>
    <cellStyle name="Normal 9 2 3 2 4" xfId="3364"/>
    <cellStyle name="Normal 9 2 3 2 4 2" xfId="30318"/>
    <cellStyle name="Normal 9 2 3 2 5" xfId="6057"/>
    <cellStyle name="Normal 9 2 3 2 5 2" xfId="33011"/>
    <cellStyle name="Normal 9 2 3 2 6" xfId="8750"/>
    <cellStyle name="Normal 9 2 3 2 6 2" xfId="35704"/>
    <cellStyle name="Normal 9 2 3 2 7" xfId="11443"/>
    <cellStyle name="Normal 9 2 3 2 7 2" xfId="38397"/>
    <cellStyle name="Normal 9 2 3 2 8" xfId="14136"/>
    <cellStyle name="Normal 9 2 3 2 8 2" xfId="41090"/>
    <cellStyle name="Normal 9 2 3 2 9" xfId="16829"/>
    <cellStyle name="Normal 9 2 3 2 9 2" xfId="43784"/>
    <cellStyle name="Normal 9 2 3 3" xfId="1319"/>
    <cellStyle name="Normal 9 2 3 3 10" xfId="28274"/>
    <cellStyle name="Normal 9 2 3 3 11" xfId="26451"/>
    <cellStyle name="Normal 9 2 3 3 2" xfId="4884"/>
    <cellStyle name="Normal 9 2 3 3 2 2" xfId="31838"/>
    <cellStyle name="Normal 9 2 3 3 3" xfId="7577"/>
    <cellStyle name="Normal 9 2 3 3 3 2" xfId="34531"/>
    <cellStyle name="Normal 9 2 3 3 4" xfId="10270"/>
    <cellStyle name="Normal 9 2 3 3 4 2" xfId="37224"/>
    <cellStyle name="Normal 9 2 3 3 5" xfId="12963"/>
    <cellStyle name="Normal 9 2 3 3 5 2" xfId="39917"/>
    <cellStyle name="Normal 9 2 3 3 6" xfId="15656"/>
    <cellStyle name="Normal 9 2 3 3 6 2" xfId="42610"/>
    <cellStyle name="Normal 9 2 3 3 7" xfId="18349"/>
    <cellStyle name="Normal 9 2 3 3 7 2" xfId="45304"/>
    <cellStyle name="Normal 9 2 3 3 8" xfId="21043"/>
    <cellStyle name="Normal 9 2 3 3 8 2" xfId="47998"/>
    <cellStyle name="Normal 9 2 3 3 9" xfId="23737"/>
    <cellStyle name="Normal 9 2 3 3 9 2" xfId="50692"/>
    <cellStyle name="Normal 9 2 3 4" xfId="2210"/>
    <cellStyle name="Normal 9 2 3 4 10" xfId="29165"/>
    <cellStyle name="Normal 9 2 3 4 11" xfId="25560"/>
    <cellStyle name="Normal 9 2 3 4 2" xfId="3993"/>
    <cellStyle name="Normal 9 2 3 4 2 2" xfId="30947"/>
    <cellStyle name="Normal 9 2 3 4 3" xfId="6686"/>
    <cellStyle name="Normal 9 2 3 4 3 2" xfId="33640"/>
    <cellStyle name="Normal 9 2 3 4 4" xfId="9379"/>
    <cellStyle name="Normal 9 2 3 4 4 2" xfId="36333"/>
    <cellStyle name="Normal 9 2 3 4 5" xfId="12072"/>
    <cellStyle name="Normal 9 2 3 4 5 2" xfId="39026"/>
    <cellStyle name="Normal 9 2 3 4 6" xfId="14765"/>
    <cellStyle name="Normal 9 2 3 4 6 2" xfId="41719"/>
    <cellStyle name="Normal 9 2 3 4 7" xfId="17458"/>
    <cellStyle name="Normal 9 2 3 4 7 2" xfId="44413"/>
    <cellStyle name="Normal 9 2 3 4 8" xfId="20152"/>
    <cellStyle name="Normal 9 2 3 4 8 2" xfId="47107"/>
    <cellStyle name="Normal 9 2 3 4 9" xfId="22846"/>
    <cellStyle name="Normal 9 2 3 4 9 2" xfId="49801"/>
    <cellStyle name="Normal 9 2 3 5" xfId="3102"/>
    <cellStyle name="Normal 9 2 3 5 2" xfId="30056"/>
    <cellStyle name="Normal 9 2 3 6" xfId="5795"/>
    <cellStyle name="Normal 9 2 3 6 2" xfId="32749"/>
    <cellStyle name="Normal 9 2 3 7" xfId="8488"/>
    <cellStyle name="Normal 9 2 3 7 2" xfId="35442"/>
    <cellStyle name="Normal 9 2 3 8" xfId="11181"/>
    <cellStyle name="Normal 9 2 3 8 2" xfId="38135"/>
    <cellStyle name="Normal 9 2 3 9" xfId="13874"/>
    <cellStyle name="Normal 9 2 3 9 2" xfId="40828"/>
    <cellStyle name="Normal 9 2 4" xfId="690"/>
    <cellStyle name="Normal 9 2 4 10" xfId="19521"/>
    <cellStyle name="Normal 9 2 4 10 2" xfId="46476"/>
    <cellStyle name="Normal 9 2 4 11" xfId="22215"/>
    <cellStyle name="Normal 9 2 4 11 2" xfId="49170"/>
    <cellStyle name="Normal 9 2 4 12" xfId="27643"/>
    <cellStyle name="Normal 9 2 4 13" xfId="24929"/>
    <cellStyle name="Normal 9 2 4 2" xfId="1579"/>
    <cellStyle name="Normal 9 2 4 2 10" xfId="28534"/>
    <cellStyle name="Normal 9 2 4 2 11" xfId="26711"/>
    <cellStyle name="Normal 9 2 4 2 2" xfId="5144"/>
    <cellStyle name="Normal 9 2 4 2 2 2" xfId="32098"/>
    <cellStyle name="Normal 9 2 4 2 3" xfId="7837"/>
    <cellStyle name="Normal 9 2 4 2 3 2" xfId="34791"/>
    <cellStyle name="Normal 9 2 4 2 4" xfId="10530"/>
    <cellStyle name="Normal 9 2 4 2 4 2" xfId="37484"/>
    <cellStyle name="Normal 9 2 4 2 5" xfId="13223"/>
    <cellStyle name="Normal 9 2 4 2 5 2" xfId="40177"/>
    <cellStyle name="Normal 9 2 4 2 6" xfId="15916"/>
    <cellStyle name="Normal 9 2 4 2 6 2" xfId="42870"/>
    <cellStyle name="Normal 9 2 4 2 7" xfId="18609"/>
    <cellStyle name="Normal 9 2 4 2 7 2" xfId="45564"/>
    <cellStyle name="Normal 9 2 4 2 8" xfId="21303"/>
    <cellStyle name="Normal 9 2 4 2 8 2" xfId="48258"/>
    <cellStyle name="Normal 9 2 4 2 9" xfId="23997"/>
    <cellStyle name="Normal 9 2 4 2 9 2" xfId="50952"/>
    <cellStyle name="Normal 9 2 4 3" xfId="2470"/>
    <cellStyle name="Normal 9 2 4 3 10" xfId="29425"/>
    <cellStyle name="Normal 9 2 4 3 11" xfId="25820"/>
    <cellStyle name="Normal 9 2 4 3 2" xfId="4253"/>
    <cellStyle name="Normal 9 2 4 3 2 2" xfId="31207"/>
    <cellStyle name="Normal 9 2 4 3 3" xfId="6946"/>
    <cellStyle name="Normal 9 2 4 3 3 2" xfId="33900"/>
    <cellStyle name="Normal 9 2 4 3 4" xfId="9639"/>
    <cellStyle name="Normal 9 2 4 3 4 2" xfId="36593"/>
    <cellStyle name="Normal 9 2 4 3 5" xfId="12332"/>
    <cellStyle name="Normal 9 2 4 3 5 2" xfId="39286"/>
    <cellStyle name="Normal 9 2 4 3 6" xfId="15025"/>
    <cellStyle name="Normal 9 2 4 3 6 2" xfId="41979"/>
    <cellStyle name="Normal 9 2 4 3 7" xfId="17718"/>
    <cellStyle name="Normal 9 2 4 3 7 2" xfId="44673"/>
    <cellStyle name="Normal 9 2 4 3 8" xfId="20412"/>
    <cellStyle name="Normal 9 2 4 3 8 2" xfId="47367"/>
    <cellStyle name="Normal 9 2 4 3 9" xfId="23106"/>
    <cellStyle name="Normal 9 2 4 3 9 2" xfId="50061"/>
    <cellStyle name="Normal 9 2 4 4" xfId="3362"/>
    <cellStyle name="Normal 9 2 4 4 2" xfId="30316"/>
    <cellStyle name="Normal 9 2 4 5" xfId="6055"/>
    <cellStyle name="Normal 9 2 4 5 2" xfId="33009"/>
    <cellStyle name="Normal 9 2 4 6" xfId="8748"/>
    <cellStyle name="Normal 9 2 4 6 2" xfId="35702"/>
    <cellStyle name="Normal 9 2 4 7" xfId="11441"/>
    <cellStyle name="Normal 9 2 4 7 2" xfId="38395"/>
    <cellStyle name="Normal 9 2 4 8" xfId="14134"/>
    <cellStyle name="Normal 9 2 4 8 2" xfId="41088"/>
    <cellStyle name="Normal 9 2 4 9" xfId="16827"/>
    <cellStyle name="Normal 9 2 4 9 2" xfId="43782"/>
    <cellStyle name="Normal 9 2 5" xfId="767"/>
    <cellStyle name="Normal 9 2 5 10" xfId="19598"/>
    <cellStyle name="Normal 9 2 5 10 2" xfId="46553"/>
    <cellStyle name="Normal 9 2 5 11" xfId="22292"/>
    <cellStyle name="Normal 9 2 5 11 2" xfId="49247"/>
    <cellStyle name="Normal 9 2 5 12" xfId="27720"/>
    <cellStyle name="Normal 9 2 5 13" xfId="25006"/>
    <cellStyle name="Normal 9 2 5 2" xfId="1656"/>
    <cellStyle name="Normal 9 2 5 2 10" xfId="28611"/>
    <cellStyle name="Normal 9 2 5 2 11" xfId="26788"/>
    <cellStyle name="Normal 9 2 5 2 2" xfId="5221"/>
    <cellStyle name="Normal 9 2 5 2 2 2" xfId="32175"/>
    <cellStyle name="Normal 9 2 5 2 3" xfId="7914"/>
    <cellStyle name="Normal 9 2 5 2 3 2" xfId="34868"/>
    <cellStyle name="Normal 9 2 5 2 4" xfId="10607"/>
    <cellStyle name="Normal 9 2 5 2 4 2" xfId="37561"/>
    <cellStyle name="Normal 9 2 5 2 5" xfId="13300"/>
    <cellStyle name="Normal 9 2 5 2 5 2" xfId="40254"/>
    <cellStyle name="Normal 9 2 5 2 6" xfId="15993"/>
    <cellStyle name="Normal 9 2 5 2 6 2" xfId="42947"/>
    <cellStyle name="Normal 9 2 5 2 7" xfId="18686"/>
    <cellStyle name="Normal 9 2 5 2 7 2" xfId="45641"/>
    <cellStyle name="Normal 9 2 5 2 8" xfId="21380"/>
    <cellStyle name="Normal 9 2 5 2 8 2" xfId="48335"/>
    <cellStyle name="Normal 9 2 5 2 9" xfId="24074"/>
    <cellStyle name="Normal 9 2 5 2 9 2" xfId="51029"/>
    <cellStyle name="Normal 9 2 5 3" xfId="2548"/>
    <cellStyle name="Normal 9 2 5 3 10" xfId="29502"/>
    <cellStyle name="Normal 9 2 5 3 11" xfId="25897"/>
    <cellStyle name="Normal 9 2 5 3 2" xfId="4330"/>
    <cellStyle name="Normal 9 2 5 3 2 2" xfId="31284"/>
    <cellStyle name="Normal 9 2 5 3 3" xfId="7023"/>
    <cellStyle name="Normal 9 2 5 3 3 2" xfId="33977"/>
    <cellStyle name="Normal 9 2 5 3 4" xfId="9716"/>
    <cellStyle name="Normal 9 2 5 3 4 2" xfId="36670"/>
    <cellStyle name="Normal 9 2 5 3 5" xfId="12409"/>
    <cellStyle name="Normal 9 2 5 3 5 2" xfId="39363"/>
    <cellStyle name="Normal 9 2 5 3 6" xfId="15102"/>
    <cellStyle name="Normal 9 2 5 3 6 2" xfId="42056"/>
    <cellStyle name="Normal 9 2 5 3 7" xfId="17795"/>
    <cellStyle name="Normal 9 2 5 3 7 2" xfId="44750"/>
    <cellStyle name="Normal 9 2 5 3 8" xfId="20489"/>
    <cellStyle name="Normal 9 2 5 3 8 2" xfId="47444"/>
    <cellStyle name="Normal 9 2 5 3 9" xfId="23183"/>
    <cellStyle name="Normal 9 2 5 3 9 2" xfId="50138"/>
    <cellStyle name="Normal 9 2 5 4" xfId="3439"/>
    <cellStyle name="Normal 9 2 5 4 2" xfId="30393"/>
    <cellStyle name="Normal 9 2 5 5" xfId="6132"/>
    <cellStyle name="Normal 9 2 5 5 2" xfId="33086"/>
    <cellStyle name="Normal 9 2 5 6" xfId="8825"/>
    <cellStyle name="Normal 9 2 5 6 2" xfId="35779"/>
    <cellStyle name="Normal 9 2 5 7" xfId="11518"/>
    <cellStyle name="Normal 9 2 5 7 2" xfId="38472"/>
    <cellStyle name="Normal 9 2 5 8" xfId="14211"/>
    <cellStyle name="Normal 9 2 5 8 2" xfId="41165"/>
    <cellStyle name="Normal 9 2 5 9" xfId="16904"/>
    <cellStyle name="Normal 9 2 5 9 2" xfId="43859"/>
    <cellStyle name="Normal 9 2 6" xfId="852"/>
    <cellStyle name="Normal 9 2 6 10" xfId="19684"/>
    <cellStyle name="Normal 9 2 6 10 2" xfId="46639"/>
    <cellStyle name="Normal 9 2 6 11" xfId="22378"/>
    <cellStyle name="Normal 9 2 6 11 2" xfId="49333"/>
    <cellStyle name="Normal 9 2 6 12" xfId="27806"/>
    <cellStyle name="Normal 9 2 6 13" xfId="25092"/>
    <cellStyle name="Normal 9 2 6 2" xfId="1742"/>
    <cellStyle name="Normal 9 2 6 2 10" xfId="28697"/>
    <cellStyle name="Normal 9 2 6 2 11" xfId="26874"/>
    <cellStyle name="Normal 9 2 6 2 2" xfId="5307"/>
    <cellStyle name="Normal 9 2 6 2 2 2" xfId="32261"/>
    <cellStyle name="Normal 9 2 6 2 3" xfId="8000"/>
    <cellStyle name="Normal 9 2 6 2 3 2" xfId="34954"/>
    <cellStyle name="Normal 9 2 6 2 4" xfId="10693"/>
    <cellStyle name="Normal 9 2 6 2 4 2" xfId="37647"/>
    <cellStyle name="Normal 9 2 6 2 5" xfId="13386"/>
    <cellStyle name="Normal 9 2 6 2 5 2" xfId="40340"/>
    <cellStyle name="Normal 9 2 6 2 6" xfId="16079"/>
    <cellStyle name="Normal 9 2 6 2 6 2" xfId="43033"/>
    <cellStyle name="Normal 9 2 6 2 7" xfId="18772"/>
    <cellStyle name="Normal 9 2 6 2 7 2" xfId="45727"/>
    <cellStyle name="Normal 9 2 6 2 8" xfId="21466"/>
    <cellStyle name="Normal 9 2 6 2 8 2" xfId="48421"/>
    <cellStyle name="Normal 9 2 6 2 9" xfId="24160"/>
    <cellStyle name="Normal 9 2 6 2 9 2" xfId="51115"/>
    <cellStyle name="Normal 9 2 6 3" xfId="2634"/>
    <cellStyle name="Normal 9 2 6 3 10" xfId="29588"/>
    <cellStyle name="Normal 9 2 6 3 11" xfId="25983"/>
    <cellStyle name="Normal 9 2 6 3 2" xfId="4416"/>
    <cellStyle name="Normal 9 2 6 3 2 2" xfId="31370"/>
    <cellStyle name="Normal 9 2 6 3 3" xfId="7109"/>
    <cellStyle name="Normal 9 2 6 3 3 2" xfId="34063"/>
    <cellStyle name="Normal 9 2 6 3 4" xfId="9802"/>
    <cellStyle name="Normal 9 2 6 3 4 2" xfId="36756"/>
    <cellStyle name="Normal 9 2 6 3 5" xfId="12495"/>
    <cellStyle name="Normal 9 2 6 3 5 2" xfId="39449"/>
    <cellStyle name="Normal 9 2 6 3 6" xfId="15188"/>
    <cellStyle name="Normal 9 2 6 3 6 2" xfId="42142"/>
    <cellStyle name="Normal 9 2 6 3 7" xfId="17881"/>
    <cellStyle name="Normal 9 2 6 3 7 2" xfId="44836"/>
    <cellStyle name="Normal 9 2 6 3 8" xfId="20575"/>
    <cellStyle name="Normal 9 2 6 3 8 2" xfId="47530"/>
    <cellStyle name="Normal 9 2 6 3 9" xfId="23269"/>
    <cellStyle name="Normal 9 2 6 3 9 2" xfId="50224"/>
    <cellStyle name="Normal 9 2 6 4" xfId="3525"/>
    <cellStyle name="Normal 9 2 6 4 2" xfId="30479"/>
    <cellStyle name="Normal 9 2 6 5" xfId="6218"/>
    <cellStyle name="Normal 9 2 6 5 2" xfId="33172"/>
    <cellStyle name="Normal 9 2 6 6" xfId="8911"/>
    <cellStyle name="Normal 9 2 6 6 2" xfId="35865"/>
    <cellStyle name="Normal 9 2 6 7" xfId="11604"/>
    <cellStyle name="Normal 9 2 6 7 2" xfId="38558"/>
    <cellStyle name="Normal 9 2 6 8" xfId="14297"/>
    <cellStyle name="Normal 9 2 6 8 2" xfId="41251"/>
    <cellStyle name="Normal 9 2 6 9" xfId="16990"/>
    <cellStyle name="Normal 9 2 6 9 2" xfId="43945"/>
    <cellStyle name="Normal 9 2 7" xfId="896"/>
    <cellStyle name="Normal 9 2 7 10" xfId="19728"/>
    <cellStyle name="Normal 9 2 7 10 2" xfId="46683"/>
    <cellStyle name="Normal 9 2 7 11" xfId="22422"/>
    <cellStyle name="Normal 9 2 7 11 2" xfId="49377"/>
    <cellStyle name="Normal 9 2 7 12" xfId="27850"/>
    <cellStyle name="Normal 9 2 7 13" xfId="25136"/>
    <cellStyle name="Normal 9 2 7 2" xfId="1786"/>
    <cellStyle name="Normal 9 2 7 2 10" xfId="28741"/>
    <cellStyle name="Normal 9 2 7 2 11" xfId="26918"/>
    <cellStyle name="Normal 9 2 7 2 2" xfId="5351"/>
    <cellStyle name="Normal 9 2 7 2 2 2" xfId="32305"/>
    <cellStyle name="Normal 9 2 7 2 3" xfId="8044"/>
    <cellStyle name="Normal 9 2 7 2 3 2" xfId="34998"/>
    <cellStyle name="Normal 9 2 7 2 4" xfId="10737"/>
    <cellStyle name="Normal 9 2 7 2 4 2" xfId="37691"/>
    <cellStyle name="Normal 9 2 7 2 5" xfId="13430"/>
    <cellStyle name="Normal 9 2 7 2 5 2" xfId="40384"/>
    <cellStyle name="Normal 9 2 7 2 6" xfId="16123"/>
    <cellStyle name="Normal 9 2 7 2 6 2" xfId="43077"/>
    <cellStyle name="Normal 9 2 7 2 7" xfId="18816"/>
    <cellStyle name="Normal 9 2 7 2 7 2" xfId="45771"/>
    <cellStyle name="Normal 9 2 7 2 8" xfId="21510"/>
    <cellStyle name="Normal 9 2 7 2 8 2" xfId="48465"/>
    <cellStyle name="Normal 9 2 7 2 9" xfId="24204"/>
    <cellStyle name="Normal 9 2 7 2 9 2" xfId="51159"/>
    <cellStyle name="Normal 9 2 7 3" xfId="2678"/>
    <cellStyle name="Normal 9 2 7 3 10" xfId="29632"/>
    <cellStyle name="Normal 9 2 7 3 11" xfId="26027"/>
    <cellStyle name="Normal 9 2 7 3 2" xfId="4460"/>
    <cellStyle name="Normal 9 2 7 3 2 2" xfId="31414"/>
    <cellStyle name="Normal 9 2 7 3 3" xfId="7153"/>
    <cellStyle name="Normal 9 2 7 3 3 2" xfId="34107"/>
    <cellStyle name="Normal 9 2 7 3 4" xfId="9846"/>
    <cellStyle name="Normal 9 2 7 3 4 2" xfId="36800"/>
    <cellStyle name="Normal 9 2 7 3 5" xfId="12539"/>
    <cellStyle name="Normal 9 2 7 3 5 2" xfId="39493"/>
    <cellStyle name="Normal 9 2 7 3 6" xfId="15232"/>
    <cellStyle name="Normal 9 2 7 3 6 2" xfId="42186"/>
    <cellStyle name="Normal 9 2 7 3 7" xfId="17925"/>
    <cellStyle name="Normal 9 2 7 3 7 2" xfId="44880"/>
    <cellStyle name="Normal 9 2 7 3 8" xfId="20619"/>
    <cellStyle name="Normal 9 2 7 3 8 2" xfId="47574"/>
    <cellStyle name="Normal 9 2 7 3 9" xfId="23313"/>
    <cellStyle name="Normal 9 2 7 3 9 2" xfId="50268"/>
    <cellStyle name="Normal 9 2 7 4" xfId="3569"/>
    <cellStyle name="Normal 9 2 7 4 2" xfId="30523"/>
    <cellStyle name="Normal 9 2 7 5" xfId="6262"/>
    <cellStyle name="Normal 9 2 7 5 2" xfId="33216"/>
    <cellStyle name="Normal 9 2 7 6" xfId="8955"/>
    <cellStyle name="Normal 9 2 7 6 2" xfId="35909"/>
    <cellStyle name="Normal 9 2 7 7" xfId="11648"/>
    <cellStyle name="Normal 9 2 7 7 2" xfId="38602"/>
    <cellStyle name="Normal 9 2 7 8" xfId="14341"/>
    <cellStyle name="Normal 9 2 7 8 2" xfId="41295"/>
    <cellStyle name="Normal 9 2 7 9" xfId="17034"/>
    <cellStyle name="Normal 9 2 7 9 2" xfId="43989"/>
    <cellStyle name="Normal 9 2 8" xfId="914"/>
    <cellStyle name="Normal 9 2 8 10" xfId="19746"/>
    <cellStyle name="Normal 9 2 8 10 2" xfId="46701"/>
    <cellStyle name="Normal 9 2 8 11" xfId="22440"/>
    <cellStyle name="Normal 9 2 8 11 2" xfId="49395"/>
    <cellStyle name="Normal 9 2 8 12" xfId="27868"/>
    <cellStyle name="Normal 9 2 8 13" xfId="25154"/>
    <cellStyle name="Normal 9 2 8 2" xfId="1804"/>
    <cellStyle name="Normal 9 2 8 2 10" xfId="28759"/>
    <cellStyle name="Normal 9 2 8 2 11" xfId="26936"/>
    <cellStyle name="Normal 9 2 8 2 2" xfId="5369"/>
    <cellStyle name="Normal 9 2 8 2 2 2" xfId="32323"/>
    <cellStyle name="Normal 9 2 8 2 3" xfId="8062"/>
    <cellStyle name="Normal 9 2 8 2 3 2" xfId="35016"/>
    <cellStyle name="Normal 9 2 8 2 4" xfId="10755"/>
    <cellStyle name="Normal 9 2 8 2 4 2" xfId="37709"/>
    <cellStyle name="Normal 9 2 8 2 5" xfId="13448"/>
    <cellStyle name="Normal 9 2 8 2 5 2" xfId="40402"/>
    <cellStyle name="Normal 9 2 8 2 6" xfId="16141"/>
    <cellStyle name="Normal 9 2 8 2 6 2" xfId="43095"/>
    <cellStyle name="Normal 9 2 8 2 7" xfId="18834"/>
    <cellStyle name="Normal 9 2 8 2 7 2" xfId="45789"/>
    <cellStyle name="Normal 9 2 8 2 8" xfId="21528"/>
    <cellStyle name="Normal 9 2 8 2 8 2" xfId="48483"/>
    <cellStyle name="Normal 9 2 8 2 9" xfId="24222"/>
    <cellStyle name="Normal 9 2 8 2 9 2" xfId="51177"/>
    <cellStyle name="Normal 9 2 8 3" xfId="2696"/>
    <cellStyle name="Normal 9 2 8 3 10" xfId="29650"/>
    <cellStyle name="Normal 9 2 8 3 11" xfId="26045"/>
    <cellStyle name="Normal 9 2 8 3 2" xfId="4478"/>
    <cellStyle name="Normal 9 2 8 3 2 2" xfId="31432"/>
    <cellStyle name="Normal 9 2 8 3 3" xfId="7171"/>
    <cellStyle name="Normal 9 2 8 3 3 2" xfId="34125"/>
    <cellStyle name="Normal 9 2 8 3 4" xfId="9864"/>
    <cellStyle name="Normal 9 2 8 3 4 2" xfId="36818"/>
    <cellStyle name="Normal 9 2 8 3 5" xfId="12557"/>
    <cellStyle name="Normal 9 2 8 3 5 2" xfId="39511"/>
    <cellStyle name="Normal 9 2 8 3 6" xfId="15250"/>
    <cellStyle name="Normal 9 2 8 3 6 2" xfId="42204"/>
    <cellStyle name="Normal 9 2 8 3 7" xfId="17943"/>
    <cellStyle name="Normal 9 2 8 3 7 2" xfId="44898"/>
    <cellStyle name="Normal 9 2 8 3 8" xfId="20637"/>
    <cellStyle name="Normal 9 2 8 3 8 2" xfId="47592"/>
    <cellStyle name="Normal 9 2 8 3 9" xfId="23331"/>
    <cellStyle name="Normal 9 2 8 3 9 2" xfId="50286"/>
    <cellStyle name="Normal 9 2 8 4" xfId="3587"/>
    <cellStyle name="Normal 9 2 8 4 2" xfId="30541"/>
    <cellStyle name="Normal 9 2 8 5" xfId="6280"/>
    <cellStyle name="Normal 9 2 8 5 2" xfId="33234"/>
    <cellStyle name="Normal 9 2 8 6" xfId="8973"/>
    <cellStyle name="Normal 9 2 8 6 2" xfId="35927"/>
    <cellStyle name="Normal 9 2 8 7" xfId="11666"/>
    <cellStyle name="Normal 9 2 8 7 2" xfId="38620"/>
    <cellStyle name="Normal 9 2 8 8" xfId="14359"/>
    <cellStyle name="Normal 9 2 8 8 2" xfId="41313"/>
    <cellStyle name="Normal 9 2 8 9" xfId="17052"/>
    <cellStyle name="Normal 9 2 8 9 2" xfId="44007"/>
    <cellStyle name="Normal 9 2 9" xfId="953"/>
    <cellStyle name="Normal 9 2 9 10" xfId="19786"/>
    <cellStyle name="Normal 9 2 9 10 2" xfId="46741"/>
    <cellStyle name="Normal 9 2 9 11" xfId="22480"/>
    <cellStyle name="Normal 9 2 9 11 2" xfId="49435"/>
    <cellStyle name="Normal 9 2 9 12" xfId="27908"/>
    <cellStyle name="Normal 9 2 9 13" xfId="25194"/>
    <cellStyle name="Normal 9 2 9 2" xfId="1844"/>
    <cellStyle name="Normal 9 2 9 2 10" xfId="28799"/>
    <cellStyle name="Normal 9 2 9 2 11" xfId="26976"/>
    <cellStyle name="Normal 9 2 9 2 2" xfId="5409"/>
    <cellStyle name="Normal 9 2 9 2 2 2" xfId="32363"/>
    <cellStyle name="Normal 9 2 9 2 3" xfId="8102"/>
    <cellStyle name="Normal 9 2 9 2 3 2" xfId="35056"/>
    <cellStyle name="Normal 9 2 9 2 4" xfId="10795"/>
    <cellStyle name="Normal 9 2 9 2 4 2" xfId="37749"/>
    <cellStyle name="Normal 9 2 9 2 5" xfId="13488"/>
    <cellStyle name="Normal 9 2 9 2 5 2" xfId="40442"/>
    <cellStyle name="Normal 9 2 9 2 6" xfId="16181"/>
    <cellStyle name="Normal 9 2 9 2 6 2" xfId="43135"/>
    <cellStyle name="Normal 9 2 9 2 7" xfId="18874"/>
    <cellStyle name="Normal 9 2 9 2 7 2" xfId="45829"/>
    <cellStyle name="Normal 9 2 9 2 8" xfId="21568"/>
    <cellStyle name="Normal 9 2 9 2 8 2" xfId="48523"/>
    <cellStyle name="Normal 9 2 9 2 9" xfId="24262"/>
    <cellStyle name="Normal 9 2 9 2 9 2" xfId="51217"/>
    <cellStyle name="Normal 9 2 9 3" xfId="2736"/>
    <cellStyle name="Normal 9 2 9 3 10" xfId="29690"/>
    <cellStyle name="Normal 9 2 9 3 11" xfId="26085"/>
    <cellStyle name="Normal 9 2 9 3 2" xfId="4518"/>
    <cellStyle name="Normal 9 2 9 3 2 2" xfId="31472"/>
    <cellStyle name="Normal 9 2 9 3 3" xfId="7211"/>
    <cellStyle name="Normal 9 2 9 3 3 2" xfId="34165"/>
    <cellStyle name="Normal 9 2 9 3 4" xfId="9904"/>
    <cellStyle name="Normal 9 2 9 3 4 2" xfId="36858"/>
    <cellStyle name="Normal 9 2 9 3 5" xfId="12597"/>
    <cellStyle name="Normal 9 2 9 3 5 2" xfId="39551"/>
    <cellStyle name="Normal 9 2 9 3 6" xfId="15290"/>
    <cellStyle name="Normal 9 2 9 3 6 2" xfId="42244"/>
    <cellStyle name="Normal 9 2 9 3 7" xfId="17983"/>
    <cellStyle name="Normal 9 2 9 3 7 2" xfId="44938"/>
    <cellStyle name="Normal 9 2 9 3 8" xfId="20677"/>
    <cellStyle name="Normal 9 2 9 3 8 2" xfId="47632"/>
    <cellStyle name="Normal 9 2 9 3 9" xfId="23371"/>
    <cellStyle name="Normal 9 2 9 3 9 2" xfId="50326"/>
    <cellStyle name="Normal 9 2 9 4" xfId="3627"/>
    <cellStyle name="Normal 9 2 9 4 2" xfId="30581"/>
    <cellStyle name="Normal 9 2 9 5" xfId="6320"/>
    <cellStyle name="Normal 9 2 9 5 2" xfId="33274"/>
    <cellStyle name="Normal 9 2 9 6" xfId="9013"/>
    <cellStyle name="Normal 9 2 9 6 2" xfId="35967"/>
    <cellStyle name="Normal 9 2 9 7" xfId="11706"/>
    <cellStyle name="Normal 9 2 9 7 2" xfId="38660"/>
    <cellStyle name="Normal 9 2 9 8" xfId="14399"/>
    <cellStyle name="Normal 9 2 9 8 2" xfId="41353"/>
    <cellStyle name="Normal 9 2 9 9" xfId="17092"/>
    <cellStyle name="Normal 9 2 9 9 2" xfId="44047"/>
    <cellStyle name="Normal 9 3" xfId="419"/>
    <cellStyle name="Normal 9 3 10" xfId="13875"/>
    <cellStyle name="Normal 9 3 10 2" xfId="40829"/>
    <cellStyle name="Normal 9 3 11" xfId="16568"/>
    <cellStyle name="Normal 9 3 11 2" xfId="43523"/>
    <cellStyle name="Normal 9 3 12" xfId="19262"/>
    <cellStyle name="Normal 9 3 12 2" xfId="46217"/>
    <cellStyle name="Normal 9 3 13" xfId="21956"/>
    <cellStyle name="Normal 9 3 13 2" xfId="48911"/>
    <cellStyle name="Normal 9 3 14" xfId="27384"/>
    <cellStyle name="Normal 9 3 15" xfId="24670"/>
    <cellStyle name="Normal 9 3 2" xfId="420"/>
    <cellStyle name="Normal 9 3 2 10" xfId="16569"/>
    <cellStyle name="Normal 9 3 2 10 2" xfId="43524"/>
    <cellStyle name="Normal 9 3 2 11" xfId="19263"/>
    <cellStyle name="Normal 9 3 2 11 2" xfId="46218"/>
    <cellStyle name="Normal 9 3 2 12" xfId="21957"/>
    <cellStyle name="Normal 9 3 2 12 2" xfId="48912"/>
    <cellStyle name="Normal 9 3 2 13" xfId="27385"/>
    <cellStyle name="Normal 9 3 2 14" xfId="24671"/>
    <cellStyle name="Normal 9 3 2 2" xfId="694"/>
    <cellStyle name="Normal 9 3 2 2 10" xfId="19525"/>
    <cellStyle name="Normal 9 3 2 2 10 2" xfId="46480"/>
    <cellStyle name="Normal 9 3 2 2 11" xfId="22219"/>
    <cellStyle name="Normal 9 3 2 2 11 2" xfId="49174"/>
    <cellStyle name="Normal 9 3 2 2 12" xfId="27647"/>
    <cellStyle name="Normal 9 3 2 2 13" xfId="24933"/>
    <cellStyle name="Normal 9 3 2 2 2" xfId="1583"/>
    <cellStyle name="Normal 9 3 2 2 2 10" xfId="28538"/>
    <cellStyle name="Normal 9 3 2 2 2 11" xfId="26715"/>
    <cellStyle name="Normal 9 3 2 2 2 2" xfId="5148"/>
    <cellStyle name="Normal 9 3 2 2 2 2 2" xfId="32102"/>
    <cellStyle name="Normal 9 3 2 2 2 3" xfId="7841"/>
    <cellStyle name="Normal 9 3 2 2 2 3 2" xfId="34795"/>
    <cellStyle name="Normal 9 3 2 2 2 4" xfId="10534"/>
    <cellStyle name="Normal 9 3 2 2 2 4 2" xfId="37488"/>
    <cellStyle name="Normal 9 3 2 2 2 5" xfId="13227"/>
    <cellStyle name="Normal 9 3 2 2 2 5 2" xfId="40181"/>
    <cellStyle name="Normal 9 3 2 2 2 6" xfId="15920"/>
    <cellStyle name="Normal 9 3 2 2 2 6 2" xfId="42874"/>
    <cellStyle name="Normal 9 3 2 2 2 7" xfId="18613"/>
    <cellStyle name="Normal 9 3 2 2 2 7 2" xfId="45568"/>
    <cellStyle name="Normal 9 3 2 2 2 8" xfId="21307"/>
    <cellStyle name="Normal 9 3 2 2 2 8 2" xfId="48262"/>
    <cellStyle name="Normal 9 3 2 2 2 9" xfId="24001"/>
    <cellStyle name="Normal 9 3 2 2 2 9 2" xfId="50956"/>
    <cellStyle name="Normal 9 3 2 2 3" xfId="2474"/>
    <cellStyle name="Normal 9 3 2 2 3 10" xfId="29429"/>
    <cellStyle name="Normal 9 3 2 2 3 11" xfId="25824"/>
    <cellStyle name="Normal 9 3 2 2 3 2" xfId="4257"/>
    <cellStyle name="Normal 9 3 2 2 3 2 2" xfId="31211"/>
    <cellStyle name="Normal 9 3 2 2 3 3" xfId="6950"/>
    <cellStyle name="Normal 9 3 2 2 3 3 2" xfId="33904"/>
    <cellStyle name="Normal 9 3 2 2 3 4" xfId="9643"/>
    <cellStyle name="Normal 9 3 2 2 3 4 2" xfId="36597"/>
    <cellStyle name="Normal 9 3 2 2 3 5" xfId="12336"/>
    <cellStyle name="Normal 9 3 2 2 3 5 2" xfId="39290"/>
    <cellStyle name="Normal 9 3 2 2 3 6" xfId="15029"/>
    <cellStyle name="Normal 9 3 2 2 3 6 2" xfId="41983"/>
    <cellStyle name="Normal 9 3 2 2 3 7" xfId="17722"/>
    <cellStyle name="Normal 9 3 2 2 3 7 2" xfId="44677"/>
    <cellStyle name="Normal 9 3 2 2 3 8" xfId="20416"/>
    <cellStyle name="Normal 9 3 2 2 3 8 2" xfId="47371"/>
    <cellStyle name="Normal 9 3 2 2 3 9" xfId="23110"/>
    <cellStyle name="Normal 9 3 2 2 3 9 2" xfId="50065"/>
    <cellStyle name="Normal 9 3 2 2 4" xfId="3366"/>
    <cellStyle name="Normal 9 3 2 2 4 2" xfId="30320"/>
    <cellStyle name="Normal 9 3 2 2 5" xfId="6059"/>
    <cellStyle name="Normal 9 3 2 2 5 2" xfId="33013"/>
    <cellStyle name="Normal 9 3 2 2 6" xfId="8752"/>
    <cellStyle name="Normal 9 3 2 2 6 2" xfId="35706"/>
    <cellStyle name="Normal 9 3 2 2 7" xfId="11445"/>
    <cellStyle name="Normal 9 3 2 2 7 2" xfId="38399"/>
    <cellStyle name="Normal 9 3 2 2 8" xfId="14138"/>
    <cellStyle name="Normal 9 3 2 2 8 2" xfId="41092"/>
    <cellStyle name="Normal 9 3 2 2 9" xfId="16831"/>
    <cellStyle name="Normal 9 3 2 2 9 2" xfId="43786"/>
    <cellStyle name="Normal 9 3 2 3" xfId="1321"/>
    <cellStyle name="Normal 9 3 2 3 10" xfId="28276"/>
    <cellStyle name="Normal 9 3 2 3 11" xfId="26453"/>
    <cellStyle name="Normal 9 3 2 3 2" xfId="4886"/>
    <cellStyle name="Normal 9 3 2 3 2 2" xfId="31840"/>
    <cellStyle name="Normal 9 3 2 3 3" xfId="7579"/>
    <cellStyle name="Normal 9 3 2 3 3 2" xfId="34533"/>
    <cellStyle name="Normal 9 3 2 3 4" xfId="10272"/>
    <cellStyle name="Normal 9 3 2 3 4 2" xfId="37226"/>
    <cellStyle name="Normal 9 3 2 3 5" xfId="12965"/>
    <cellStyle name="Normal 9 3 2 3 5 2" xfId="39919"/>
    <cellStyle name="Normal 9 3 2 3 6" xfId="15658"/>
    <cellStyle name="Normal 9 3 2 3 6 2" xfId="42612"/>
    <cellStyle name="Normal 9 3 2 3 7" xfId="18351"/>
    <cellStyle name="Normal 9 3 2 3 7 2" xfId="45306"/>
    <cellStyle name="Normal 9 3 2 3 8" xfId="21045"/>
    <cellStyle name="Normal 9 3 2 3 8 2" xfId="48000"/>
    <cellStyle name="Normal 9 3 2 3 9" xfId="23739"/>
    <cellStyle name="Normal 9 3 2 3 9 2" xfId="50694"/>
    <cellStyle name="Normal 9 3 2 4" xfId="2212"/>
    <cellStyle name="Normal 9 3 2 4 10" xfId="29167"/>
    <cellStyle name="Normal 9 3 2 4 11" xfId="25562"/>
    <cellStyle name="Normal 9 3 2 4 2" xfId="3995"/>
    <cellStyle name="Normal 9 3 2 4 2 2" xfId="30949"/>
    <cellStyle name="Normal 9 3 2 4 3" xfId="6688"/>
    <cellStyle name="Normal 9 3 2 4 3 2" xfId="33642"/>
    <cellStyle name="Normal 9 3 2 4 4" xfId="9381"/>
    <cellStyle name="Normal 9 3 2 4 4 2" xfId="36335"/>
    <cellStyle name="Normal 9 3 2 4 5" xfId="12074"/>
    <cellStyle name="Normal 9 3 2 4 5 2" xfId="39028"/>
    <cellStyle name="Normal 9 3 2 4 6" xfId="14767"/>
    <cellStyle name="Normal 9 3 2 4 6 2" xfId="41721"/>
    <cellStyle name="Normal 9 3 2 4 7" xfId="17460"/>
    <cellStyle name="Normal 9 3 2 4 7 2" xfId="44415"/>
    <cellStyle name="Normal 9 3 2 4 8" xfId="20154"/>
    <cellStyle name="Normal 9 3 2 4 8 2" xfId="47109"/>
    <cellStyle name="Normal 9 3 2 4 9" xfId="22848"/>
    <cellStyle name="Normal 9 3 2 4 9 2" xfId="49803"/>
    <cellStyle name="Normal 9 3 2 5" xfId="3104"/>
    <cellStyle name="Normal 9 3 2 5 2" xfId="30058"/>
    <cellStyle name="Normal 9 3 2 6" xfId="5797"/>
    <cellStyle name="Normal 9 3 2 6 2" xfId="32751"/>
    <cellStyle name="Normal 9 3 2 7" xfId="8490"/>
    <cellStyle name="Normal 9 3 2 7 2" xfId="35444"/>
    <cellStyle name="Normal 9 3 2 8" xfId="11183"/>
    <cellStyle name="Normal 9 3 2 8 2" xfId="38137"/>
    <cellStyle name="Normal 9 3 2 9" xfId="13876"/>
    <cellStyle name="Normal 9 3 2 9 2" xfId="40830"/>
    <cellStyle name="Normal 9 3 3" xfId="693"/>
    <cellStyle name="Normal 9 3 3 10" xfId="19524"/>
    <cellStyle name="Normal 9 3 3 10 2" xfId="46479"/>
    <cellStyle name="Normal 9 3 3 11" xfId="22218"/>
    <cellStyle name="Normal 9 3 3 11 2" xfId="49173"/>
    <cellStyle name="Normal 9 3 3 12" xfId="27646"/>
    <cellStyle name="Normal 9 3 3 13" xfId="24932"/>
    <cellStyle name="Normal 9 3 3 2" xfId="1582"/>
    <cellStyle name="Normal 9 3 3 2 10" xfId="28537"/>
    <cellStyle name="Normal 9 3 3 2 11" xfId="26714"/>
    <cellStyle name="Normal 9 3 3 2 2" xfId="5147"/>
    <cellStyle name="Normal 9 3 3 2 2 2" xfId="32101"/>
    <cellStyle name="Normal 9 3 3 2 3" xfId="7840"/>
    <cellStyle name="Normal 9 3 3 2 3 2" xfId="34794"/>
    <cellStyle name="Normal 9 3 3 2 4" xfId="10533"/>
    <cellStyle name="Normal 9 3 3 2 4 2" xfId="37487"/>
    <cellStyle name="Normal 9 3 3 2 5" xfId="13226"/>
    <cellStyle name="Normal 9 3 3 2 5 2" xfId="40180"/>
    <cellStyle name="Normal 9 3 3 2 6" xfId="15919"/>
    <cellStyle name="Normal 9 3 3 2 6 2" xfId="42873"/>
    <cellStyle name="Normal 9 3 3 2 7" xfId="18612"/>
    <cellStyle name="Normal 9 3 3 2 7 2" xfId="45567"/>
    <cellStyle name="Normal 9 3 3 2 8" xfId="21306"/>
    <cellStyle name="Normal 9 3 3 2 8 2" xfId="48261"/>
    <cellStyle name="Normal 9 3 3 2 9" xfId="24000"/>
    <cellStyle name="Normal 9 3 3 2 9 2" xfId="50955"/>
    <cellStyle name="Normal 9 3 3 3" xfId="2473"/>
    <cellStyle name="Normal 9 3 3 3 10" xfId="29428"/>
    <cellStyle name="Normal 9 3 3 3 11" xfId="25823"/>
    <cellStyle name="Normal 9 3 3 3 2" xfId="4256"/>
    <cellStyle name="Normal 9 3 3 3 2 2" xfId="31210"/>
    <cellStyle name="Normal 9 3 3 3 3" xfId="6949"/>
    <cellStyle name="Normal 9 3 3 3 3 2" xfId="33903"/>
    <cellStyle name="Normal 9 3 3 3 4" xfId="9642"/>
    <cellStyle name="Normal 9 3 3 3 4 2" xfId="36596"/>
    <cellStyle name="Normal 9 3 3 3 5" xfId="12335"/>
    <cellStyle name="Normal 9 3 3 3 5 2" xfId="39289"/>
    <cellStyle name="Normal 9 3 3 3 6" xfId="15028"/>
    <cellStyle name="Normal 9 3 3 3 6 2" xfId="41982"/>
    <cellStyle name="Normal 9 3 3 3 7" xfId="17721"/>
    <cellStyle name="Normal 9 3 3 3 7 2" xfId="44676"/>
    <cellStyle name="Normal 9 3 3 3 8" xfId="20415"/>
    <cellStyle name="Normal 9 3 3 3 8 2" xfId="47370"/>
    <cellStyle name="Normal 9 3 3 3 9" xfId="23109"/>
    <cellStyle name="Normal 9 3 3 3 9 2" xfId="50064"/>
    <cellStyle name="Normal 9 3 3 4" xfId="3365"/>
    <cellStyle name="Normal 9 3 3 4 2" xfId="30319"/>
    <cellStyle name="Normal 9 3 3 5" xfId="6058"/>
    <cellStyle name="Normal 9 3 3 5 2" xfId="33012"/>
    <cellStyle name="Normal 9 3 3 6" xfId="8751"/>
    <cellStyle name="Normal 9 3 3 6 2" xfId="35705"/>
    <cellStyle name="Normal 9 3 3 7" xfId="11444"/>
    <cellStyle name="Normal 9 3 3 7 2" xfId="38398"/>
    <cellStyle name="Normal 9 3 3 8" xfId="14137"/>
    <cellStyle name="Normal 9 3 3 8 2" xfId="41091"/>
    <cellStyle name="Normal 9 3 3 9" xfId="16830"/>
    <cellStyle name="Normal 9 3 3 9 2" xfId="43785"/>
    <cellStyle name="Normal 9 3 4" xfId="1320"/>
    <cellStyle name="Normal 9 3 4 10" xfId="28275"/>
    <cellStyle name="Normal 9 3 4 11" xfId="26452"/>
    <cellStyle name="Normal 9 3 4 2" xfId="4885"/>
    <cellStyle name="Normal 9 3 4 2 2" xfId="31839"/>
    <cellStyle name="Normal 9 3 4 3" xfId="7578"/>
    <cellStyle name="Normal 9 3 4 3 2" xfId="34532"/>
    <cellStyle name="Normal 9 3 4 4" xfId="10271"/>
    <cellStyle name="Normal 9 3 4 4 2" xfId="37225"/>
    <cellStyle name="Normal 9 3 4 5" xfId="12964"/>
    <cellStyle name="Normal 9 3 4 5 2" xfId="39918"/>
    <cellStyle name="Normal 9 3 4 6" xfId="15657"/>
    <cellStyle name="Normal 9 3 4 6 2" xfId="42611"/>
    <cellStyle name="Normal 9 3 4 7" xfId="18350"/>
    <cellStyle name="Normal 9 3 4 7 2" xfId="45305"/>
    <cellStyle name="Normal 9 3 4 8" xfId="21044"/>
    <cellStyle name="Normal 9 3 4 8 2" xfId="47999"/>
    <cellStyle name="Normal 9 3 4 9" xfId="23738"/>
    <cellStyle name="Normal 9 3 4 9 2" xfId="50693"/>
    <cellStyle name="Normal 9 3 5" xfId="2211"/>
    <cellStyle name="Normal 9 3 5 10" xfId="29166"/>
    <cellStyle name="Normal 9 3 5 11" xfId="25561"/>
    <cellStyle name="Normal 9 3 5 2" xfId="3994"/>
    <cellStyle name="Normal 9 3 5 2 2" xfId="30948"/>
    <cellStyle name="Normal 9 3 5 3" xfId="6687"/>
    <cellStyle name="Normal 9 3 5 3 2" xfId="33641"/>
    <cellStyle name="Normal 9 3 5 4" xfId="9380"/>
    <cellStyle name="Normal 9 3 5 4 2" xfId="36334"/>
    <cellStyle name="Normal 9 3 5 5" xfId="12073"/>
    <cellStyle name="Normal 9 3 5 5 2" xfId="39027"/>
    <cellStyle name="Normal 9 3 5 6" xfId="14766"/>
    <cellStyle name="Normal 9 3 5 6 2" xfId="41720"/>
    <cellStyle name="Normal 9 3 5 7" xfId="17459"/>
    <cellStyle name="Normal 9 3 5 7 2" xfId="44414"/>
    <cellStyle name="Normal 9 3 5 8" xfId="20153"/>
    <cellStyle name="Normal 9 3 5 8 2" xfId="47108"/>
    <cellStyle name="Normal 9 3 5 9" xfId="22847"/>
    <cellStyle name="Normal 9 3 5 9 2" xfId="49802"/>
    <cellStyle name="Normal 9 3 6" xfId="3103"/>
    <cellStyle name="Normal 9 3 6 2" xfId="30057"/>
    <cellStyle name="Normal 9 3 7" xfId="5796"/>
    <cellStyle name="Normal 9 3 7 2" xfId="32750"/>
    <cellStyle name="Normal 9 3 8" xfId="8489"/>
    <cellStyle name="Normal 9 3 8 2" xfId="35443"/>
    <cellStyle name="Normal 9 3 9" xfId="11182"/>
    <cellStyle name="Normal 9 3 9 2" xfId="38136"/>
    <cellStyle name="Normal 9 4" xfId="421"/>
    <cellStyle name="Normal 9 4 10" xfId="16570"/>
    <cellStyle name="Normal 9 4 10 2" xfId="43525"/>
    <cellStyle name="Normal 9 4 11" xfId="19264"/>
    <cellStyle name="Normal 9 4 11 2" xfId="46219"/>
    <cellStyle name="Normal 9 4 12" xfId="21958"/>
    <cellStyle name="Normal 9 4 12 2" xfId="48913"/>
    <cellStyle name="Normal 9 4 13" xfId="27386"/>
    <cellStyle name="Normal 9 4 14" xfId="24672"/>
    <cellStyle name="Normal 9 4 2" xfId="695"/>
    <cellStyle name="Normal 9 4 2 10" xfId="19526"/>
    <cellStyle name="Normal 9 4 2 10 2" xfId="46481"/>
    <cellStyle name="Normal 9 4 2 11" xfId="22220"/>
    <cellStyle name="Normal 9 4 2 11 2" xfId="49175"/>
    <cellStyle name="Normal 9 4 2 12" xfId="27648"/>
    <cellStyle name="Normal 9 4 2 13" xfId="24934"/>
    <cellStyle name="Normal 9 4 2 2" xfId="1584"/>
    <cellStyle name="Normal 9 4 2 2 10" xfId="28539"/>
    <cellStyle name="Normal 9 4 2 2 11" xfId="26716"/>
    <cellStyle name="Normal 9 4 2 2 2" xfId="5149"/>
    <cellStyle name="Normal 9 4 2 2 2 2" xfId="32103"/>
    <cellStyle name="Normal 9 4 2 2 3" xfId="7842"/>
    <cellStyle name="Normal 9 4 2 2 3 2" xfId="34796"/>
    <cellStyle name="Normal 9 4 2 2 4" xfId="10535"/>
    <cellStyle name="Normal 9 4 2 2 4 2" xfId="37489"/>
    <cellStyle name="Normal 9 4 2 2 5" xfId="13228"/>
    <cellStyle name="Normal 9 4 2 2 5 2" xfId="40182"/>
    <cellStyle name="Normal 9 4 2 2 6" xfId="15921"/>
    <cellStyle name="Normal 9 4 2 2 6 2" xfId="42875"/>
    <cellStyle name="Normal 9 4 2 2 7" xfId="18614"/>
    <cellStyle name="Normal 9 4 2 2 7 2" xfId="45569"/>
    <cellStyle name="Normal 9 4 2 2 8" xfId="21308"/>
    <cellStyle name="Normal 9 4 2 2 8 2" xfId="48263"/>
    <cellStyle name="Normal 9 4 2 2 9" xfId="24002"/>
    <cellStyle name="Normal 9 4 2 2 9 2" xfId="50957"/>
    <cellStyle name="Normal 9 4 2 3" xfId="2475"/>
    <cellStyle name="Normal 9 4 2 3 10" xfId="29430"/>
    <cellStyle name="Normal 9 4 2 3 11" xfId="25825"/>
    <cellStyle name="Normal 9 4 2 3 2" xfId="4258"/>
    <cellStyle name="Normal 9 4 2 3 2 2" xfId="31212"/>
    <cellStyle name="Normal 9 4 2 3 3" xfId="6951"/>
    <cellStyle name="Normal 9 4 2 3 3 2" xfId="33905"/>
    <cellStyle name="Normal 9 4 2 3 4" xfId="9644"/>
    <cellStyle name="Normal 9 4 2 3 4 2" xfId="36598"/>
    <cellStyle name="Normal 9 4 2 3 5" xfId="12337"/>
    <cellStyle name="Normal 9 4 2 3 5 2" xfId="39291"/>
    <cellStyle name="Normal 9 4 2 3 6" xfId="15030"/>
    <cellStyle name="Normal 9 4 2 3 6 2" xfId="41984"/>
    <cellStyle name="Normal 9 4 2 3 7" xfId="17723"/>
    <cellStyle name="Normal 9 4 2 3 7 2" xfId="44678"/>
    <cellStyle name="Normal 9 4 2 3 8" xfId="20417"/>
    <cellStyle name="Normal 9 4 2 3 8 2" xfId="47372"/>
    <cellStyle name="Normal 9 4 2 3 9" xfId="23111"/>
    <cellStyle name="Normal 9 4 2 3 9 2" xfId="50066"/>
    <cellStyle name="Normal 9 4 2 4" xfId="3367"/>
    <cellStyle name="Normal 9 4 2 4 2" xfId="30321"/>
    <cellStyle name="Normal 9 4 2 5" xfId="6060"/>
    <cellStyle name="Normal 9 4 2 5 2" xfId="33014"/>
    <cellStyle name="Normal 9 4 2 6" xfId="8753"/>
    <cellStyle name="Normal 9 4 2 6 2" xfId="35707"/>
    <cellStyle name="Normal 9 4 2 7" xfId="11446"/>
    <cellStyle name="Normal 9 4 2 7 2" xfId="38400"/>
    <cellStyle name="Normal 9 4 2 8" xfId="14139"/>
    <cellStyle name="Normal 9 4 2 8 2" xfId="41093"/>
    <cellStyle name="Normal 9 4 2 9" xfId="16832"/>
    <cellStyle name="Normal 9 4 2 9 2" xfId="43787"/>
    <cellStyle name="Normal 9 4 3" xfId="1322"/>
    <cellStyle name="Normal 9 4 3 10" xfId="28277"/>
    <cellStyle name="Normal 9 4 3 11" xfId="26454"/>
    <cellStyle name="Normal 9 4 3 2" xfId="4887"/>
    <cellStyle name="Normal 9 4 3 2 2" xfId="31841"/>
    <cellStyle name="Normal 9 4 3 3" xfId="7580"/>
    <cellStyle name="Normal 9 4 3 3 2" xfId="34534"/>
    <cellStyle name="Normal 9 4 3 4" xfId="10273"/>
    <cellStyle name="Normal 9 4 3 4 2" xfId="37227"/>
    <cellStyle name="Normal 9 4 3 5" xfId="12966"/>
    <cellStyle name="Normal 9 4 3 5 2" xfId="39920"/>
    <cellStyle name="Normal 9 4 3 6" xfId="15659"/>
    <cellStyle name="Normal 9 4 3 6 2" xfId="42613"/>
    <cellStyle name="Normal 9 4 3 7" xfId="18352"/>
    <cellStyle name="Normal 9 4 3 7 2" xfId="45307"/>
    <cellStyle name="Normal 9 4 3 8" xfId="21046"/>
    <cellStyle name="Normal 9 4 3 8 2" xfId="48001"/>
    <cellStyle name="Normal 9 4 3 9" xfId="23740"/>
    <cellStyle name="Normal 9 4 3 9 2" xfId="50695"/>
    <cellStyle name="Normal 9 4 4" xfId="2213"/>
    <cellStyle name="Normal 9 4 4 10" xfId="29168"/>
    <cellStyle name="Normal 9 4 4 11" xfId="25563"/>
    <cellStyle name="Normal 9 4 4 2" xfId="3996"/>
    <cellStyle name="Normal 9 4 4 2 2" xfId="30950"/>
    <cellStyle name="Normal 9 4 4 3" xfId="6689"/>
    <cellStyle name="Normal 9 4 4 3 2" xfId="33643"/>
    <cellStyle name="Normal 9 4 4 4" xfId="9382"/>
    <cellStyle name="Normal 9 4 4 4 2" xfId="36336"/>
    <cellStyle name="Normal 9 4 4 5" xfId="12075"/>
    <cellStyle name="Normal 9 4 4 5 2" xfId="39029"/>
    <cellStyle name="Normal 9 4 4 6" xfId="14768"/>
    <cellStyle name="Normal 9 4 4 6 2" xfId="41722"/>
    <cellStyle name="Normal 9 4 4 7" xfId="17461"/>
    <cellStyle name="Normal 9 4 4 7 2" xfId="44416"/>
    <cellStyle name="Normal 9 4 4 8" xfId="20155"/>
    <cellStyle name="Normal 9 4 4 8 2" xfId="47110"/>
    <cellStyle name="Normal 9 4 4 9" xfId="22849"/>
    <cellStyle name="Normal 9 4 4 9 2" xfId="49804"/>
    <cellStyle name="Normal 9 4 5" xfId="3105"/>
    <cellStyle name="Normal 9 4 5 2" xfId="30059"/>
    <cellStyle name="Normal 9 4 6" xfId="5798"/>
    <cellStyle name="Normal 9 4 6 2" xfId="32752"/>
    <cellStyle name="Normal 9 4 7" xfId="8491"/>
    <cellStyle name="Normal 9 4 7 2" xfId="35445"/>
    <cellStyle name="Normal 9 4 8" xfId="11184"/>
    <cellStyle name="Normal 9 4 8 2" xfId="38138"/>
    <cellStyle name="Normal 9 4 9" xfId="13877"/>
    <cellStyle name="Normal 9 4 9 2" xfId="40831"/>
    <cellStyle name="Normal 9 5" xfId="422"/>
    <cellStyle name="Normal 9 5 10" xfId="16571"/>
    <cellStyle name="Normal 9 5 10 2" xfId="43526"/>
    <cellStyle name="Normal 9 5 11" xfId="19265"/>
    <cellStyle name="Normal 9 5 11 2" xfId="46220"/>
    <cellStyle name="Normal 9 5 12" xfId="21959"/>
    <cellStyle name="Normal 9 5 12 2" xfId="48914"/>
    <cellStyle name="Normal 9 5 13" xfId="27387"/>
    <cellStyle name="Normal 9 5 14" xfId="24673"/>
    <cellStyle name="Normal 9 5 2" xfId="696"/>
    <cellStyle name="Normal 9 5 2 10" xfId="19527"/>
    <cellStyle name="Normal 9 5 2 10 2" xfId="46482"/>
    <cellStyle name="Normal 9 5 2 11" xfId="22221"/>
    <cellStyle name="Normal 9 5 2 11 2" xfId="49176"/>
    <cellStyle name="Normal 9 5 2 12" xfId="27649"/>
    <cellStyle name="Normal 9 5 2 13" xfId="24935"/>
    <cellStyle name="Normal 9 5 2 2" xfId="1585"/>
    <cellStyle name="Normal 9 5 2 2 10" xfId="28540"/>
    <cellStyle name="Normal 9 5 2 2 11" xfId="26717"/>
    <cellStyle name="Normal 9 5 2 2 2" xfId="5150"/>
    <cellStyle name="Normal 9 5 2 2 2 2" xfId="32104"/>
    <cellStyle name="Normal 9 5 2 2 3" xfId="7843"/>
    <cellStyle name="Normal 9 5 2 2 3 2" xfId="34797"/>
    <cellStyle name="Normal 9 5 2 2 4" xfId="10536"/>
    <cellStyle name="Normal 9 5 2 2 4 2" xfId="37490"/>
    <cellStyle name="Normal 9 5 2 2 5" xfId="13229"/>
    <cellStyle name="Normal 9 5 2 2 5 2" xfId="40183"/>
    <cellStyle name="Normal 9 5 2 2 6" xfId="15922"/>
    <cellStyle name="Normal 9 5 2 2 6 2" xfId="42876"/>
    <cellStyle name="Normal 9 5 2 2 7" xfId="18615"/>
    <cellStyle name="Normal 9 5 2 2 7 2" xfId="45570"/>
    <cellStyle name="Normal 9 5 2 2 8" xfId="21309"/>
    <cellStyle name="Normal 9 5 2 2 8 2" xfId="48264"/>
    <cellStyle name="Normal 9 5 2 2 9" xfId="24003"/>
    <cellStyle name="Normal 9 5 2 2 9 2" xfId="50958"/>
    <cellStyle name="Normal 9 5 2 3" xfId="2476"/>
    <cellStyle name="Normal 9 5 2 3 10" xfId="29431"/>
    <cellStyle name="Normal 9 5 2 3 11" xfId="25826"/>
    <cellStyle name="Normal 9 5 2 3 2" xfId="4259"/>
    <cellStyle name="Normal 9 5 2 3 2 2" xfId="31213"/>
    <cellStyle name="Normal 9 5 2 3 3" xfId="6952"/>
    <cellStyle name="Normal 9 5 2 3 3 2" xfId="33906"/>
    <cellStyle name="Normal 9 5 2 3 4" xfId="9645"/>
    <cellStyle name="Normal 9 5 2 3 4 2" xfId="36599"/>
    <cellStyle name="Normal 9 5 2 3 5" xfId="12338"/>
    <cellStyle name="Normal 9 5 2 3 5 2" xfId="39292"/>
    <cellStyle name="Normal 9 5 2 3 6" xfId="15031"/>
    <cellStyle name="Normal 9 5 2 3 6 2" xfId="41985"/>
    <cellStyle name="Normal 9 5 2 3 7" xfId="17724"/>
    <cellStyle name="Normal 9 5 2 3 7 2" xfId="44679"/>
    <cellStyle name="Normal 9 5 2 3 8" xfId="20418"/>
    <cellStyle name="Normal 9 5 2 3 8 2" xfId="47373"/>
    <cellStyle name="Normal 9 5 2 3 9" xfId="23112"/>
    <cellStyle name="Normal 9 5 2 3 9 2" xfId="50067"/>
    <cellStyle name="Normal 9 5 2 4" xfId="3368"/>
    <cellStyle name="Normal 9 5 2 4 2" xfId="30322"/>
    <cellStyle name="Normal 9 5 2 5" xfId="6061"/>
    <cellStyle name="Normal 9 5 2 5 2" xfId="33015"/>
    <cellStyle name="Normal 9 5 2 6" xfId="8754"/>
    <cellStyle name="Normal 9 5 2 6 2" xfId="35708"/>
    <cellStyle name="Normal 9 5 2 7" xfId="11447"/>
    <cellStyle name="Normal 9 5 2 7 2" xfId="38401"/>
    <cellStyle name="Normal 9 5 2 8" xfId="14140"/>
    <cellStyle name="Normal 9 5 2 8 2" xfId="41094"/>
    <cellStyle name="Normal 9 5 2 9" xfId="16833"/>
    <cellStyle name="Normal 9 5 2 9 2" xfId="43788"/>
    <cellStyle name="Normal 9 5 3" xfId="1323"/>
    <cellStyle name="Normal 9 5 3 10" xfId="28278"/>
    <cellStyle name="Normal 9 5 3 11" xfId="26455"/>
    <cellStyle name="Normal 9 5 3 2" xfId="4888"/>
    <cellStyle name="Normal 9 5 3 2 2" xfId="31842"/>
    <cellStyle name="Normal 9 5 3 3" xfId="7581"/>
    <cellStyle name="Normal 9 5 3 3 2" xfId="34535"/>
    <cellStyle name="Normal 9 5 3 4" xfId="10274"/>
    <cellStyle name="Normal 9 5 3 4 2" xfId="37228"/>
    <cellStyle name="Normal 9 5 3 5" xfId="12967"/>
    <cellStyle name="Normal 9 5 3 5 2" xfId="39921"/>
    <cellStyle name="Normal 9 5 3 6" xfId="15660"/>
    <cellStyle name="Normal 9 5 3 6 2" xfId="42614"/>
    <cellStyle name="Normal 9 5 3 7" xfId="18353"/>
    <cellStyle name="Normal 9 5 3 7 2" xfId="45308"/>
    <cellStyle name="Normal 9 5 3 8" xfId="21047"/>
    <cellStyle name="Normal 9 5 3 8 2" xfId="48002"/>
    <cellStyle name="Normal 9 5 3 9" xfId="23741"/>
    <cellStyle name="Normal 9 5 3 9 2" xfId="50696"/>
    <cellStyle name="Normal 9 5 4" xfId="2214"/>
    <cellStyle name="Normal 9 5 4 10" xfId="29169"/>
    <cellStyle name="Normal 9 5 4 11" xfId="25564"/>
    <cellStyle name="Normal 9 5 4 2" xfId="3997"/>
    <cellStyle name="Normal 9 5 4 2 2" xfId="30951"/>
    <cellStyle name="Normal 9 5 4 3" xfId="6690"/>
    <cellStyle name="Normal 9 5 4 3 2" xfId="33644"/>
    <cellStyle name="Normal 9 5 4 4" xfId="9383"/>
    <cellStyle name="Normal 9 5 4 4 2" xfId="36337"/>
    <cellStyle name="Normal 9 5 4 5" xfId="12076"/>
    <cellStyle name="Normal 9 5 4 5 2" xfId="39030"/>
    <cellStyle name="Normal 9 5 4 6" xfId="14769"/>
    <cellStyle name="Normal 9 5 4 6 2" xfId="41723"/>
    <cellStyle name="Normal 9 5 4 7" xfId="17462"/>
    <cellStyle name="Normal 9 5 4 7 2" xfId="44417"/>
    <cellStyle name="Normal 9 5 4 8" xfId="20156"/>
    <cellStyle name="Normal 9 5 4 8 2" xfId="47111"/>
    <cellStyle name="Normal 9 5 4 9" xfId="22850"/>
    <cellStyle name="Normal 9 5 4 9 2" xfId="49805"/>
    <cellStyle name="Normal 9 5 5" xfId="3106"/>
    <cellStyle name="Normal 9 5 5 2" xfId="30060"/>
    <cellStyle name="Normal 9 5 6" xfId="5799"/>
    <cellStyle name="Normal 9 5 6 2" xfId="32753"/>
    <cellStyle name="Normal 9 5 7" xfId="8492"/>
    <cellStyle name="Normal 9 5 7 2" xfId="35446"/>
    <cellStyle name="Normal 9 5 8" xfId="11185"/>
    <cellStyle name="Normal 9 5 8 2" xfId="38139"/>
    <cellStyle name="Normal 9 5 9" xfId="13878"/>
    <cellStyle name="Normal 9 5 9 2" xfId="40832"/>
    <cellStyle name="Normal 9 6" xfId="423"/>
    <cellStyle name="Normal 9 6 10" xfId="16572"/>
    <cellStyle name="Normal 9 6 10 2" xfId="43527"/>
    <cellStyle name="Normal 9 6 11" xfId="19266"/>
    <cellStyle name="Normal 9 6 11 2" xfId="46221"/>
    <cellStyle name="Normal 9 6 12" xfId="21960"/>
    <cellStyle name="Normal 9 6 12 2" xfId="48915"/>
    <cellStyle name="Normal 9 6 13" xfId="27388"/>
    <cellStyle name="Normal 9 6 14" xfId="24674"/>
    <cellStyle name="Normal 9 6 2" xfId="697"/>
    <cellStyle name="Normal 9 6 2 10" xfId="19528"/>
    <cellStyle name="Normal 9 6 2 10 2" xfId="46483"/>
    <cellStyle name="Normal 9 6 2 11" xfId="22222"/>
    <cellStyle name="Normal 9 6 2 11 2" xfId="49177"/>
    <cellStyle name="Normal 9 6 2 12" xfId="27650"/>
    <cellStyle name="Normal 9 6 2 13" xfId="24936"/>
    <cellStyle name="Normal 9 6 2 2" xfId="1586"/>
    <cellStyle name="Normal 9 6 2 2 10" xfId="28541"/>
    <cellStyle name="Normal 9 6 2 2 11" xfId="26718"/>
    <cellStyle name="Normal 9 6 2 2 2" xfId="5151"/>
    <cellStyle name="Normal 9 6 2 2 2 2" xfId="32105"/>
    <cellStyle name="Normal 9 6 2 2 3" xfId="7844"/>
    <cellStyle name="Normal 9 6 2 2 3 2" xfId="34798"/>
    <cellStyle name="Normal 9 6 2 2 4" xfId="10537"/>
    <cellStyle name="Normal 9 6 2 2 4 2" xfId="37491"/>
    <cellStyle name="Normal 9 6 2 2 5" xfId="13230"/>
    <cellStyle name="Normal 9 6 2 2 5 2" xfId="40184"/>
    <cellStyle name="Normal 9 6 2 2 6" xfId="15923"/>
    <cellStyle name="Normal 9 6 2 2 6 2" xfId="42877"/>
    <cellStyle name="Normal 9 6 2 2 7" xfId="18616"/>
    <cellStyle name="Normal 9 6 2 2 7 2" xfId="45571"/>
    <cellStyle name="Normal 9 6 2 2 8" xfId="21310"/>
    <cellStyle name="Normal 9 6 2 2 8 2" xfId="48265"/>
    <cellStyle name="Normal 9 6 2 2 9" xfId="24004"/>
    <cellStyle name="Normal 9 6 2 2 9 2" xfId="50959"/>
    <cellStyle name="Normal 9 6 2 3" xfId="2477"/>
    <cellStyle name="Normal 9 6 2 3 10" xfId="29432"/>
    <cellStyle name="Normal 9 6 2 3 11" xfId="25827"/>
    <cellStyle name="Normal 9 6 2 3 2" xfId="4260"/>
    <cellStyle name="Normal 9 6 2 3 2 2" xfId="31214"/>
    <cellStyle name="Normal 9 6 2 3 3" xfId="6953"/>
    <cellStyle name="Normal 9 6 2 3 3 2" xfId="33907"/>
    <cellStyle name="Normal 9 6 2 3 4" xfId="9646"/>
    <cellStyle name="Normal 9 6 2 3 4 2" xfId="36600"/>
    <cellStyle name="Normal 9 6 2 3 5" xfId="12339"/>
    <cellStyle name="Normal 9 6 2 3 5 2" xfId="39293"/>
    <cellStyle name="Normal 9 6 2 3 6" xfId="15032"/>
    <cellStyle name="Normal 9 6 2 3 6 2" xfId="41986"/>
    <cellStyle name="Normal 9 6 2 3 7" xfId="17725"/>
    <cellStyle name="Normal 9 6 2 3 7 2" xfId="44680"/>
    <cellStyle name="Normal 9 6 2 3 8" xfId="20419"/>
    <cellStyle name="Normal 9 6 2 3 8 2" xfId="47374"/>
    <cellStyle name="Normal 9 6 2 3 9" xfId="23113"/>
    <cellStyle name="Normal 9 6 2 3 9 2" xfId="50068"/>
    <cellStyle name="Normal 9 6 2 4" xfId="3369"/>
    <cellStyle name="Normal 9 6 2 4 2" xfId="30323"/>
    <cellStyle name="Normal 9 6 2 5" xfId="6062"/>
    <cellStyle name="Normal 9 6 2 5 2" xfId="33016"/>
    <cellStyle name="Normal 9 6 2 6" xfId="8755"/>
    <cellStyle name="Normal 9 6 2 6 2" xfId="35709"/>
    <cellStyle name="Normal 9 6 2 7" xfId="11448"/>
    <cellStyle name="Normal 9 6 2 7 2" xfId="38402"/>
    <cellStyle name="Normal 9 6 2 8" xfId="14141"/>
    <cellStyle name="Normal 9 6 2 8 2" xfId="41095"/>
    <cellStyle name="Normal 9 6 2 9" xfId="16834"/>
    <cellStyle name="Normal 9 6 2 9 2" xfId="43789"/>
    <cellStyle name="Normal 9 6 3" xfId="1324"/>
    <cellStyle name="Normal 9 6 3 10" xfId="28279"/>
    <cellStyle name="Normal 9 6 3 11" xfId="26456"/>
    <cellStyle name="Normal 9 6 3 2" xfId="4889"/>
    <cellStyle name="Normal 9 6 3 2 2" xfId="31843"/>
    <cellStyle name="Normal 9 6 3 3" xfId="7582"/>
    <cellStyle name="Normal 9 6 3 3 2" xfId="34536"/>
    <cellStyle name="Normal 9 6 3 4" xfId="10275"/>
    <cellStyle name="Normal 9 6 3 4 2" xfId="37229"/>
    <cellStyle name="Normal 9 6 3 5" xfId="12968"/>
    <cellStyle name="Normal 9 6 3 5 2" xfId="39922"/>
    <cellStyle name="Normal 9 6 3 6" xfId="15661"/>
    <cellStyle name="Normal 9 6 3 6 2" xfId="42615"/>
    <cellStyle name="Normal 9 6 3 7" xfId="18354"/>
    <cellStyle name="Normal 9 6 3 7 2" xfId="45309"/>
    <cellStyle name="Normal 9 6 3 8" xfId="21048"/>
    <cellStyle name="Normal 9 6 3 8 2" xfId="48003"/>
    <cellStyle name="Normal 9 6 3 9" xfId="23742"/>
    <cellStyle name="Normal 9 6 3 9 2" xfId="50697"/>
    <cellStyle name="Normal 9 6 4" xfId="2215"/>
    <cellStyle name="Normal 9 6 4 10" xfId="29170"/>
    <cellStyle name="Normal 9 6 4 11" xfId="25565"/>
    <cellStyle name="Normal 9 6 4 2" xfId="3998"/>
    <cellStyle name="Normal 9 6 4 2 2" xfId="30952"/>
    <cellStyle name="Normal 9 6 4 3" xfId="6691"/>
    <cellStyle name="Normal 9 6 4 3 2" xfId="33645"/>
    <cellStyle name="Normal 9 6 4 4" xfId="9384"/>
    <cellStyle name="Normal 9 6 4 4 2" xfId="36338"/>
    <cellStyle name="Normal 9 6 4 5" xfId="12077"/>
    <cellStyle name="Normal 9 6 4 5 2" xfId="39031"/>
    <cellStyle name="Normal 9 6 4 6" xfId="14770"/>
    <cellStyle name="Normal 9 6 4 6 2" xfId="41724"/>
    <cellStyle name="Normal 9 6 4 7" xfId="17463"/>
    <cellStyle name="Normal 9 6 4 7 2" xfId="44418"/>
    <cellStyle name="Normal 9 6 4 8" xfId="20157"/>
    <cellStyle name="Normal 9 6 4 8 2" xfId="47112"/>
    <cellStyle name="Normal 9 6 4 9" xfId="22851"/>
    <cellStyle name="Normal 9 6 4 9 2" xfId="49806"/>
    <cellStyle name="Normal 9 6 5" xfId="3107"/>
    <cellStyle name="Normal 9 6 5 2" xfId="30061"/>
    <cellStyle name="Normal 9 6 6" xfId="5800"/>
    <cellStyle name="Normal 9 6 6 2" xfId="32754"/>
    <cellStyle name="Normal 9 6 7" xfId="8493"/>
    <cellStyle name="Normal 9 6 7 2" xfId="35447"/>
    <cellStyle name="Normal 9 6 8" xfId="11186"/>
    <cellStyle name="Normal 9 6 8 2" xfId="38140"/>
    <cellStyle name="Normal 9 6 9" xfId="13879"/>
    <cellStyle name="Normal 9 6 9 2" xfId="40833"/>
    <cellStyle name="Normal 9 7" xfId="424"/>
    <cellStyle name="Normal 9 7 10" xfId="16573"/>
    <cellStyle name="Normal 9 7 10 2" xfId="43528"/>
    <cellStyle name="Normal 9 7 11" xfId="19267"/>
    <cellStyle name="Normal 9 7 11 2" xfId="46222"/>
    <cellStyle name="Normal 9 7 12" xfId="21961"/>
    <cellStyle name="Normal 9 7 12 2" xfId="48916"/>
    <cellStyle name="Normal 9 7 13" xfId="27389"/>
    <cellStyle name="Normal 9 7 14" xfId="24675"/>
    <cellStyle name="Normal 9 7 2" xfId="698"/>
    <cellStyle name="Normal 9 7 2 10" xfId="19529"/>
    <cellStyle name="Normal 9 7 2 10 2" xfId="46484"/>
    <cellStyle name="Normal 9 7 2 11" xfId="22223"/>
    <cellStyle name="Normal 9 7 2 11 2" xfId="49178"/>
    <cellStyle name="Normal 9 7 2 12" xfId="27651"/>
    <cellStyle name="Normal 9 7 2 13" xfId="24937"/>
    <cellStyle name="Normal 9 7 2 2" xfId="1587"/>
    <cellStyle name="Normal 9 7 2 2 10" xfId="28542"/>
    <cellStyle name="Normal 9 7 2 2 11" xfId="26719"/>
    <cellStyle name="Normal 9 7 2 2 2" xfId="5152"/>
    <cellStyle name="Normal 9 7 2 2 2 2" xfId="32106"/>
    <cellStyle name="Normal 9 7 2 2 3" xfId="7845"/>
    <cellStyle name="Normal 9 7 2 2 3 2" xfId="34799"/>
    <cellStyle name="Normal 9 7 2 2 4" xfId="10538"/>
    <cellStyle name="Normal 9 7 2 2 4 2" xfId="37492"/>
    <cellStyle name="Normal 9 7 2 2 5" xfId="13231"/>
    <cellStyle name="Normal 9 7 2 2 5 2" xfId="40185"/>
    <cellStyle name="Normal 9 7 2 2 6" xfId="15924"/>
    <cellStyle name="Normal 9 7 2 2 6 2" xfId="42878"/>
    <cellStyle name="Normal 9 7 2 2 7" xfId="18617"/>
    <cellStyle name="Normal 9 7 2 2 7 2" xfId="45572"/>
    <cellStyle name="Normal 9 7 2 2 8" xfId="21311"/>
    <cellStyle name="Normal 9 7 2 2 8 2" xfId="48266"/>
    <cellStyle name="Normal 9 7 2 2 9" xfId="24005"/>
    <cellStyle name="Normal 9 7 2 2 9 2" xfId="50960"/>
    <cellStyle name="Normal 9 7 2 3" xfId="2478"/>
    <cellStyle name="Normal 9 7 2 3 10" xfId="29433"/>
    <cellStyle name="Normal 9 7 2 3 11" xfId="25828"/>
    <cellStyle name="Normal 9 7 2 3 2" xfId="4261"/>
    <cellStyle name="Normal 9 7 2 3 2 2" xfId="31215"/>
    <cellStyle name="Normal 9 7 2 3 3" xfId="6954"/>
    <cellStyle name="Normal 9 7 2 3 3 2" xfId="33908"/>
    <cellStyle name="Normal 9 7 2 3 4" xfId="9647"/>
    <cellStyle name="Normal 9 7 2 3 4 2" xfId="36601"/>
    <cellStyle name="Normal 9 7 2 3 5" xfId="12340"/>
    <cellStyle name="Normal 9 7 2 3 5 2" xfId="39294"/>
    <cellStyle name="Normal 9 7 2 3 6" xfId="15033"/>
    <cellStyle name="Normal 9 7 2 3 6 2" xfId="41987"/>
    <cellStyle name="Normal 9 7 2 3 7" xfId="17726"/>
    <cellStyle name="Normal 9 7 2 3 7 2" xfId="44681"/>
    <cellStyle name="Normal 9 7 2 3 8" xfId="20420"/>
    <cellStyle name="Normal 9 7 2 3 8 2" xfId="47375"/>
    <cellStyle name="Normal 9 7 2 3 9" xfId="23114"/>
    <cellStyle name="Normal 9 7 2 3 9 2" xfId="50069"/>
    <cellStyle name="Normal 9 7 2 4" xfId="3370"/>
    <cellStyle name="Normal 9 7 2 4 2" xfId="30324"/>
    <cellStyle name="Normal 9 7 2 5" xfId="6063"/>
    <cellStyle name="Normal 9 7 2 5 2" xfId="33017"/>
    <cellStyle name="Normal 9 7 2 6" xfId="8756"/>
    <cellStyle name="Normal 9 7 2 6 2" xfId="35710"/>
    <cellStyle name="Normal 9 7 2 7" xfId="11449"/>
    <cellStyle name="Normal 9 7 2 7 2" xfId="38403"/>
    <cellStyle name="Normal 9 7 2 8" xfId="14142"/>
    <cellStyle name="Normal 9 7 2 8 2" xfId="41096"/>
    <cellStyle name="Normal 9 7 2 9" xfId="16835"/>
    <cellStyle name="Normal 9 7 2 9 2" xfId="43790"/>
    <cellStyle name="Normal 9 7 3" xfId="1325"/>
    <cellStyle name="Normal 9 7 3 10" xfId="28280"/>
    <cellStyle name="Normal 9 7 3 11" xfId="26457"/>
    <cellStyle name="Normal 9 7 3 2" xfId="4890"/>
    <cellStyle name="Normal 9 7 3 2 2" xfId="31844"/>
    <cellStyle name="Normal 9 7 3 3" xfId="7583"/>
    <cellStyle name="Normal 9 7 3 3 2" xfId="34537"/>
    <cellStyle name="Normal 9 7 3 4" xfId="10276"/>
    <cellStyle name="Normal 9 7 3 4 2" xfId="37230"/>
    <cellStyle name="Normal 9 7 3 5" xfId="12969"/>
    <cellStyle name="Normal 9 7 3 5 2" xfId="39923"/>
    <cellStyle name="Normal 9 7 3 6" xfId="15662"/>
    <cellStyle name="Normal 9 7 3 6 2" xfId="42616"/>
    <cellStyle name="Normal 9 7 3 7" xfId="18355"/>
    <cellStyle name="Normal 9 7 3 7 2" xfId="45310"/>
    <cellStyle name="Normal 9 7 3 8" xfId="21049"/>
    <cellStyle name="Normal 9 7 3 8 2" xfId="48004"/>
    <cellStyle name="Normal 9 7 3 9" xfId="23743"/>
    <cellStyle name="Normal 9 7 3 9 2" xfId="50698"/>
    <cellStyle name="Normal 9 7 4" xfId="2216"/>
    <cellStyle name="Normal 9 7 4 10" xfId="29171"/>
    <cellStyle name="Normal 9 7 4 11" xfId="25566"/>
    <cellStyle name="Normal 9 7 4 2" xfId="3999"/>
    <cellStyle name="Normal 9 7 4 2 2" xfId="30953"/>
    <cellStyle name="Normal 9 7 4 3" xfId="6692"/>
    <cellStyle name="Normal 9 7 4 3 2" xfId="33646"/>
    <cellStyle name="Normal 9 7 4 4" xfId="9385"/>
    <cellStyle name="Normal 9 7 4 4 2" xfId="36339"/>
    <cellStyle name="Normal 9 7 4 5" xfId="12078"/>
    <cellStyle name="Normal 9 7 4 5 2" xfId="39032"/>
    <cellStyle name="Normal 9 7 4 6" xfId="14771"/>
    <cellStyle name="Normal 9 7 4 6 2" xfId="41725"/>
    <cellStyle name="Normal 9 7 4 7" xfId="17464"/>
    <cellStyle name="Normal 9 7 4 7 2" xfId="44419"/>
    <cellStyle name="Normal 9 7 4 8" xfId="20158"/>
    <cellStyle name="Normal 9 7 4 8 2" xfId="47113"/>
    <cellStyle name="Normal 9 7 4 9" xfId="22852"/>
    <cellStyle name="Normal 9 7 4 9 2" xfId="49807"/>
    <cellStyle name="Normal 9 7 5" xfId="3108"/>
    <cellStyle name="Normal 9 7 5 2" xfId="30062"/>
    <cellStyle name="Normal 9 7 6" xfId="5801"/>
    <cellStyle name="Normal 9 7 6 2" xfId="32755"/>
    <cellStyle name="Normal 9 7 7" xfId="8494"/>
    <cellStyle name="Normal 9 7 7 2" xfId="35448"/>
    <cellStyle name="Normal 9 7 8" xfId="11187"/>
    <cellStyle name="Normal 9 7 8 2" xfId="38141"/>
    <cellStyle name="Normal 9 7 9" xfId="13880"/>
    <cellStyle name="Normal 9 7 9 2" xfId="40834"/>
    <cellStyle name="Normal 9 8" xfId="448"/>
    <cellStyle name="Normal 9 9" xfId="415"/>
    <cellStyle name="Normal 9 9 10" xfId="19258"/>
    <cellStyle name="Normal 9 9 10 2" xfId="46213"/>
    <cellStyle name="Normal 9 9 11" xfId="21952"/>
    <cellStyle name="Normal 9 9 11 2" xfId="48907"/>
    <cellStyle name="Normal 9 9 12" xfId="27380"/>
    <cellStyle name="Normal 9 9 13" xfId="24666"/>
    <cellStyle name="Normal 9 9 2" xfId="1316"/>
    <cellStyle name="Normal 9 9 2 10" xfId="28271"/>
    <cellStyle name="Normal 9 9 2 11" xfId="26448"/>
    <cellStyle name="Normal 9 9 2 2" xfId="4881"/>
    <cellStyle name="Normal 9 9 2 2 2" xfId="31835"/>
    <cellStyle name="Normal 9 9 2 3" xfId="7574"/>
    <cellStyle name="Normal 9 9 2 3 2" xfId="34528"/>
    <cellStyle name="Normal 9 9 2 4" xfId="10267"/>
    <cellStyle name="Normal 9 9 2 4 2" xfId="37221"/>
    <cellStyle name="Normal 9 9 2 5" xfId="12960"/>
    <cellStyle name="Normal 9 9 2 5 2" xfId="39914"/>
    <cellStyle name="Normal 9 9 2 6" xfId="15653"/>
    <cellStyle name="Normal 9 9 2 6 2" xfId="42607"/>
    <cellStyle name="Normal 9 9 2 7" xfId="18346"/>
    <cellStyle name="Normal 9 9 2 7 2" xfId="45301"/>
    <cellStyle name="Normal 9 9 2 8" xfId="21040"/>
    <cellStyle name="Normal 9 9 2 8 2" xfId="47995"/>
    <cellStyle name="Normal 9 9 2 9" xfId="23734"/>
    <cellStyle name="Normal 9 9 2 9 2" xfId="50689"/>
    <cellStyle name="Normal 9 9 3" xfId="2207"/>
    <cellStyle name="Normal 9 9 3 10" xfId="29162"/>
    <cellStyle name="Normal 9 9 3 11" xfId="25557"/>
    <cellStyle name="Normal 9 9 3 2" xfId="3990"/>
    <cellStyle name="Normal 9 9 3 2 2" xfId="30944"/>
    <cellStyle name="Normal 9 9 3 3" xfId="6683"/>
    <cellStyle name="Normal 9 9 3 3 2" xfId="33637"/>
    <cellStyle name="Normal 9 9 3 4" xfId="9376"/>
    <cellStyle name="Normal 9 9 3 4 2" xfId="36330"/>
    <cellStyle name="Normal 9 9 3 5" xfId="12069"/>
    <cellStyle name="Normal 9 9 3 5 2" xfId="39023"/>
    <cellStyle name="Normal 9 9 3 6" xfId="14762"/>
    <cellStyle name="Normal 9 9 3 6 2" xfId="41716"/>
    <cellStyle name="Normal 9 9 3 7" xfId="17455"/>
    <cellStyle name="Normal 9 9 3 7 2" xfId="44410"/>
    <cellStyle name="Normal 9 9 3 8" xfId="20149"/>
    <cellStyle name="Normal 9 9 3 8 2" xfId="47104"/>
    <cellStyle name="Normal 9 9 3 9" xfId="22843"/>
    <cellStyle name="Normal 9 9 3 9 2" xfId="49798"/>
    <cellStyle name="Normal 9 9 4" xfId="3099"/>
    <cellStyle name="Normal 9 9 4 2" xfId="30053"/>
    <cellStyle name="Normal 9 9 5" xfId="5792"/>
    <cellStyle name="Normal 9 9 5 2" xfId="32746"/>
    <cellStyle name="Normal 9 9 6" xfId="8485"/>
    <cellStyle name="Normal 9 9 6 2" xfId="35439"/>
    <cellStyle name="Normal 9 9 7" xfId="11178"/>
    <cellStyle name="Normal 9 9 7 2" xfId="38132"/>
    <cellStyle name="Normal 9 9 8" xfId="13871"/>
    <cellStyle name="Normal 9 9 8 2" xfId="40825"/>
    <cellStyle name="Normal 9 9 9" xfId="16564"/>
    <cellStyle name="Normal 9 9 9 2" xfId="43519"/>
    <cellStyle name="Note 2" xfId="51338"/>
    <cellStyle name="Output" xfId="15" builtinId="21" customBuiltin="1"/>
    <cellStyle name="Percent" xfId="51359" builtinId="5"/>
    <cellStyle name="Percent 2" xfId="65"/>
    <cellStyle name="Percent 2 2" xfId="425"/>
    <cellStyle name="Percent 2 3" xfId="51360"/>
    <cellStyle name="Percent 3" xfId="71"/>
    <cellStyle name="Percent 3 10" xfId="778"/>
    <cellStyle name="Percent 3 10 10" xfId="19609"/>
    <cellStyle name="Percent 3 10 10 2" xfId="46564"/>
    <cellStyle name="Percent 3 10 11" xfId="22303"/>
    <cellStyle name="Percent 3 10 11 2" xfId="49258"/>
    <cellStyle name="Percent 3 10 12" xfId="27731"/>
    <cellStyle name="Percent 3 10 13" xfId="25017"/>
    <cellStyle name="Percent 3 10 2" xfId="1667"/>
    <cellStyle name="Percent 3 10 2 10" xfId="28622"/>
    <cellStyle name="Percent 3 10 2 11" xfId="26799"/>
    <cellStyle name="Percent 3 10 2 2" xfId="5232"/>
    <cellStyle name="Percent 3 10 2 2 2" xfId="32186"/>
    <cellStyle name="Percent 3 10 2 3" xfId="7925"/>
    <cellStyle name="Percent 3 10 2 3 2" xfId="34879"/>
    <cellStyle name="Percent 3 10 2 4" xfId="10618"/>
    <cellStyle name="Percent 3 10 2 4 2" xfId="37572"/>
    <cellStyle name="Percent 3 10 2 5" xfId="13311"/>
    <cellStyle name="Percent 3 10 2 5 2" xfId="40265"/>
    <cellStyle name="Percent 3 10 2 6" xfId="16004"/>
    <cellStyle name="Percent 3 10 2 6 2" xfId="42958"/>
    <cellStyle name="Percent 3 10 2 7" xfId="18697"/>
    <cellStyle name="Percent 3 10 2 7 2" xfId="45652"/>
    <cellStyle name="Percent 3 10 2 8" xfId="21391"/>
    <cellStyle name="Percent 3 10 2 8 2" xfId="48346"/>
    <cellStyle name="Percent 3 10 2 9" xfId="24085"/>
    <cellStyle name="Percent 3 10 2 9 2" xfId="51040"/>
    <cellStyle name="Percent 3 10 3" xfId="2559"/>
    <cellStyle name="Percent 3 10 3 10" xfId="29513"/>
    <cellStyle name="Percent 3 10 3 11" xfId="25908"/>
    <cellStyle name="Percent 3 10 3 2" xfId="4341"/>
    <cellStyle name="Percent 3 10 3 2 2" xfId="31295"/>
    <cellStyle name="Percent 3 10 3 3" xfId="7034"/>
    <cellStyle name="Percent 3 10 3 3 2" xfId="33988"/>
    <cellStyle name="Percent 3 10 3 4" xfId="9727"/>
    <cellStyle name="Percent 3 10 3 4 2" xfId="36681"/>
    <cellStyle name="Percent 3 10 3 5" xfId="12420"/>
    <cellStyle name="Percent 3 10 3 5 2" xfId="39374"/>
    <cellStyle name="Percent 3 10 3 6" xfId="15113"/>
    <cellStyle name="Percent 3 10 3 6 2" xfId="42067"/>
    <cellStyle name="Percent 3 10 3 7" xfId="17806"/>
    <cellStyle name="Percent 3 10 3 7 2" xfId="44761"/>
    <cellStyle name="Percent 3 10 3 8" xfId="20500"/>
    <cellStyle name="Percent 3 10 3 8 2" xfId="47455"/>
    <cellStyle name="Percent 3 10 3 9" xfId="23194"/>
    <cellStyle name="Percent 3 10 3 9 2" xfId="50149"/>
    <cellStyle name="Percent 3 10 4" xfId="3450"/>
    <cellStyle name="Percent 3 10 4 2" xfId="30404"/>
    <cellStyle name="Percent 3 10 5" xfId="6143"/>
    <cellStyle name="Percent 3 10 5 2" xfId="33097"/>
    <cellStyle name="Percent 3 10 6" xfId="8836"/>
    <cellStyle name="Percent 3 10 6 2" xfId="35790"/>
    <cellStyle name="Percent 3 10 7" xfId="11529"/>
    <cellStyle name="Percent 3 10 7 2" xfId="38483"/>
    <cellStyle name="Percent 3 10 8" xfId="14222"/>
    <cellStyle name="Percent 3 10 8 2" xfId="41176"/>
    <cellStyle name="Percent 3 10 9" xfId="16915"/>
    <cellStyle name="Percent 3 10 9 2" xfId="43870"/>
    <cellStyle name="Percent 3 11" xfId="811"/>
    <cellStyle name="Percent 3 11 10" xfId="19642"/>
    <cellStyle name="Percent 3 11 10 2" xfId="46597"/>
    <cellStyle name="Percent 3 11 11" xfId="22336"/>
    <cellStyle name="Percent 3 11 11 2" xfId="49291"/>
    <cellStyle name="Percent 3 11 12" xfId="27764"/>
    <cellStyle name="Percent 3 11 13" xfId="25050"/>
    <cellStyle name="Percent 3 11 2" xfId="1700"/>
    <cellStyle name="Percent 3 11 2 10" xfId="28655"/>
    <cellStyle name="Percent 3 11 2 11" xfId="26832"/>
    <cellStyle name="Percent 3 11 2 2" xfId="5265"/>
    <cellStyle name="Percent 3 11 2 2 2" xfId="32219"/>
    <cellStyle name="Percent 3 11 2 3" xfId="7958"/>
    <cellStyle name="Percent 3 11 2 3 2" xfId="34912"/>
    <cellStyle name="Percent 3 11 2 4" xfId="10651"/>
    <cellStyle name="Percent 3 11 2 4 2" xfId="37605"/>
    <cellStyle name="Percent 3 11 2 5" xfId="13344"/>
    <cellStyle name="Percent 3 11 2 5 2" xfId="40298"/>
    <cellStyle name="Percent 3 11 2 6" xfId="16037"/>
    <cellStyle name="Percent 3 11 2 6 2" xfId="42991"/>
    <cellStyle name="Percent 3 11 2 7" xfId="18730"/>
    <cellStyle name="Percent 3 11 2 7 2" xfId="45685"/>
    <cellStyle name="Percent 3 11 2 8" xfId="21424"/>
    <cellStyle name="Percent 3 11 2 8 2" xfId="48379"/>
    <cellStyle name="Percent 3 11 2 9" xfId="24118"/>
    <cellStyle name="Percent 3 11 2 9 2" xfId="51073"/>
    <cellStyle name="Percent 3 11 3" xfId="2592"/>
    <cellStyle name="Percent 3 11 3 10" xfId="29546"/>
    <cellStyle name="Percent 3 11 3 11" xfId="25941"/>
    <cellStyle name="Percent 3 11 3 2" xfId="4374"/>
    <cellStyle name="Percent 3 11 3 2 2" xfId="31328"/>
    <cellStyle name="Percent 3 11 3 3" xfId="7067"/>
    <cellStyle name="Percent 3 11 3 3 2" xfId="34021"/>
    <cellStyle name="Percent 3 11 3 4" xfId="9760"/>
    <cellStyle name="Percent 3 11 3 4 2" xfId="36714"/>
    <cellStyle name="Percent 3 11 3 5" xfId="12453"/>
    <cellStyle name="Percent 3 11 3 5 2" xfId="39407"/>
    <cellStyle name="Percent 3 11 3 6" xfId="15146"/>
    <cellStyle name="Percent 3 11 3 6 2" xfId="42100"/>
    <cellStyle name="Percent 3 11 3 7" xfId="17839"/>
    <cellStyle name="Percent 3 11 3 7 2" xfId="44794"/>
    <cellStyle name="Percent 3 11 3 8" xfId="20533"/>
    <cellStyle name="Percent 3 11 3 8 2" xfId="47488"/>
    <cellStyle name="Percent 3 11 3 9" xfId="23227"/>
    <cellStyle name="Percent 3 11 3 9 2" xfId="50182"/>
    <cellStyle name="Percent 3 11 4" xfId="3483"/>
    <cellStyle name="Percent 3 11 4 2" xfId="30437"/>
    <cellStyle name="Percent 3 11 5" xfId="6176"/>
    <cellStyle name="Percent 3 11 5 2" xfId="33130"/>
    <cellStyle name="Percent 3 11 6" xfId="8869"/>
    <cellStyle name="Percent 3 11 6 2" xfId="35823"/>
    <cellStyle name="Percent 3 11 7" xfId="11562"/>
    <cellStyle name="Percent 3 11 7 2" xfId="38516"/>
    <cellStyle name="Percent 3 11 8" xfId="14255"/>
    <cellStyle name="Percent 3 11 8 2" xfId="41209"/>
    <cellStyle name="Percent 3 11 9" xfId="16948"/>
    <cellStyle name="Percent 3 11 9 2" xfId="43903"/>
    <cellStyle name="Percent 3 12" xfId="864"/>
    <cellStyle name="Percent 3 12 10" xfId="19696"/>
    <cellStyle name="Percent 3 12 10 2" xfId="46651"/>
    <cellStyle name="Percent 3 12 11" xfId="22390"/>
    <cellStyle name="Percent 3 12 11 2" xfId="49345"/>
    <cellStyle name="Percent 3 12 12" xfId="27818"/>
    <cellStyle name="Percent 3 12 13" xfId="25104"/>
    <cellStyle name="Percent 3 12 2" xfId="1754"/>
    <cellStyle name="Percent 3 12 2 10" xfId="28709"/>
    <cellStyle name="Percent 3 12 2 11" xfId="26886"/>
    <cellStyle name="Percent 3 12 2 2" xfId="5319"/>
    <cellStyle name="Percent 3 12 2 2 2" xfId="32273"/>
    <cellStyle name="Percent 3 12 2 3" xfId="8012"/>
    <cellStyle name="Percent 3 12 2 3 2" xfId="34966"/>
    <cellStyle name="Percent 3 12 2 4" xfId="10705"/>
    <cellStyle name="Percent 3 12 2 4 2" xfId="37659"/>
    <cellStyle name="Percent 3 12 2 5" xfId="13398"/>
    <cellStyle name="Percent 3 12 2 5 2" xfId="40352"/>
    <cellStyle name="Percent 3 12 2 6" xfId="16091"/>
    <cellStyle name="Percent 3 12 2 6 2" xfId="43045"/>
    <cellStyle name="Percent 3 12 2 7" xfId="18784"/>
    <cellStyle name="Percent 3 12 2 7 2" xfId="45739"/>
    <cellStyle name="Percent 3 12 2 8" xfId="21478"/>
    <cellStyle name="Percent 3 12 2 8 2" xfId="48433"/>
    <cellStyle name="Percent 3 12 2 9" xfId="24172"/>
    <cellStyle name="Percent 3 12 2 9 2" xfId="51127"/>
    <cellStyle name="Percent 3 12 3" xfId="2646"/>
    <cellStyle name="Percent 3 12 3 10" xfId="29600"/>
    <cellStyle name="Percent 3 12 3 11" xfId="25995"/>
    <cellStyle name="Percent 3 12 3 2" xfId="4428"/>
    <cellStyle name="Percent 3 12 3 2 2" xfId="31382"/>
    <cellStyle name="Percent 3 12 3 3" xfId="7121"/>
    <cellStyle name="Percent 3 12 3 3 2" xfId="34075"/>
    <cellStyle name="Percent 3 12 3 4" xfId="9814"/>
    <cellStyle name="Percent 3 12 3 4 2" xfId="36768"/>
    <cellStyle name="Percent 3 12 3 5" xfId="12507"/>
    <cellStyle name="Percent 3 12 3 5 2" xfId="39461"/>
    <cellStyle name="Percent 3 12 3 6" xfId="15200"/>
    <cellStyle name="Percent 3 12 3 6 2" xfId="42154"/>
    <cellStyle name="Percent 3 12 3 7" xfId="17893"/>
    <cellStyle name="Percent 3 12 3 7 2" xfId="44848"/>
    <cellStyle name="Percent 3 12 3 8" xfId="20587"/>
    <cellStyle name="Percent 3 12 3 8 2" xfId="47542"/>
    <cellStyle name="Percent 3 12 3 9" xfId="23281"/>
    <cellStyle name="Percent 3 12 3 9 2" xfId="50236"/>
    <cellStyle name="Percent 3 12 4" xfId="3537"/>
    <cellStyle name="Percent 3 12 4 2" xfId="30491"/>
    <cellStyle name="Percent 3 12 5" xfId="6230"/>
    <cellStyle name="Percent 3 12 5 2" xfId="33184"/>
    <cellStyle name="Percent 3 12 6" xfId="8923"/>
    <cellStyle name="Percent 3 12 6 2" xfId="35877"/>
    <cellStyle name="Percent 3 12 7" xfId="11616"/>
    <cellStyle name="Percent 3 12 7 2" xfId="38570"/>
    <cellStyle name="Percent 3 12 8" xfId="14309"/>
    <cellStyle name="Percent 3 12 8 2" xfId="41263"/>
    <cellStyle name="Percent 3 12 9" xfId="17002"/>
    <cellStyle name="Percent 3 12 9 2" xfId="43957"/>
    <cellStyle name="Percent 3 13" xfId="921"/>
    <cellStyle name="Percent 3 13 10" xfId="19753"/>
    <cellStyle name="Percent 3 13 10 2" xfId="46708"/>
    <cellStyle name="Percent 3 13 11" xfId="22447"/>
    <cellStyle name="Percent 3 13 11 2" xfId="49402"/>
    <cellStyle name="Percent 3 13 12" xfId="27875"/>
    <cellStyle name="Percent 3 13 13" xfId="25161"/>
    <cellStyle name="Percent 3 13 2" xfId="1811"/>
    <cellStyle name="Percent 3 13 2 10" xfId="28766"/>
    <cellStyle name="Percent 3 13 2 11" xfId="26943"/>
    <cellStyle name="Percent 3 13 2 2" xfId="5376"/>
    <cellStyle name="Percent 3 13 2 2 2" xfId="32330"/>
    <cellStyle name="Percent 3 13 2 3" xfId="8069"/>
    <cellStyle name="Percent 3 13 2 3 2" xfId="35023"/>
    <cellStyle name="Percent 3 13 2 4" xfId="10762"/>
    <cellStyle name="Percent 3 13 2 4 2" xfId="37716"/>
    <cellStyle name="Percent 3 13 2 5" xfId="13455"/>
    <cellStyle name="Percent 3 13 2 5 2" xfId="40409"/>
    <cellStyle name="Percent 3 13 2 6" xfId="16148"/>
    <cellStyle name="Percent 3 13 2 6 2" xfId="43102"/>
    <cellStyle name="Percent 3 13 2 7" xfId="18841"/>
    <cellStyle name="Percent 3 13 2 7 2" xfId="45796"/>
    <cellStyle name="Percent 3 13 2 8" xfId="21535"/>
    <cellStyle name="Percent 3 13 2 8 2" xfId="48490"/>
    <cellStyle name="Percent 3 13 2 9" xfId="24229"/>
    <cellStyle name="Percent 3 13 2 9 2" xfId="51184"/>
    <cellStyle name="Percent 3 13 3" xfId="2703"/>
    <cellStyle name="Percent 3 13 3 10" xfId="29657"/>
    <cellStyle name="Percent 3 13 3 11" xfId="26052"/>
    <cellStyle name="Percent 3 13 3 2" xfId="4485"/>
    <cellStyle name="Percent 3 13 3 2 2" xfId="31439"/>
    <cellStyle name="Percent 3 13 3 3" xfId="7178"/>
    <cellStyle name="Percent 3 13 3 3 2" xfId="34132"/>
    <cellStyle name="Percent 3 13 3 4" xfId="9871"/>
    <cellStyle name="Percent 3 13 3 4 2" xfId="36825"/>
    <cellStyle name="Percent 3 13 3 5" xfId="12564"/>
    <cellStyle name="Percent 3 13 3 5 2" xfId="39518"/>
    <cellStyle name="Percent 3 13 3 6" xfId="15257"/>
    <cellStyle name="Percent 3 13 3 6 2" xfId="42211"/>
    <cellStyle name="Percent 3 13 3 7" xfId="17950"/>
    <cellStyle name="Percent 3 13 3 7 2" xfId="44905"/>
    <cellStyle name="Percent 3 13 3 8" xfId="20644"/>
    <cellStyle name="Percent 3 13 3 8 2" xfId="47599"/>
    <cellStyle name="Percent 3 13 3 9" xfId="23338"/>
    <cellStyle name="Percent 3 13 3 9 2" xfId="50293"/>
    <cellStyle name="Percent 3 13 4" xfId="3594"/>
    <cellStyle name="Percent 3 13 4 2" xfId="30548"/>
    <cellStyle name="Percent 3 13 5" xfId="6287"/>
    <cellStyle name="Percent 3 13 5 2" xfId="33241"/>
    <cellStyle name="Percent 3 13 6" xfId="8980"/>
    <cellStyle name="Percent 3 13 6 2" xfId="35934"/>
    <cellStyle name="Percent 3 13 7" xfId="11673"/>
    <cellStyle name="Percent 3 13 7 2" xfId="38627"/>
    <cellStyle name="Percent 3 13 8" xfId="14366"/>
    <cellStyle name="Percent 3 13 8 2" xfId="41320"/>
    <cellStyle name="Percent 3 13 9" xfId="17059"/>
    <cellStyle name="Percent 3 13 9 2" xfId="44014"/>
    <cellStyle name="Percent 3 14" xfId="964"/>
    <cellStyle name="Percent 3 14 10" xfId="19797"/>
    <cellStyle name="Percent 3 14 10 2" xfId="46752"/>
    <cellStyle name="Percent 3 14 11" xfId="22491"/>
    <cellStyle name="Percent 3 14 11 2" xfId="49446"/>
    <cellStyle name="Percent 3 14 12" xfId="27919"/>
    <cellStyle name="Percent 3 14 13" xfId="25205"/>
    <cellStyle name="Percent 3 14 2" xfId="1855"/>
    <cellStyle name="Percent 3 14 2 10" xfId="28810"/>
    <cellStyle name="Percent 3 14 2 11" xfId="26987"/>
    <cellStyle name="Percent 3 14 2 2" xfId="5420"/>
    <cellStyle name="Percent 3 14 2 2 2" xfId="32374"/>
    <cellStyle name="Percent 3 14 2 3" xfId="8113"/>
    <cellStyle name="Percent 3 14 2 3 2" xfId="35067"/>
    <cellStyle name="Percent 3 14 2 4" xfId="10806"/>
    <cellStyle name="Percent 3 14 2 4 2" xfId="37760"/>
    <cellStyle name="Percent 3 14 2 5" xfId="13499"/>
    <cellStyle name="Percent 3 14 2 5 2" xfId="40453"/>
    <cellStyle name="Percent 3 14 2 6" xfId="16192"/>
    <cellStyle name="Percent 3 14 2 6 2" xfId="43146"/>
    <cellStyle name="Percent 3 14 2 7" xfId="18885"/>
    <cellStyle name="Percent 3 14 2 7 2" xfId="45840"/>
    <cellStyle name="Percent 3 14 2 8" xfId="21579"/>
    <cellStyle name="Percent 3 14 2 8 2" xfId="48534"/>
    <cellStyle name="Percent 3 14 2 9" xfId="24273"/>
    <cellStyle name="Percent 3 14 2 9 2" xfId="51228"/>
    <cellStyle name="Percent 3 14 3" xfId="2747"/>
    <cellStyle name="Percent 3 14 3 10" xfId="29701"/>
    <cellStyle name="Percent 3 14 3 11" xfId="26096"/>
    <cellStyle name="Percent 3 14 3 2" xfId="4529"/>
    <cellStyle name="Percent 3 14 3 2 2" xfId="31483"/>
    <cellStyle name="Percent 3 14 3 3" xfId="7222"/>
    <cellStyle name="Percent 3 14 3 3 2" xfId="34176"/>
    <cellStyle name="Percent 3 14 3 4" xfId="9915"/>
    <cellStyle name="Percent 3 14 3 4 2" xfId="36869"/>
    <cellStyle name="Percent 3 14 3 5" xfId="12608"/>
    <cellStyle name="Percent 3 14 3 5 2" xfId="39562"/>
    <cellStyle name="Percent 3 14 3 6" xfId="15301"/>
    <cellStyle name="Percent 3 14 3 6 2" xfId="42255"/>
    <cellStyle name="Percent 3 14 3 7" xfId="17994"/>
    <cellStyle name="Percent 3 14 3 7 2" xfId="44949"/>
    <cellStyle name="Percent 3 14 3 8" xfId="20688"/>
    <cellStyle name="Percent 3 14 3 8 2" xfId="47643"/>
    <cellStyle name="Percent 3 14 3 9" xfId="23382"/>
    <cellStyle name="Percent 3 14 3 9 2" xfId="50337"/>
    <cellStyle name="Percent 3 14 4" xfId="3638"/>
    <cellStyle name="Percent 3 14 4 2" xfId="30592"/>
    <cellStyle name="Percent 3 14 5" xfId="6331"/>
    <cellStyle name="Percent 3 14 5 2" xfId="33285"/>
    <cellStyle name="Percent 3 14 6" xfId="9024"/>
    <cellStyle name="Percent 3 14 6 2" xfId="35978"/>
    <cellStyle name="Percent 3 14 7" xfId="11717"/>
    <cellStyle name="Percent 3 14 7 2" xfId="38671"/>
    <cellStyle name="Percent 3 14 8" xfId="14410"/>
    <cellStyle name="Percent 3 14 8 2" xfId="41364"/>
    <cellStyle name="Percent 3 14 9" xfId="17103"/>
    <cellStyle name="Percent 3 14 9 2" xfId="44058"/>
    <cellStyle name="Percent 3 15" xfId="997"/>
    <cellStyle name="Percent 3 15 10" xfId="27952"/>
    <cellStyle name="Percent 3 15 11" xfId="26129"/>
    <cellStyle name="Percent 3 15 2" xfId="4562"/>
    <cellStyle name="Percent 3 15 2 2" xfId="31516"/>
    <cellStyle name="Percent 3 15 3" xfId="7255"/>
    <cellStyle name="Percent 3 15 3 2" xfId="34209"/>
    <cellStyle name="Percent 3 15 4" xfId="9948"/>
    <cellStyle name="Percent 3 15 4 2" xfId="36902"/>
    <cellStyle name="Percent 3 15 5" xfId="12641"/>
    <cellStyle name="Percent 3 15 5 2" xfId="39595"/>
    <cellStyle name="Percent 3 15 6" xfId="15334"/>
    <cellStyle name="Percent 3 15 6 2" xfId="42288"/>
    <cellStyle name="Percent 3 15 7" xfId="18027"/>
    <cellStyle name="Percent 3 15 7 2" xfId="44982"/>
    <cellStyle name="Percent 3 15 8" xfId="20721"/>
    <cellStyle name="Percent 3 15 8 2" xfId="47676"/>
    <cellStyle name="Percent 3 15 9" xfId="23415"/>
    <cellStyle name="Percent 3 15 9 2" xfId="50370"/>
    <cellStyle name="Percent 3 16" xfId="1888"/>
    <cellStyle name="Percent 3 16 10" xfId="28843"/>
    <cellStyle name="Percent 3 16 11" xfId="25238"/>
    <cellStyle name="Percent 3 16 2" xfId="3671"/>
    <cellStyle name="Percent 3 16 2 2" xfId="30625"/>
    <cellStyle name="Percent 3 16 3" xfId="6364"/>
    <cellStyle name="Percent 3 16 3 2" xfId="33318"/>
    <cellStyle name="Percent 3 16 4" xfId="9057"/>
    <cellStyle name="Percent 3 16 4 2" xfId="36011"/>
    <cellStyle name="Percent 3 16 5" xfId="11750"/>
    <cellStyle name="Percent 3 16 5 2" xfId="38704"/>
    <cellStyle name="Percent 3 16 6" xfId="14443"/>
    <cellStyle name="Percent 3 16 6 2" xfId="41397"/>
    <cellStyle name="Percent 3 16 7" xfId="17136"/>
    <cellStyle name="Percent 3 16 7 2" xfId="44091"/>
    <cellStyle name="Percent 3 16 8" xfId="19830"/>
    <cellStyle name="Percent 3 16 8 2" xfId="46785"/>
    <cellStyle name="Percent 3 16 9" xfId="22524"/>
    <cellStyle name="Percent 3 16 9 2" xfId="49479"/>
    <cellStyle name="Percent 3 17" xfId="2780"/>
    <cellStyle name="Percent 3 17 2" xfId="29734"/>
    <cellStyle name="Percent 3 18" xfId="5473"/>
    <cellStyle name="Percent 3 18 2" xfId="32427"/>
    <cellStyle name="Percent 3 19" xfId="8166"/>
    <cellStyle name="Percent 3 19 2" xfId="35120"/>
    <cellStyle name="Percent 3 2" xfId="81"/>
    <cellStyle name="Percent 3 2 10" xfId="818"/>
    <cellStyle name="Percent 3 2 10 10" xfId="19649"/>
    <cellStyle name="Percent 3 2 10 10 2" xfId="46604"/>
    <cellStyle name="Percent 3 2 10 11" xfId="22343"/>
    <cellStyle name="Percent 3 2 10 11 2" xfId="49298"/>
    <cellStyle name="Percent 3 2 10 12" xfId="27771"/>
    <cellStyle name="Percent 3 2 10 13" xfId="25057"/>
    <cellStyle name="Percent 3 2 10 2" xfId="1707"/>
    <cellStyle name="Percent 3 2 10 2 10" xfId="28662"/>
    <cellStyle name="Percent 3 2 10 2 11" xfId="26839"/>
    <cellStyle name="Percent 3 2 10 2 2" xfId="5272"/>
    <cellStyle name="Percent 3 2 10 2 2 2" xfId="32226"/>
    <cellStyle name="Percent 3 2 10 2 3" xfId="7965"/>
    <cellStyle name="Percent 3 2 10 2 3 2" xfId="34919"/>
    <cellStyle name="Percent 3 2 10 2 4" xfId="10658"/>
    <cellStyle name="Percent 3 2 10 2 4 2" xfId="37612"/>
    <cellStyle name="Percent 3 2 10 2 5" xfId="13351"/>
    <cellStyle name="Percent 3 2 10 2 5 2" xfId="40305"/>
    <cellStyle name="Percent 3 2 10 2 6" xfId="16044"/>
    <cellStyle name="Percent 3 2 10 2 6 2" xfId="42998"/>
    <cellStyle name="Percent 3 2 10 2 7" xfId="18737"/>
    <cellStyle name="Percent 3 2 10 2 7 2" xfId="45692"/>
    <cellStyle name="Percent 3 2 10 2 8" xfId="21431"/>
    <cellStyle name="Percent 3 2 10 2 8 2" xfId="48386"/>
    <cellStyle name="Percent 3 2 10 2 9" xfId="24125"/>
    <cellStyle name="Percent 3 2 10 2 9 2" xfId="51080"/>
    <cellStyle name="Percent 3 2 10 3" xfId="2599"/>
    <cellStyle name="Percent 3 2 10 3 10" xfId="29553"/>
    <cellStyle name="Percent 3 2 10 3 11" xfId="25948"/>
    <cellStyle name="Percent 3 2 10 3 2" xfId="4381"/>
    <cellStyle name="Percent 3 2 10 3 2 2" xfId="31335"/>
    <cellStyle name="Percent 3 2 10 3 3" xfId="7074"/>
    <cellStyle name="Percent 3 2 10 3 3 2" xfId="34028"/>
    <cellStyle name="Percent 3 2 10 3 4" xfId="9767"/>
    <cellStyle name="Percent 3 2 10 3 4 2" xfId="36721"/>
    <cellStyle name="Percent 3 2 10 3 5" xfId="12460"/>
    <cellStyle name="Percent 3 2 10 3 5 2" xfId="39414"/>
    <cellStyle name="Percent 3 2 10 3 6" xfId="15153"/>
    <cellStyle name="Percent 3 2 10 3 6 2" xfId="42107"/>
    <cellStyle name="Percent 3 2 10 3 7" xfId="17846"/>
    <cellStyle name="Percent 3 2 10 3 7 2" xfId="44801"/>
    <cellStyle name="Percent 3 2 10 3 8" xfId="20540"/>
    <cellStyle name="Percent 3 2 10 3 8 2" xfId="47495"/>
    <cellStyle name="Percent 3 2 10 3 9" xfId="23234"/>
    <cellStyle name="Percent 3 2 10 3 9 2" xfId="50189"/>
    <cellStyle name="Percent 3 2 10 4" xfId="3490"/>
    <cellStyle name="Percent 3 2 10 4 2" xfId="30444"/>
    <cellStyle name="Percent 3 2 10 5" xfId="6183"/>
    <cellStyle name="Percent 3 2 10 5 2" xfId="33137"/>
    <cellStyle name="Percent 3 2 10 6" xfId="8876"/>
    <cellStyle name="Percent 3 2 10 6 2" xfId="35830"/>
    <cellStyle name="Percent 3 2 10 7" xfId="11569"/>
    <cellStyle name="Percent 3 2 10 7 2" xfId="38523"/>
    <cellStyle name="Percent 3 2 10 8" xfId="14262"/>
    <cellStyle name="Percent 3 2 10 8 2" xfId="41216"/>
    <cellStyle name="Percent 3 2 10 9" xfId="16955"/>
    <cellStyle name="Percent 3 2 10 9 2" xfId="43910"/>
    <cellStyle name="Percent 3 2 11" xfId="871"/>
    <cellStyle name="Percent 3 2 11 10" xfId="19703"/>
    <cellStyle name="Percent 3 2 11 10 2" xfId="46658"/>
    <cellStyle name="Percent 3 2 11 11" xfId="22397"/>
    <cellStyle name="Percent 3 2 11 11 2" xfId="49352"/>
    <cellStyle name="Percent 3 2 11 12" xfId="27825"/>
    <cellStyle name="Percent 3 2 11 13" xfId="25111"/>
    <cellStyle name="Percent 3 2 11 2" xfId="1761"/>
    <cellStyle name="Percent 3 2 11 2 10" xfId="28716"/>
    <cellStyle name="Percent 3 2 11 2 11" xfId="26893"/>
    <cellStyle name="Percent 3 2 11 2 2" xfId="5326"/>
    <cellStyle name="Percent 3 2 11 2 2 2" xfId="32280"/>
    <cellStyle name="Percent 3 2 11 2 3" xfId="8019"/>
    <cellStyle name="Percent 3 2 11 2 3 2" xfId="34973"/>
    <cellStyle name="Percent 3 2 11 2 4" xfId="10712"/>
    <cellStyle name="Percent 3 2 11 2 4 2" xfId="37666"/>
    <cellStyle name="Percent 3 2 11 2 5" xfId="13405"/>
    <cellStyle name="Percent 3 2 11 2 5 2" xfId="40359"/>
    <cellStyle name="Percent 3 2 11 2 6" xfId="16098"/>
    <cellStyle name="Percent 3 2 11 2 6 2" xfId="43052"/>
    <cellStyle name="Percent 3 2 11 2 7" xfId="18791"/>
    <cellStyle name="Percent 3 2 11 2 7 2" xfId="45746"/>
    <cellStyle name="Percent 3 2 11 2 8" xfId="21485"/>
    <cellStyle name="Percent 3 2 11 2 8 2" xfId="48440"/>
    <cellStyle name="Percent 3 2 11 2 9" xfId="24179"/>
    <cellStyle name="Percent 3 2 11 2 9 2" xfId="51134"/>
    <cellStyle name="Percent 3 2 11 3" xfId="2653"/>
    <cellStyle name="Percent 3 2 11 3 10" xfId="29607"/>
    <cellStyle name="Percent 3 2 11 3 11" xfId="26002"/>
    <cellStyle name="Percent 3 2 11 3 2" xfId="4435"/>
    <cellStyle name="Percent 3 2 11 3 2 2" xfId="31389"/>
    <cellStyle name="Percent 3 2 11 3 3" xfId="7128"/>
    <cellStyle name="Percent 3 2 11 3 3 2" xfId="34082"/>
    <cellStyle name="Percent 3 2 11 3 4" xfId="9821"/>
    <cellStyle name="Percent 3 2 11 3 4 2" xfId="36775"/>
    <cellStyle name="Percent 3 2 11 3 5" xfId="12514"/>
    <cellStyle name="Percent 3 2 11 3 5 2" xfId="39468"/>
    <cellStyle name="Percent 3 2 11 3 6" xfId="15207"/>
    <cellStyle name="Percent 3 2 11 3 6 2" xfId="42161"/>
    <cellStyle name="Percent 3 2 11 3 7" xfId="17900"/>
    <cellStyle name="Percent 3 2 11 3 7 2" xfId="44855"/>
    <cellStyle name="Percent 3 2 11 3 8" xfId="20594"/>
    <cellStyle name="Percent 3 2 11 3 8 2" xfId="47549"/>
    <cellStyle name="Percent 3 2 11 3 9" xfId="23288"/>
    <cellStyle name="Percent 3 2 11 3 9 2" xfId="50243"/>
    <cellStyle name="Percent 3 2 11 4" xfId="3544"/>
    <cellStyle name="Percent 3 2 11 4 2" xfId="30498"/>
    <cellStyle name="Percent 3 2 11 5" xfId="6237"/>
    <cellStyle name="Percent 3 2 11 5 2" xfId="33191"/>
    <cellStyle name="Percent 3 2 11 6" xfId="8930"/>
    <cellStyle name="Percent 3 2 11 6 2" xfId="35884"/>
    <cellStyle name="Percent 3 2 11 7" xfId="11623"/>
    <cellStyle name="Percent 3 2 11 7 2" xfId="38577"/>
    <cellStyle name="Percent 3 2 11 8" xfId="14316"/>
    <cellStyle name="Percent 3 2 11 8 2" xfId="41270"/>
    <cellStyle name="Percent 3 2 11 9" xfId="17009"/>
    <cellStyle name="Percent 3 2 11 9 2" xfId="43964"/>
    <cellStyle name="Percent 3 2 12" xfId="924"/>
    <cellStyle name="Percent 3 2 12 10" xfId="19756"/>
    <cellStyle name="Percent 3 2 12 10 2" xfId="46711"/>
    <cellStyle name="Percent 3 2 12 11" xfId="22450"/>
    <cellStyle name="Percent 3 2 12 11 2" xfId="49405"/>
    <cellStyle name="Percent 3 2 12 12" xfId="27878"/>
    <cellStyle name="Percent 3 2 12 13" xfId="25164"/>
    <cellStyle name="Percent 3 2 12 2" xfId="1814"/>
    <cellStyle name="Percent 3 2 12 2 10" xfId="28769"/>
    <cellStyle name="Percent 3 2 12 2 11" xfId="26946"/>
    <cellStyle name="Percent 3 2 12 2 2" xfId="5379"/>
    <cellStyle name="Percent 3 2 12 2 2 2" xfId="32333"/>
    <cellStyle name="Percent 3 2 12 2 3" xfId="8072"/>
    <cellStyle name="Percent 3 2 12 2 3 2" xfId="35026"/>
    <cellStyle name="Percent 3 2 12 2 4" xfId="10765"/>
    <cellStyle name="Percent 3 2 12 2 4 2" xfId="37719"/>
    <cellStyle name="Percent 3 2 12 2 5" xfId="13458"/>
    <cellStyle name="Percent 3 2 12 2 5 2" xfId="40412"/>
    <cellStyle name="Percent 3 2 12 2 6" xfId="16151"/>
    <cellStyle name="Percent 3 2 12 2 6 2" xfId="43105"/>
    <cellStyle name="Percent 3 2 12 2 7" xfId="18844"/>
    <cellStyle name="Percent 3 2 12 2 7 2" xfId="45799"/>
    <cellStyle name="Percent 3 2 12 2 8" xfId="21538"/>
    <cellStyle name="Percent 3 2 12 2 8 2" xfId="48493"/>
    <cellStyle name="Percent 3 2 12 2 9" xfId="24232"/>
    <cellStyle name="Percent 3 2 12 2 9 2" xfId="51187"/>
    <cellStyle name="Percent 3 2 12 3" xfId="2706"/>
    <cellStyle name="Percent 3 2 12 3 10" xfId="29660"/>
    <cellStyle name="Percent 3 2 12 3 11" xfId="26055"/>
    <cellStyle name="Percent 3 2 12 3 2" xfId="4488"/>
    <cellStyle name="Percent 3 2 12 3 2 2" xfId="31442"/>
    <cellStyle name="Percent 3 2 12 3 3" xfId="7181"/>
    <cellStyle name="Percent 3 2 12 3 3 2" xfId="34135"/>
    <cellStyle name="Percent 3 2 12 3 4" xfId="9874"/>
    <cellStyle name="Percent 3 2 12 3 4 2" xfId="36828"/>
    <cellStyle name="Percent 3 2 12 3 5" xfId="12567"/>
    <cellStyle name="Percent 3 2 12 3 5 2" xfId="39521"/>
    <cellStyle name="Percent 3 2 12 3 6" xfId="15260"/>
    <cellStyle name="Percent 3 2 12 3 6 2" xfId="42214"/>
    <cellStyle name="Percent 3 2 12 3 7" xfId="17953"/>
    <cellStyle name="Percent 3 2 12 3 7 2" xfId="44908"/>
    <cellStyle name="Percent 3 2 12 3 8" xfId="20647"/>
    <cellStyle name="Percent 3 2 12 3 8 2" xfId="47602"/>
    <cellStyle name="Percent 3 2 12 3 9" xfId="23341"/>
    <cellStyle name="Percent 3 2 12 3 9 2" xfId="50296"/>
    <cellStyle name="Percent 3 2 12 4" xfId="3597"/>
    <cellStyle name="Percent 3 2 12 4 2" xfId="30551"/>
    <cellStyle name="Percent 3 2 12 5" xfId="6290"/>
    <cellStyle name="Percent 3 2 12 5 2" xfId="33244"/>
    <cellStyle name="Percent 3 2 12 6" xfId="8983"/>
    <cellStyle name="Percent 3 2 12 6 2" xfId="35937"/>
    <cellStyle name="Percent 3 2 12 7" xfId="11676"/>
    <cellStyle name="Percent 3 2 12 7 2" xfId="38630"/>
    <cellStyle name="Percent 3 2 12 8" xfId="14369"/>
    <cellStyle name="Percent 3 2 12 8 2" xfId="41323"/>
    <cellStyle name="Percent 3 2 12 9" xfId="17062"/>
    <cellStyle name="Percent 3 2 12 9 2" xfId="44017"/>
    <cellStyle name="Percent 3 2 13" xfId="971"/>
    <cellStyle name="Percent 3 2 13 10" xfId="19804"/>
    <cellStyle name="Percent 3 2 13 10 2" xfId="46759"/>
    <cellStyle name="Percent 3 2 13 11" xfId="22498"/>
    <cellStyle name="Percent 3 2 13 11 2" xfId="49453"/>
    <cellStyle name="Percent 3 2 13 12" xfId="27926"/>
    <cellStyle name="Percent 3 2 13 13" xfId="25212"/>
    <cellStyle name="Percent 3 2 13 2" xfId="1862"/>
    <cellStyle name="Percent 3 2 13 2 10" xfId="28817"/>
    <cellStyle name="Percent 3 2 13 2 11" xfId="26994"/>
    <cellStyle name="Percent 3 2 13 2 2" xfId="5427"/>
    <cellStyle name="Percent 3 2 13 2 2 2" xfId="32381"/>
    <cellStyle name="Percent 3 2 13 2 3" xfId="8120"/>
    <cellStyle name="Percent 3 2 13 2 3 2" xfId="35074"/>
    <cellStyle name="Percent 3 2 13 2 4" xfId="10813"/>
    <cellStyle name="Percent 3 2 13 2 4 2" xfId="37767"/>
    <cellStyle name="Percent 3 2 13 2 5" xfId="13506"/>
    <cellStyle name="Percent 3 2 13 2 5 2" xfId="40460"/>
    <cellStyle name="Percent 3 2 13 2 6" xfId="16199"/>
    <cellStyle name="Percent 3 2 13 2 6 2" xfId="43153"/>
    <cellStyle name="Percent 3 2 13 2 7" xfId="18892"/>
    <cellStyle name="Percent 3 2 13 2 7 2" xfId="45847"/>
    <cellStyle name="Percent 3 2 13 2 8" xfId="21586"/>
    <cellStyle name="Percent 3 2 13 2 8 2" xfId="48541"/>
    <cellStyle name="Percent 3 2 13 2 9" xfId="24280"/>
    <cellStyle name="Percent 3 2 13 2 9 2" xfId="51235"/>
    <cellStyle name="Percent 3 2 13 3" xfId="2754"/>
    <cellStyle name="Percent 3 2 13 3 10" xfId="29708"/>
    <cellStyle name="Percent 3 2 13 3 11" xfId="26103"/>
    <cellStyle name="Percent 3 2 13 3 2" xfId="4536"/>
    <cellStyle name="Percent 3 2 13 3 2 2" xfId="31490"/>
    <cellStyle name="Percent 3 2 13 3 3" xfId="7229"/>
    <cellStyle name="Percent 3 2 13 3 3 2" xfId="34183"/>
    <cellStyle name="Percent 3 2 13 3 4" xfId="9922"/>
    <cellStyle name="Percent 3 2 13 3 4 2" xfId="36876"/>
    <cellStyle name="Percent 3 2 13 3 5" xfId="12615"/>
    <cellStyle name="Percent 3 2 13 3 5 2" xfId="39569"/>
    <cellStyle name="Percent 3 2 13 3 6" xfId="15308"/>
    <cellStyle name="Percent 3 2 13 3 6 2" xfId="42262"/>
    <cellStyle name="Percent 3 2 13 3 7" xfId="18001"/>
    <cellStyle name="Percent 3 2 13 3 7 2" xfId="44956"/>
    <cellStyle name="Percent 3 2 13 3 8" xfId="20695"/>
    <cellStyle name="Percent 3 2 13 3 8 2" xfId="47650"/>
    <cellStyle name="Percent 3 2 13 3 9" xfId="23389"/>
    <cellStyle name="Percent 3 2 13 3 9 2" xfId="50344"/>
    <cellStyle name="Percent 3 2 13 4" xfId="3645"/>
    <cellStyle name="Percent 3 2 13 4 2" xfId="30599"/>
    <cellStyle name="Percent 3 2 13 5" xfId="6338"/>
    <cellStyle name="Percent 3 2 13 5 2" xfId="33292"/>
    <cellStyle name="Percent 3 2 13 6" xfId="9031"/>
    <cellStyle name="Percent 3 2 13 6 2" xfId="35985"/>
    <cellStyle name="Percent 3 2 13 7" xfId="11724"/>
    <cellStyle name="Percent 3 2 13 7 2" xfId="38678"/>
    <cellStyle name="Percent 3 2 13 8" xfId="14417"/>
    <cellStyle name="Percent 3 2 13 8 2" xfId="41371"/>
    <cellStyle name="Percent 3 2 13 9" xfId="17110"/>
    <cellStyle name="Percent 3 2 13 9 2" xfId="44065"/>
    <cellStyle name="Percent 3 2 14" xfId="1004"/>
    <cellStyle name="Percent 3 2 14 10" xfId="27959"/>
    <cellStyle name="Percent 3 2 14 11" xfId="26136"/>
    <cellStyle name="Percent 3 2 14 2" xfId="4569"/>
    <cellStyle name="Percent 3 2 14 2 2" xfId="31523"/>
    <cellStyle name="Percent 3 2 14 3" xfId="7262"/>
    <cellStyle name="Percent 3 2 14 3 2" xfId="34216"/>
    <cellStyle name="Percent 3 2 14 4" xfId="9955"/>
    <cellStyle name="Percent 3 2 14 4 2" xfId="36909"/>
    <cellStyle name="Percent 3 2 14 5" xfId="12648"/>
    <cellStyle name="Percent 3 2 14 5 2" xfId="39602"/>
    <cellStyle name="Percent 3 2 14 6" xfId="15341"/>
    <cellStyle name="Percent 3 2 14 6 2" xfId="42295"/>
    <cellStyle name="Percent 3 2 14 7" xfId="18034"/>
    <cellStyle name="Percent 3 2 14 7 2" xfId="44989"/>
    <cellStyle name="Percent 3 2 14 8" xfId="20728"/>
    <cellStyle name="Percent 3 2 14 8 2" xfId="47683"/>
    <cellStyle name="Percent 3 2 14 9" xfId="23422"/>
    <cellStyle name="Percent 3 2 14 9 2" xfId="50377"/>
    <cellStyle name="Percent 3 2 15" xfId="1895"/>
    <cellStyle name="Percent 3 2 15 10" xfId="28850"/>
    <cellStyle name="Percent 3 2 15 11" xfId="25245"/>
    <cellStyle name="Percent 3 2 15 2" xfId="3678"/>
    <cellStyle name="Percent 3 2 15 2 2" xfId="30632"/>
    <cellStyle name="Percent 3 2 15 3" xfId="6371"/>
    <cellStyle name="Percent 3 2 15 3 2" xfId="33325"/>
    <cellStyle name="Percent 3 2 15 4" xfId="9064"/>
    <cellStyle name="Percent 3 2 15 4 2" xfId="36018"/>
    <cellStyle name="Percent 3 2 15 5" xfId="11757"/>
    <cellStyle name="Percent 3 2 15 5 2" xfId="38711"/>
    <cellStyle name="Percent 3 2 15 6" xfId="14450"/>
    <cellStyle name="Percent 3 2 15 6 2" xfId="41404"/>
    <cellStyle name="Percent 3 2 15 7" xfId="17143"/>
    <cellStyle name="Percent 3 2 15 7 2" xfId="44098"/>
    <cellStyle name="Percent 3 2 15 8" xfId="19837"/>
    <cellStyle name="Percent 3 2 15 8 2" xfId="46792"/>
    <cellStyle name="Percent 3 2 15 9" xfId="22531"/>
    <cellStyle name="Percent 3 2 15 9 2" xfId="49486"/>
    <cellStyle name="Percent 3 2 16" xfId="2787"/>
    <cellStyle name="Percent 3 2 16 2" xfId="29741"/>
    <cellStyle name="Percent 3 2 17" xfId="5480"/>
    <cellStyle name="Percent 3 2 17 2" xfId="32434"/>
    <cellStyle name="Percent 3 2 18" xfId="8173"/>
    <cellStyle name="Percent 3 2 18 2" xfId="35127"/>
    <cellStyle name="Percent 3 2 19" xfId="10866"/>
    <cellStyle name="Percent 3 2 19 2" xfId="37820"/>
    <cellStyle name="Percent 3 2 2" xfId="108"/>
    <cellStyle name="Percent 3 2 2 10" xfId="932"/>
    <cellStyle name="Percent 3 2 2 10 10" xfId="19764"/>
    <cellStyle name="Percent 3 2 2 10 10 2" xfId="46719"/>
    <cellStyle name="Percent 3 2 2 10 11" xfId="22458"/>
    <cellStyle name="Percent 3 2 2 10 11 2" xfId="49413"/>
    <cellStyle name="Percent 3 2 2 10 12" xfId="27886"/>
    <cellStyle name="Percent 3 2 2 10 13" xfId="25172"/>
    <cellStyle name="Percent 3 2 2 10 2" xfId="1822"/>
    <cellStyle name="Percent 3 2 2 10 2 10" xfId="28777"/>
    <cellStyle name="Percent 3 2 2 10 2 11" xfId="26954"/>
    <cellStyle name="Percent 3 2 2 10 2 2" xfId="5387"/>
    <cellStyle name="Percent 3 2 2 10 2 2 2" xfId="32341"/>
    <cellStyle name="Percent 3 2 2 10 2 3" xfId="8080"/>
    <cellStyle name="Percent 3 2 2 10 2 3 2" xfId="35034"/>
    <cellStyle name="Percent 3 2 2 10 2 4" xfId="10773"/>
    <cellStyle name="Percent 3 2 2 10 2 4 2" xfId="37727"/>
    <cellStyle name="Percent 3 2 2 10 2 5" xfId="13466"/>
    <cellStyle name="Percent 3 2 2 10 2 5 2" xfId="40420"/>
    <cellStyle name="Percent 3 2 2 10 2 6" xfId="16159"/>
    <cellStyle name="Percent 3 2 2 10 2 6 2" xfId="43113"/>
    <cellStyle name="Percent 3 2 2 10 2 7" xfId="18852"/>
    <cellStyle name="Percent 3 2 2 10 2 7 2" xfId="45807"/>
    <cellStyle name="Percent 3 2 2 10 2 8" xfId="21546"/>
    <cellStyle name="Percent 3 2 2 10 2 8 2" xfId="48501"/>
    <cellStyle name="Percent 3 2 2 10 2 9" xfId="24240"/>
    <cellStyle name="Percent 3 2 2 10 2 9 2" xfId="51195"/>
    <cellStyle name="Percent 3 2 2 10 3" xfId="2714"/>
    <cellStyle name="Percent 3 2 2 10 3 10" xfId="29668"/>
    <cellStyle name="Percent 3 2 2 10 3 11" xfId="26063"/>
    <cellStyle name="Percent 3 2 2 10 3 2" xfId="4496"/>
    <cellStyle name="Percent 3 2 2 10 3 2 2" xfId="31450"/>
    <cellStyle name="Percent 3 2 2 10 3 3" xfId="7189"/>
    <cellStyle name="Percent 3 2 2 10 3 3 2" xfId="34143"/>
    <cellStyle name="Percent 3 2 2 10 3 4" xfId="9882"/>
    <cellStyle name="Percent 3 2 2 10 3 4 2" xfId="36836"/>
    <cellStyle name="Percent 3 2 2 10 3 5" xfId="12575"/>
    <cellStyle name="Percent 3 2 2 10 3 5 2" xfId="39529"/>
    <cellStyle name="Percent 3 2 2 10 3 6" xfId="15268"/>
    <cellStyle name="Percent 3 2 2 10 3 6 2" xfId="42222"/>
    <cellStyle name="Percent 3 2 2 10 3 7" xfId="17961"/>
    <cellStyle name="Percent 3 2 2 10 3 7 2" xfId="44916"/>
    <cellStyle name="Percent 3 2 2 10 3 8" xfId="20655"/>
    <cellStyle name="Percent 3 2 2 10 3 8 2" xfId="47610"/>
    <cellStyle name="Percent 3 2 2 10 3 9" xfId="23349"/>
    <cellStyle name="Percent 3 2 2 10 3 9 2" xfId="50304"/>
    <cellStyle name="Percent 3 2 2 10 4" xfId="3605"/>
    <cellStyle name="Percent 3 2 2 10 4 2" xfId="30559"/>
    <cellStyle name="Percent 3 2 2 10 5" xfId="6298"/>
    <cellStyle name="Percent 3 2 2 10 5 2" xfId="33252"/>
    <cellStyle name="Percent 3 2 2 10 6" xfId="8991"/>
    <cellStyle name="Percent 3 2 2 10 6 2" xfId="35945"/>
    <cellStyle name="Percent 3 2 2 10 7" xfId="11684"/>
    <cellStyle name="Percent 3 2 2 10 7 2" xfId="38638"/>
    <cellStyle name="Percent 3 2 2 10 8" xfId="14377"/>
    <cellStyle name="Percent 3 2 2 10 8 2" xfId="41331"/>
    <cellStyle name="Percent 3 2 2 10 9" xfId="17070"/>
    <cellStyle name="Percent 3 2 2 10 9 2" xfId="44025"/>
    <cellStyle name="Percent 3 2 2 11" xfId="984"/>
    <cellStyle name="Percent 3 2 2 11 10" xfId="19817"/>
    <cellStyle name="Percent 3 2 2 11 10 2" xfId="46772"/>
    <cellStyle name="Percent 3 2 2 11 11" xfId="22511"/>
    <cellStyle name="Percent 3 2 2 11 11 2" xfId="49466"/>
    <cellStyle name="Percent 3 2 2 11 12" xfId="27939"/>
    <cellStyle name="Percent 3 2 2 11 13" xfId="25225"/>
    <cellStyle name="Percent 3 2 2 11 2" xfId="1875"/>
    <cellStyle name="Percent 3 2 2 11 2 10" xfId="28830"/>
    <cellStyle name="Percent 3 2 2 11 2 11" xfId="27007"/>
    <cellStyle name="Percent 3 2 2 11 2 2" xfId="5440"/>
    <cellStyle name="Percent 3 2 2 11 2 2 2" xfId="32394"/>
    <cellStyle name="Percent 3 2 2 11 2 3" xfId="8133"/>
    <cellStyle name="Percent 3 2 2 11 2 3 2" xfId="35087"/>
    <cellStyle name="Percent 3 2 2 11 2 4" xfId="10826"/>
    <cellStyle name="Percent 3 2 2 11 2 4 2" xfId="37780"/>
    <cellStyle name="Percent 3 2 2 11 2 5" xfId="13519"/>
    <cellStyle name="Percent 3 2 2 11 2 5 2" xfId="40473"/>
    <cellStyle name="Percent 3 2 2 11 2 6" xfId="16212"/>
    <cellStyle name="Percent 3 2 2 11 2 6 2" xfId="43166"/>
    <cellStyle name="Percent 3 2 2 11 2 7" xfId="18905"/>
    <cellStyle name="Percent 3 2 2 11 2 7 2" xfId="45860"/>
    <cellStyle name="Percent 3 2 2 11 2 8" xfId="21599"/>
    <cellStyle name="Percent 3 2 2 11 2 8 2" xfId="48554"/>
    <cellStyle name="Percent 3 2 2 11 2 9" xfId="24293"/>
    <cellStyle name="Percent 3 2 2 11 2 9 2" xfId="51248"/>
    <cellStyle name="Percent 3 2 2 11 3" xfId="2767"/>
    <cellStyle name="Percent 3 2 2 11 3 10" xfId="29721"/>
    <cellStyle name="Percent 3 2 2 11 3 11" xfId="26116"/>
    <cellStyle name="Percent 3 2 2 11 3 2" xfId="4549"/>
    <cellStyle name="Percent 3 2 2 11 3 2 2" xfId="31503"/>
    <cellStyle name="Percent 3 2 2 11 3 3" xfId="7242"/>
    <cellStyle name="Percent 3 2 2 11 3 3 2" xfId="34196"/>
    <cellStyle name="Percent 3 2 2 11 3 4" xfId="9935"/>
    <cellStyle name="Percent 3 2 2 11 3 4 2" xfId="36889"/>
    <cellStyle name="Percent 3 2 2 11 3 5" xfId="12628"/>
    <cellStyle name="Percent 3 2 2 11 3 5 2" xfId="39582"/>
    <cellStyle name="Percent 3 2 2 11 3 6" xfId="15321"/>
    <cellStyle name="Percent 3 2 2 11 3 6 2" xfId="42275"/>
    <cellStyle name="Percent 3 2 2 11 3 7" xfId="18014"/>
    <cellStyle name="Percent 3 2 2 11 3 7 2" xfId="44969"/>
    <cellStyle name="Percent 3 2 2 11 3 8" xfId="20708"/>
    <cellStyle name="Percent 3 2 2 11 3 8 2" xfId="47663"/>
    <cellStyle name="Percent 3 2 2 11 3 9" xfId="23402"/>
    <cellStyle name="Percent 3 2 2 11 3 9 2" xfId="50357"/>
    <cellStyle name="Percent 3 2 2 11 4" xfId="3658"/>
    <cellStyle name="Percent 3 2 2 11 4 2" xfId="30612"/>
    <cellStyle name="Percent 3 2 2 11 5" xfId="6351"/>
    <cellStyle name="Percent 3 2 2 11 5 2" xfId="33305"/>
    <cellStyle name="Percent 3 2 2 11 6" xfId="9044"/>
    <cellStyle name="Percent 3 2 2 11 6 2" xfId="35998"/>
    <cellStyle name="Percent 3 2 2 11 7" xfId="11737"/>
    <cellStyle name="Percent 3 2 2 11 7 2" xfId="38691"/>
    <cellStyle name="Percent 3 2 2 11 8" xfId="14430"/>
    <cellStyle name="Percent 3 2 2 11 8 2" xfId="41384"/>
    <cellStyle name="Percent 3 2 2 11 9" xfId="17123"/>
    <cellStyle name="Percent 3 2 2 11 9 2" xfId="44078"/>
    <cellStyle name="Percent 3 2 2 12" xfId="1030"/>
    <cellStyle name="Percent 3 2 2 12 10" xfId="27985"/>
    <cellStyle name="Percent 3 2 2 12 11" xfId="26162"/>
    <cellStyle name="Percent 3 2 2 12 2" xfId="4595"/>
    <cellStyle name="Percent 3 2 2 12 2 2" xfId="31549"/>
    <cellStyle name="Percent 3 2 2 12 3" xfId="7288"/>
    <cellStyle name="Percent 3 2 2 12 3 2" xfId="34242"/>
    <cellStyle name="Percent 3 2 2 12 4" xfId="9981"/>
    <cellStyle name="Percent 3 2 2 12 4 2" xfId="36935"/>
    <cellStyle name="Percent 3 2 2 12 5" xfId="12674"/>
    <cellStyle name="Percent 3 2 2 12 5 2" xfId="39628"/>
    <cellStyle name="Percent 3 2 2 12 6" xfId="15367"/>
    <cellStyle name="Percent 3 2 2 12 6 2" xfId="42321"/>
    <cellStyle name="Percent 3 2 2 12 7" xfId="18060"/>
    <cellStyle name="Percent 3 2 2 12 7 2" xfId="45015"/>
    <cellStyle name="Percent 3 2 2 12 8" xfId="20754"/>
    <cellStyle name="Percent 3 2 2 12 8 2" xfId="47709"/>
    <cellStyle name="Percent 3 2 2 12 9" xfId="23448"/>
    <cellStyle name="Percent 3 2 2 12 9 2" xfId="50403"/>
    <cellStyle name="Percent 3 2 2 13" xfId="1921"/>
    <cellStyle name="Percent 3 2 2 13 10" xfId="28876"/>
    <cellStyle name="Percent 3 2 2 13 11" xfId="25271"/>
    <cellStyle name="Percent 3 2 2 13 2" xfId="3704"/>
    <cellStyle name="Percent 3 2 2 13 2 2" xfId="30658"/>
    <cellStyle name="Percent 3 2 2 13 3" xfId="6397"/>
    <cellStyle name="Percent 3 2 2 13 3 2" xfId="33351"/>
    <cellStyle name="Percent 3 2 2 13 4" xfId="9090"/>
    <cellStyle name="Percent 3 2 2 13 4 2" xfId="36044"/>
    <cellStyle name="Percent 3 2 2 13 5" xfId="11783"/>
    <cellStyle name="Percent 3 2 2 13 5 2" xfId="38737"/>
    <cellStyle name="Percent 3 2 2 13 6" xfId="14476"/>
    <cellStyle name="Percent 3 2 2 13 6 2" xfId="41430"/>
    <cellStyle name="Percent 3 2 2 13 7" xfId="17169"/>
    <cellStyle name="Percent 3 2 2 13 7 2" xfId="44124"/>
    <cellStyle name="Percent 3 2 2 13 8" xfId="19863"/>
    <cellStyle name="Percent 3 2 2 13 8 2" xfId="46818"/>
    <cellStyle name="Percent 3 2 2 13 9" xfId="22557"/>
    <cellStyle name="Percent 3 2 2 13 9 2" xfId="49512"/>
    <cellStyle name="Percent 3 2 2 14" xfId="2813"/>
    <cellStyle name="Percent 3 2 2 14 2" xfId="29767"/>
    <cellStyle name="Percent 3 2 2 15" xfId="5506"/>
    <cellStyle name="Percent 3 2 2 15 2" xfId="32460"/>
    <cellStyle name="Percent 3 2 2 16" xfId="8199"/>
    <cellStyle name="Percent 3 2 2 16 2" xfId="35153"/>
    <cellStyle name="Percent 3 2 2 17" xfId="10892"/>
    <cellStyle name="Percent 3 2 2 17 2" xfId="37846"/>
    <cellStyle name="Percent 3 2 2 18" xfId="13585"/>
    <cellStyle name="Percent 3 2 2 18 2" xfId="40539"/>
    <cellStyle name="Percent 3 2 2 19" xfId="16278"/>
    <cellStyle name="Percent 3 2 2 19 2" xfId="43233"/>
    <cellStyle name="Percent 3 2 2 2" xfId="141"/>
    <cellStyle name="Percent 3 2 2 2 10" xfId="13618"/>
    <cellStyle name="Percent 3 2 2 2 10 2" xfId="40572"/>
    <cellStyle name="Percent 3 2 2 2 11" xfId="16311"/>
    <cellStyle name="Percent 3 2 2 2 11 2" xfId="43266"/>
    <cellStyle name="Percent 3 2 2 2 12" xfId="19005"/>
    <cellStyle name="Percent 3 2 2 2 12 2" xfId="45960"/>
    <cellStyle name="Percent 3 2 2 2 13" xfId="21699"/>
    <cellStyle name="Percent 3 2 2 2 13 2" xfId="48654"/>
    <cellStyle name="Percent 3 2 2 2 14" xfId="27127"/>
    <cellStyle name="Percent 3 2 2 2 15" xfId="24413"/>
    <cellStyle name="Percent 3 2 2 2 2" xfId="462"/>
    <cellStyle name="Percent 3 2 2 2 2 10" xfId="19292"/>
    <cellStyle name="Percent 3 2 2 2 2 10 2" xfId="46247"/>
    <cellStyle name="Percent 3 2 2 2 2 11" xfId="21986"/>
    <cellStyle name="Percent 3 2 2 2 2 11 2" xfId="48941"/>
    <cellStyle name="Percent 3 2 2 2 2 12" xfId="27414"/>
    <cellStyle name="Percent 3 2 2 2 2 13" xfId="24700"/>
    <cellStyle name="Percent 3 2 2 2 2 2" xfId="1350"/>
    <cellStyle name="Percent 3 2 2 2 2 2 10" xfId="28305"/>
    <cellStyle name="Percent 3 2 2 2 2 2 11" xfId="26482"/>
    <cellStyle name="Percent 3 2 2 2 2 2 2" xfId="4915"/>
    <cellStyle name="Percent 3 2 2 2 2 2 2 2" xfId="31869"/>
    <cellStyle name="Percent 3 2 2 2 2 2 3" xfId="7608"/>
    <cellStyle name="Percent 3 2 2 2 2 2 3 2" xfId="34562"/>
    <cellStyle name="Percent 3 2 2 2 2 2 4" xfId="10301"/>
    <cellStyle name="Percent 3 2 2 2 2 2 4 2" xfId="37255"/>
    <cellStyle name="Percent 3 2 2 2 2 2 5" xfId="12994"/>
    <cellStyle name="Percent 3 2 2 2 2 2 5 2" xfId="39948"/>
    <cellStyle name="Percent 3 2 2 2 2 2 6" xfId="15687"/>
    <cellStyle name="Percent 3 2 2 2 2 2 6 2" xfId="42641"/>
    <cellStyle name="Percent 3 2 2 2 2 2 7" xfId="18380"/>
    <cellStyle name="Percent 3 2 2 2 2 2 7 2" xfId="45335"/>
    <cellStyle name="Percent 3 2 2 2 2 2 8" xfId="21074"/>
    <cellStyle name="Percent 3 2 2 2 2 2 8 2" xfId="48029"/>
    <cellStyle name="Percent 3 2 2 2 2 2 9" xfId="23768"/>
    <cellStyle name="Percent 3 2 2 2 2 2 9 2" xfId="50723"/>
    <cellStyle name="Percent 3 2 2 2 2 3" xfId="2241"/>
    <cellStyle name="Percent 3 2 2 2 2 3 10" xfId="29196"/>
    <cellStyle name="Percent 3 2 2 2 2 3 11" xfId="25591"/>
    <cellStyle name="Percent 3 2 2 2 2 3 2" xfId="4024"/>
    <cellStyle name="Percent 3 2 2 2 2 3 2 2" xfId="30978"/>
    <cellStyle name="Percent 3 2 2 2 2 3 3" xfId="6717"/>
    <cellStyle name="Percent 3 2 2 2 2 3 3 2" xfId="33671"/>
    <cellStyle name="Percent 3 2 2 2 2 3 4" xfId="9410"/>
    <cellStyle name="Percent 3 2 2 2 2 3 4 2" xfId="36364"/>
    <cellStyle name="Percent 3 2 2 2 2 3 5" xfId="12103"/>
    <cellStyle name="Percent 3 2 2 2 2 3 5 2" xfId="39057"/>
    <cellStyle name="Percent 3 2 2 2 2 3 6" xfId="14796"/>
    <cellStyle name="Percent 3 2 2 2 2 3 6 2" xfId="41750"/>
    <cellStyle name="Percent 3 2 2 2 2 3 7" xfId="17489"/>
    <cellStyle name="Percent 3 2 2 2 2 3 7 2" xfId="44444"/>
    <cellStyle name="Percent 3 2 2 2 2 3 8" xfId="20183"/>
    <cellStyle name="Percent 3 2 2 2 2 3 8 2" xfId="47138"/>
    <cellStyle name="Percent 3 2 2 2 2 3 9" xfId="22877"/>
    <cellStyle name="Percent 3 2 2 2 2 3 9 2" xfId="49832"/>
    <cellStyle name="Percent 3 2 2 2 2 4" xfId="3133"/>
    <cellStyle name="Percent 3 2 2 2 2 4 2" xfId="30087"/>
    <cellStyle name="Percent 3 2 2 2 2 5" xfId="5826"/>
    <cellStyle name="Percent 3 2 2 2 2 5 2" xfId="32780"/>
    <cellStyle name="Percent 3 2 2 2 2 6" xfId="8519"/>
    <cellStyle name="Percent 3 2 2 2 2 6 2" xfId="35473"/>
    <cellStyle name="Percent 3 2 2 2 2 7" xfId="11212"/>
    <cellStyle name="Percent 3 2 2 2 2 7 2" xfId="38166"/>
    <cellStyle name="Percent 3 2 2 2 2 8" xfId="13905"/>
    <cellStyle name="Percent 3 2 2 2 2 8 2" xfId="40859"/>
    <cellStyle name="Percent 3 2 2 2 2 9" xfId="16598"/>
    <cellStyle name="Percent 3 2 2 2 2 9 2" xfId="43553"/>
    <cellStyle name="Percent 3 2 2 2 3" xfId="716"/>
    <cellStyle name="Percent 3 2 2 2 3 10" xfId="19546"/>
    <cellStyle name="Percent 3 2 2 2 3 10 2" xfId="46501"/>
    <cellStyle name="Percent 3 2 2 2 3 11" xfId="22240"/>
    <cellStyle name="Percent 3 2 2 2 3 11 2" xfId="49195"/>
    <cellStyle name="Percent 3 2 2 2 3 12" xfId="27668"/>
    <cellStyle name="Percent 3 2 2 2 3 13" xfId="24954"/>
    <cellStyle name="Percent 3 2 2 2 3 2" xfId="1604"/>
    <cellStyle name="Percent 3 2 2 2 3 2 10" xfId="28559"/>
    <cellStyle name="Percent 3 2 2 2 3 2 11" xfId="26736"/>
    <cellStyle name="Percent 3 2 2 2 3 2 2" xfId="5169"/>
    <cellStyle name="Percent 3 2 2 2 3 2 2 2" xfId="32123"/>
    <cellStyle name="Percent 3 2 2 2 3 2 3" xfId="7862"/>
    <cellStyle name="Percent 3 2 2 2 3 2 3 2" xfId="34816"/>
    <cellStyle name="Percent 3 2 2 2 3 2 4" xfId="10555"/>
    <cellStyle name="Percent 3 2 2 2 3 2 4 2" xfId="37509"/>
    <cellStyle name="Percent 3 2 2 2 3 2 5" xfId="13248"/>
    <cellStyle name="Percent 3 2 2 2 3 2 5 2" xfId="40202"/>
    <cellStyle name="Percent 3 2 2 2 3 2 6" xfId="15941"/>
    <cellStyle name="Percent 3 2 2 2 3 2 6 2" xfId="42895"/>
    <cellStyle name="Percent 3 2 2 2 3 2 7" xfId="18634"/>
    <cellStyle name="Percent 3 2 2 2 3 2 7 2" xfId="45589"/>
    <cellStyle name="Percent 3 2 2 2 3 2 8" xfId="21328"/>
    <cellStyle name="Percent 3 2 2 2 3 2 8 2" xfId="48283"/>
    <cellStyle name="Percent 3 2 2 2 3 2 9" xfId="24022"/>
    <cellStyle name="Percent 3 2 2 2 3 2 9 2" xfId="50977"/>
    <cellStyle name="Percent 3 2 2 2 3 3" xfId="2496"/>
    <cellStyle name="Percent 3 2 2 2 3 3 10" xfId="29450"/>
    <cellStyle name="Percent 3 2 2 2 3 3 11" xfId="25845"/>
    <cellStyle name="Percent 3 2 2 2 3 3 2" xfId="4278"/>
    <cellStyle name="Percent 3 2 2 2 3 3 2 2" xfId="31232"/>
    <cellStyle name="Percent 3 2 2 2 3 3 3" xfId="6971"/>
    <cellStyle name="Percent 3 2 2 2 3 3 3 2" xfId="33925"/>
    <cellStyle name="Percent 3 2 2 2 3 3 4" xfId="9664"/>
    <cellStyle name="Percent 3 2 2 2 3 3 4 2" xfId="36618"/>
    <cellStyle name="Percent 3 2 2 2 3 3 5" xfId="12357"/>
    <cellStyle name="Percent 3 2 2 2 3 3 5 2" xfId="39311"/>
    <cellStyle name="Percent 3 2 2 2 3 3 6" xfId="15050"/>
    <cellStyle name="Percent 3 2 2 2 3 3 6 2" xfId="42004"/>
    <cellStyle name="Percent 3 2 2 2 3 3 7" xfId="17743"/>
    <cellStyle name="Percent 3 2 2 2 3 3 7 2" xfId="44698"/>
    <cellStyle name="Percent 3 2 2 2 3 3 8" xfId="20437"/>
    <cellStyle name="Percent 3 2 2 2 3 3 8 2" xfId="47392"/>
    <cellStyle name="Percent 3 2 2 2 3 3 9" xfId="23131"/>
    <cellStyle name="Percent 3 2 2 2 3 3 9 2" xfId="50086"/>
    <cellStyle name="Percent 3 2 2 2 3 4" xfId="3387"/>
    <cellStyle name="Percent 3 2 2 2 3 4 2" xfId="30341"/>
    <cellStyle name="Percent 3 2 2 2 3 5" xfId="6080"/>
    <cellStyle name="Percent 3 2 2 2 3 5 2" xfId="33034"/>
    <cellStyle name="Percent 3 2 2 2 3 6" xfId="8773"/>
    <cellStyle name="Percent 3 2 2 2 3 6 2" xfId="35727"/>
    <cellStyle name="Percent 3 2 2 2 3 7" xfId="11466"/>
    <cellStyle name="Percent 3 2 2 2 3 7 2" xfId="38420"/>
    <cellStyle name="Percent 3 2 2 2 3 8" xfId="14159"/>
    <cellStyle name="Percent 3 2 2 2 3 8 2" xfId="41113"/>
    <cellStyle name="Percent 3 2 2 2 3 9" xfId="16852"/>
    <cellStyle name="Percent 3 2 2 2 3 9 2" xfId="43807"/>
    <cellStyle name="Percent 3 2 2 2 4" xfId="1063"/>
    <cellStyle name="Percent 3 2 2 2 4 10" xfId="28018"/>
    <cellStyle name="Percent 3 2 2 2 4 11" xfId="26195"/>
    <cellStyle name="Percent 3 2 2 2 4 2" xfId="4628"/>
    <cellStyle name="Percent 3 2 2 2 4 2 2" xfId="31582"/>
    <cellStyle name="Percent 3 2 2 2 4 3" xfId="7321"/>
    <cellStyle name="Percent 3 2 2 2 4 3 2" xfId="34275"/>
    <cellStyle name="Percent 3 2 2 2 4 4" xfId="10014"/>
    <cellStyle name="Percent 3 2 2 2 4 4 2" xfId="36968"/>
    <cellStyle name="Percent 3 2 2 2 4 5" xfId="12707"/>
    <cellStyle name="Percent 3 2 2 2 4 5 2" xfId="39661"/>
    <cellStyle name="Percent 3 2 2 2 4 6" xfId="15400"/>
    <cellStyle name="Percent 3 2 2 2 4 6 2" xfId="42354"/>
    <cellStyle name="Percent 3 2 2 2 4 7" xfId="18093"/>
    <cellStyle name="Percent 3 2 2 2 4 7 2" xfId="45048"/>
    <cellStyle name="Percent 3 2 2 2 4 8" xfId="20787"/>
    <cellStyle name="Percent 3 2 2 2 4 8 2" xfId="47742"/>
    <cellStyle name="Percent 3 2 2 2 4 9" xfId="23481"/>
    <cellStyle name="Percent 3 2 2 2 4 9 2" xfId="50436"/>
    <cellStyle name="Percent 3 2 2 2 5" xfId="1954"/>
    <cellStyle name="Percent 3 2 2 2 5 10" xfId="28909"/>
    <cellStyle name="Percent 3 2 2 2 5 11" xfId="25304"/>
    <cellStyle name="Percent 3 2 2 2 5 2" xfId="3737"/>
    <cellStyle name="Percent 3 2 2 2 5 2 2" xfId="30691"/>
    <cellStyle name="Percent 3 2 2 2 5 3" xfId="6430"/>
    <cellStyle name="Percent 3 2 2 2 5 3 2" xfId="33384"/>
    <cellStyle name="Percent 3 2 2 2 5 4" xfId="9123"/>
    <cellStyle name="Percent 3 2 2 2 5 4 2" xfId="36077"/>
    <cellStyle name="Percent 3 2 2 2 5 5" xfId="11816"/>
    <cellStyle name="Percent 3 2 2 2 5 5 2" xfId="38770"/>
    <cellStyle name="Percent 3 2 2 2 5 6" xfId="14509"/>
    <cellStyle name="Percent 3 2 2 2 5 6 2" xfId="41463"/>
    <cellStyle name="Percent 3 2 2 2 5 7" xfId="17202"/>
    <cellStyle name="Percent 3 2 2 2 5 7 2" xfId="44157"/>
    <cellStyle name="Percent 3 2 2 2 5 8" xfId="19896"/>
    <cellStyle name="Percent 3 2 2 2 5 8 2" xfId="46851"/>
    <cellStyle name="Percent 3 2 2 2 5 9" xfId="22590"/>
    <cellStyle name="Percent 3 2 2 2 5 9 2" xfId="49545"/>
    <cellStyle name="Percent 3 2 2 2 6" xfId="2846"/>
    <cellStyle name="Percent 3 2 2 2 6 2" xfId="29800"/>
    <cellStyle name="Percent 3 2 2 2 7" xfId="5539"/>
    <cellStyle name="Percent 3 2 2 2 7 2" xfId="32493"/>
    <cellStyle name="Percent 3 2 2 2 8" xfId="8232"/>
    <cellStyle name="Percent 3 2 2 2 8 2" xfId="35186"/>
    <cellStyle name="Percent 3 2 2 2 9" xfId="10925"/>
    <cellStyle name="Percent 3 2 2 2 9 2" xfId="37879"/>
    <cellStyle name="Percent 3 2 2 20" xfId="18972"/>
    <cellStyle name="Percent 3 2 2 20 2" xfId="45927"/>
    <cellStyle name="Percent 3 2 2 21" xfId="21666"/>
    <cellStyle name="Percent 3 2 2 21 2" xfId="48621"/>
    <cellStyle name="Percent 3 2 2 22" xfId="27094"/>
    <cellStyle name="Percent 3 2 2 23" xfId="24380"/>
    <cellStyle name="Percent 3 2 2 3" xfId="174"/>
    <cellStyle name="Percent 3 2 2 3 10" xfId="13651"/>
    <cellStyle name="Percent 3 2 2 3 10 2" xfId="40605"/>
    <cellStyle name="Percent 3 2 2 3 11" xfId="16344"/>
    <cellStyle name="Percent 3 2 2 3 11 2" xfId="43299"/>
    <cellStyle name="Percent 3 2 2 3 12" xfId="19038"/>
    <cellStyle name="Percent 3 2 2 3 12 2" xfId="45993"/>
    <cellStyle name="Percent 3 2 2 3 13" xfId="21732"/>
    <cellStyle name="Percent 3 2 2 3 13 2" xfId="48687"/>
    <cellStyle name="Percent 3 2 2 3 14" xfId="27160"/>
    <cellStyle name="Percent 3 2 2 3 15" xfId="24446"/>
    <cellStyle name="Percent 3 2 2 3 2" xfId="476"/>
    <cellStyle name="Percent 3 2 2 3 2 10" xfId="19306"/>
    <cellStyle name="Percent 3 2 2 3 2 10 2" xfId="46261"/>
    <cellStyle name="Percent 3 2 2 3 2 11" xfId="22000"/>
    <cellStyle name="Percent 3 2 2 3 2 11 2" xfId="48955"/>
    <cellStyle name="Percent 3 2 2 3 2 12" xfId="27428"/>
    <cellStyle name="Percent 3 2 2 3 2 13" xfId="24714"/>
    <cellStyle name="Percent 3 2 2 3 2 2" xfId="1364"/>
    <cellStyle name="Percent 3 2 2 3 2 2 10" xfId="28319"/>
    <cellStyle name="Percent 3 2 2 3 2 2 11" xfId="26496"/>
    <cellStyle name="Percent 3 2 2 3 2 2 2" xfId="4929"/>
    <cellStyle name="Percent 3 2 2 3 2 2 2 2" xfId="31883"/>
    <cellStyle name="Percent 3 2 2 3 2 2 3" xfId="7622"/>
    <cellStyle name="Percent 3 2 2 3 2 2 3 2" xfId="34576"/>
    <cellStyle name="Percent 3 2 2 3 2 2 4" xfId="10315"/>
    <cellStyle name="Percent 3 2 2 3 2 2 4 2" xfId="37269"/>
    <cellStyle name="Percent 3 2 2 3 2 2 5" xfId="13008"/>
    <cellStyle name="Percent 3 2 2 3 2 2 5 2" xfId="39962"/>
    <cellStyle name="Percent 3 2 2 3 2 2 6" xfId="15701"/>
    <cellStyle name="Percent 3 2 2 3 2 2 6 2" xfId="42655"/>
    <cellStyle name="Percent 3 2 2 3 2 2 7" xfId="18394"/>
    <cellStyle name="Percent 3 2 2 3 2 2 7 2" xfId="45349"/>
    <cellStyle name="Percent 3 2 2 3 2 2 8" xfId="21088"/>
    <cellStyle name="Percent 3 2 2 3 2 2 8 2" xfId="48043"/>
    <cellStyle name="Percent 3 2 2 3 2 2 9" xfId="23782"/>
    <cellStyle name="Percent 3 2 2 3 2 2 9 2" xfId="50737"/>
    <cellStyle name="Percent 3 2 2 3 2 3" xfId="2255"/>
    <cellStyle name="Percent 3 2 2 3 2 3 10" xfId="29210"/>
    <cellStyle name="Percent 3 2 2 3 2 3 11" xfId="25605"/>
    <cellStyle name="Percent 3 2 2 3 2 3 2" xfId="4038"/>
    <cellStyle name="Percent 3 2 2 3 2 3 2 2" xfId="30992"/>
    <cellStyle name="Percent 3 2 2 3 2 3 3" xfId="6731"/>
    <cellStyle name="Percent 3 2 2 3 2 3 3 2" xfId="33685"/>
    <cellStyle name="Percent 3 2 2 3 2 3 4" xfId="9424"/>
    <cellStyle name="Percent 3 2 2 3 2 3 4 2" xfId="36378"/>
    <cellStyle name="Percent 3 2 2 3 2 3 5" xfId="12117"/>
    <cellStyle name="Percent 3 2 2 3 2 3 5 2" xfId="39071"/>
    <cellStyle name="Percent 3 2 2 3 2 3 6" xfId="14810"/>
    <cellStyle name="Percent 3 2 2 3 2 3 6 2" xfId="41764"/>
    <cellStyle name="Percent 3 2 2 3 2 3 7" xfId="17503"/>
    <cellStyle name="Percent 3 2 2 3 2 3 7 2" xfId="44458"/>
    <cellStyle name="Percent 3 2 2 3 2 3 8" xfId="20197"/>
    <cellStyle name="Percent 3 2 2 3 2 3 8 2" xfId="47152"/>
    <cellStyle name="Percent 3 2 2 3 2 3 9" xfId="22891"/>
    <cellStyle name="Percent 3 2 2 3 2 3 9 2" xfId="49846"/>
    <cellStyle name="Percent 3 2 2 3 2 4" xfId="3147"/>
    <cellStyle name="Percent 3 2 2 3 2 4 2" xfId="30101"/>
    <cellStyle name="Percent 3 2 2 3 2 5" xfId="5840"/>
    <cellStyle name="Percent 3 2 2 3 2 5 2" xfId="32794"/>
    <cellStyle name="Percent 3 2 2 3 2 6" xfId="8533"/>
    <cellStyle name="Percent 3 2 2 3 2 6 2" xfId="35487"/>
    <cellStyle name="Percent 3 2 2 3 2 7" xfId="11226"/>
    <cellStyle name="Percent 3 2 2 3 2 7 2" xfId="38180"/>
    <cellStyle name="Percent 3 2 2 3 2 8" xfId="13919"/>
    <cellStyle name="Percent 3 2 2 3 2 8 2" xfId="40873"/>
    <cellStyle name="Percent 3 2 2 3 2 9" xfId="16612"/>
    <cellStyle name="Percent 3 2 2 3 2 9 2" xfId="43567"/>
    <cellStyle name="Percent 3 2 2 3 3" xfId="730"/>
    <cellStyle name="Percent 3 2 2 3 3 10" xfId="19560"/>
    <cellStyle name="Percent 3 2 2 3 3 10 2" xfId="46515"/>
    <cellStyle name="Percent 3 2 2 3 3 11" xfId="22254"/>
    <cellStyle name="Percent 3 2 2 3 3 11 2" xfId="49209"/>
    <cellStyle name="Percent 3 2 2 3 3 12" xfId="27682"/>
    <cellStyle name="Percent 3 2 2 3 3 13" xfId="24968"/>
    <cellStyle name="Percent 3 2 2 3 3 2" xfId="1618"/>
    <cellStyle name="Percent 3 2 2 3 3 2 10" xfId="28573"/>
    <cellStyle name="Percent 3 2 2 3 3 2 11" xfId="26750"/>
    <cellStyle name="Percent 3 2 2 3 3 2 2" xfId="5183"/>
    <cellStyle name="Percent 3 2 2 3 3 2 2 2" xfId="32137"/>
    <cellStyle name="Percent 3 2 2 3 3 2 3" xfId="7876"/>
    <cellStyle name="Percent 3 2 2 3 3 2 3 2" xfId="34830"/>
    <cellStyle name="Percent 3 2 2 3 3 2 4" xfId="10569"/>
    <cellStyle name="Percent 3 2 2 3 3 2 4 2" xfId="37523"/>
    <cellStyle name="Percent 3 2 2 3 3 2 5" xfId="13262"/>
    <cellStyle name="Percent 3 2 2 3 3 2 5 2" xfId="40216"/>
    <cellStyle name="Percent 3 2 2 3 3 2 6" xfId="15955"/>
    <cellStyle name="Percent 3 2 2 3 3 2 6 2" xfId="42909"/>
    <cellStyle name="Percent 3 2 2 3 3 2 7" xfId="18648"/>
    <cellStyle name="Percent 3 2 2 3 3 2 7 2" xfId="45603"/>
    <cellStyle name="Percent 3 2 2 3 3 2 8" xfId="21342"/>
    <cellStyle name="Percent 3 2 2 3 3 2 8 2" xfId="48297"/>
    <cellStyle name="Percent 3 2 2 3 3 2 9" xfId="24036"/>
    <cellStyle name="Percent 3 2 2 3 3 2 9 2" xfId="50991"/>
    <cellStyle name="Percent 3 2 2 3 3 3" xfId="2510"/>
    <cellStyle name="Percent 3 2 2 3 3 3 10" xfId="29464"/>
    <cellStyle name="Percent 3 2 2 3 3 3 11" xfId="25859"/>
    <cellStyle name="Percent 3 2 2 3 3 3 2" xfId="4292"/>
    <cellStyle name="Percent 3 2 2 3 3 3 2 2" xfId="31246"/>
    <cellStyle name="Percent 3 2 2 3 3 3 3" xfId="6985"/>
    <cellStyle name="Percent 3 2 2 3 3 3 3 2" xfId="33939"/>
    <cellStyle name="Percent 3 2 2 3 3 3 4" xfId="9678"/>
    <cellStyle name="Percent 3 2 2 3 3 3 4 2" xfId="36632"/>
    <cellStyle name="Percent 3 2 2 3 3 3 5" xfId="12371"/>
    <cellStyle name="Percent 3 2 2 3 3 3 5 2" xfId="39325"/>
    <cellStyle name="Percent 3 2 2 3 3 3 6" xfId="15064"/>
    <cellStyle name="Percent 3 2 2 3 3 3 6 2" xfId="42018"/>
    <cellStyle name="Percent 3 2 2 3 3 3 7" xfId="17757"/>
    <cellStyle name="Percent 3 2 2 3 3 3 7 2" xfId="44712"/>
    <cellStyle name="Percent 3 2 2 3 3 3 8" xfId="20451"/>
    <cellStyle name="Percent 3 2 2 3 3 3 8 2" xfId="47406"/>
    <cellStyle name="Percent 3 2 2 3 3 3 9" xfId="23145"/>
    <cellStyle name="Percent 3 2 2 3 3 3 9 2" xfId="50100"/>
    <cellStyle name="Percent 3 2 2 3 3 4" xfId="3401"/>
    <cellStyle name="Percent 3 2 2 3 3 4 2" xfId="30355"/>
    <cellStyle name="Percent 3 2 2 3 3 5" xfId="6094"/>
    <cellStyle name="Percent 3 2 2 3 3 5 2" xfId="33048"/>
    <cellStyle name="Percent 3 2 2 3 3 6" xfId="8787"/>
    <cellStyle name="Percent 3 2 2 3 3 6 2" xfId="35741"/>
    <cellStyle name="Percent 3 2 2 3 3 7" xfId="11480"/>
    <cellStyle name="Percent 3 2 2 3 3 7 2" xfId="38434"/>
    <cellStyle name="Percent 3 2 2 3 3 8" xfId="14173"/>
    <cellStyle name="Percent 3 2 2 3 3 8 2" xfId="41127"/>
    <cellStyle name="Percent 3 2 2 3 3 9" xfId="16866"/>
    <cellStyle name="Percent 3 2 2 3 3 9 2" xfId="43821"/>
    <cellStyle name="Percent 3 2 2 3 4" xfId="1096"/>
    <cellStyle name="Percent 3 2 2 3 4 10" xfId="28051"/>
    <cellStyle name="Percent 3 2 2 3 4 11" xfId="26228"/>
    <cellStyle name="Percent 3 2 2 3 4 2" xfId="4661"/>
    <cellStyle name="Percent 3 2 2 3 4 2 2" xfId="31615"/>
    <cellStyle name="Percent 3 2 2 3 4 3" xfId="7354"/>
    <cellStyle name="Percent 3 2 2 3 4 3 2" xfId="34308"/>
    <cellStyle name="Percent 3 2 2 3 4 4" xfId="10047"/>
    <cellStyle name="Percent 3 2 2 3 4 4 2" xfId="37001"/>
    <cellStyle name="Percent 3 2 2 3 4 5" xfId="12740"/>
    <cellStyle name="Percent 3 2 2 3 4 5 2" xfId="39694"/>
    <cellStyle name="Percent 3 2 2 3 4 6" xfId="15433"/>
    <cellStyle name="Percent 3 2 2 3 4 6 2" xfId="42387"/>
    <cellStyle name="Percent 3 2 2 3 4 7" xfId="18126"/>
    <cellStyle name="Percent 3 2 2 3 4 7 2" xfId="45081"/>
    <cellStyle name="Percent 3 2 2 3 4 8" xfId="20820"/>
    <cellStyle name="Percent 3 2 2 3 4 8 2" xfId="47775"/>
    <cellStyle name="Percent 3 2 2 3 4 9" xfId="23514"/>
    <cellStyle name="Percent 3 2 2 3 4 9 2" xfId="50469"/>
    <cellStyle name="Percent 3 2 2 3 5" xfId="1987"/>
    <cellStyle name="Percent 3 2 2 3 5 10" xfId="28942"/>
    <cellStyle name="Percent 3 2 2 3 5 11" xfId="25337"/>
    <cellStyle name="Percent 3 2 2 3 5 2" xfId="3770"/>
    <cellStyle name="Percent 3 2 2 3 5 2 2" xfId="30724"/>
    <cellStyle name="Percent 3 2 2 3 5 3" xfId="6463"/>
    <cellStyle name="Percent 3 2 2 3 5 3 2" xfId="33417"/>
    <cellStyle name="Percent 3 2 2 3 5 4" xfId="9156"/>
    <cellStyle name="Percent 3 2 2 3 5 4 2" xfId="36110"/>
    <cellStyle name="Percent 3 2 2 3 5 5" xfId="11849"/>
    <cellStyle name="Percent 3 2 2 3 5 5 2" xfId="38803"/>
    <cellStyle name="Percent 3 2 2 3 5 6" xfId="14542"/>
    <cellStyle name="Percent 3 2 2 3 5 6 2" xfId="41496"/>
    <cellStyle name="Percent 3 2 2 3 5 7" xfId="17235"/>
    <cellStyle name="Percent 3 2 2 3 5 7 2" xfId="44190"/>
    <cellStyle name="Percent 3 2 2 3 5 8" xfId="19929"/>
    <cellStyle name="Percent 3 2 2 3 5 8 2" xfId="46884"/>
    <cellStyle name="Percent 3 2 2 3 5 9" xfId="22623"/>
    <cellStyle name="Percent 3 2 2 3 5 9 2" xfId="49578"/>
    <cellStyle name="Percent 3 2 2 3 6" xfId="2879"/>
    <cellStyle name="Percent 3 2 2 3 6 2" xfId="29833"/>
    <cellStyle name="Percent 3 2 2 3 7" xfId="5572"/>
    <cellStyle name="Percent 3 2 2 3 7 2" xfId="32526"/>
    <cellStyle name="Percent 3 2 2 3 8" xfId="8265"/>
    <cellStyle name="Percent 3 2 2 3 8 2" xfId="35219"/>
    <cellStyle name="Percent 3 2 2 3 9" xfId="10958"/>
    <cellStyle name="Percent 3 2 2 3 9 2" xfId="37912"/>
    <cellStyle name="Percent 3 2 2 4" xfId="207"/>
    <cellStyle name="Percent 3 2 2 4 10" xfId="13684"/>
    <cellStyle name="Percent 3 2 2 4 10 2" xfId="40638"/>
    <cellStyle name="Percent 3 2 2 4 11" xfId="16377"/>
    <cellStyle name="Percent 3 2 2 4 11 2" xfId="43332"/>
    <cellStyle name="Percent 3 2 2 4 12" xfId="19071"/>
    <cellStyle name="Percent 3 2 2 4 12 2" xfId="46026"/>
    <cellStyle name="Percent 3 2 2 4 13" xfId="21765"/>
    <cellStyle name="Percent 3 2 2 4 13 2" xfId="48720"/>
    <cellStyle name="Percent 3 2 2 4 14" xfId="27193"/>
    <cellStyle name="Percent 3 2 2 4 15" xfId="24479"/>
    <cellStyle name="Percent 3 2 2 4 2" xfId="495"/>
    <cellStyle name="Percent 3 2 2 4 2 10" xfId="19325"/>
    <cellStyle name="Percent 3 2 2 4 2 10 2" xfId="46280"/>
    <cellStyle name="Percent 3 2 2 4 2 11" xfId="22019"/>
    <cellStyle name="Percent 3 2 2 4 2 11 2" xfId="48974"/>
    <cellStyle name="Percent 3 2 2 4 2 12" xfId="27447"/>
    <cellStyle name="Percent 3 2 2 4 2 13" xfId="24733"/>
    <cellStyle name="Percent 3 2 2 4 2 2" xfId="1383"/>
    <cellStyle name="Percent 3 2 2 4 2 2 10" xfId="28338"/>
    <cellStyle name="Percent 3 2 2 4 2 2 11" xfId="26515"/>
    <cellStyle name="Percent 3 2 2 4 2 2 2" xfId="4948"/>
    <cellStyle name="Percent 3 2 2 4 2 2 2 2" xfId="31902"/>
    <cellStyle name="Percent 3 2 2 4 2 2 3" xfId="7641"/>
    <cellStyle name="Percent 3 2 2 4 2 2 3 2" xfId="34595"/>
    <cellStyle name="Percent 3 2 2 4 2 2 4" xfId="10334"/>
    <cellStyle name="Percent 3 2 2 4 2 2 4 2" xfId="37288"/>
    <cellStyle name="Percent 3 2 2 4 2 2 5" xfId="13027"/>
    <cellStyle name="Percent 3 2 2 4 2 2 5 2" xfId="39981"/>
    <cellStyle name="Percent 3 2 2 4 2 2 6" xfId="15720"/>
    <cellStyle name="Percent 3 2 2 4 2 2 6 2" xfId="42674"/>
    <cellStyle name="Percent 3 2 2 4 2 2 7" xfId="18413"/>
    <cellStyle name="Percent 3 2 2 4 2 2 7 2" xfId="45368"/>
    <cellStyle name="Percent 3 2 2 4 2 2 8" xfId="21107"/>
    <cellStyle name="Percent 3 2 2 4 2 2 8 2" xfId="48062"/>
    <cellStyle name="Percent 3 2 2 4 2 2 9" xfId="23801"/>
    <cellStyle name="Percent 3 2 2 4 2 2 9 2" xfId="50756"/>
    <cellStyle name="Percent 3 2 2 4 2 3" xfId="2274"/>
    <cellStyle name="Percent 3 2 2 4 2 3 10" xfId="29229"/>
    <cellStyle name="Percent 3 2 2 4 2 3 11" xfId="25624"/>
    <cellStyle name="Percent 3 2 2 4 2 3 2" xfId="4057"/>
    <cellStyle name="Percent 3 2 2 4 2 3 2 2" xfId="31011"/>
    <cellStyle name="Percent 3 2 2 4 2 3 3" xfId="6750"/>
    <cellStyle name="Percent 3 2 2 4 2 3 3 2" xfId="33704"/>
    <cellStyle name="Percent 3 2 2 4 2 3 4" xfId="9443"/>
    <cellStyle name="Percent 3 2 2 4 2 3 4 2" xfId="36397"/>
    <cellStyle name="Percent 3 2 2 4 2 3 5" xfId="12136"/>
    <cellStyle name="Percent 3 2 2 4 2 3 5 2" xfId="39090"/>
    <cellStyle name="Percent 3 2 2 4 2 3 6" xfId="14829"/>
    <cellStyle name="Percent 3 2 2 4 2 3 6 2" xfId="41783"/>
    <cellStyle name="Percent 3 2 2 4 2 3 7" xfId="17522"/>
    <cellStyle name="Percent 3 2 2 4 2 3 7 2" xfId="44477"/>
    <cellStyle name="Percent 3 2 2 4 2 3 8" xfId="20216"/>
    <cellStyle name="Percent 3 2 2 4 2 3 8 2" xfId="47171"/>
    <cellStyle name="Percent 3 2 2 4 2 3 9" xfId="22910"/>
    <cellStyle name="Percent 3 2 2 4 2 3 9 2" xfId="49865"/>
    <cellStyle name="Percent 3 2 2 4 2 4" xfId="3166"/>
    <cellStyle name="Percent 3 2 2 4 2 4 2" xfId="30120"/>
    <cellStyle name="Percent 3 2 2 4 2 5" xfId="5859"/>
    <cellStyle name="Percent 3 2 2 4 2 5 2" xfId="32813"/>
    <cellStyle name="Percent 3 2 2 4 2 6" xfId="8552"/>
    <cellStyle name="Percent 3 2 2 4 2 6 2" xfId="35506"/>
    <cellStyle name="Percent 3 2 2 4 2 7" xfId="11245"/>
    <cellStyle name="Percent 3 2 2 4 2 7 2" xfId="38199"/>
    <cellStyle name="Percent 3 2 2 4 2 8" xfId="13938"/>
    <cellStyle name="Percent 3 2 2 4 2 8 2" xfId="40892"/>
    <cellStyle name="Percent 3 2 2 4 2 9" xfId="16631"/>
    <cellStyle name="Percent 3 2 2 4 2 9 2" xfId="43586"/>
    <cellStyle name="Percent 3 2 2 4 3" xfId="749"/>
    <cellStyle name="Percent 3 2 2 4 3 10" xfId="19579"/>
    <cellStyle name="Percent 3 2 2 4 3 10 2" xfId="46534"/>
    <cellStyle name="Percent 3 2 2 4 3 11" xfId="22273"/>
    <cellStyle name="Percent 3 2 2 4 3 11 2" xfId="49228"/>
    <cellStyle name="Percent 3 2 2 4 3 12" xfId="27701"/>
    <cellStyle name="Percent 3 2 2 4 3 13" xfId="24987"/>
    <cellStyle name="Percent 3 2 2 4 3 2" xfId="1637"/>
    <cellStyle name="Percent 3 2 2 4 3 2 10" xfId="28592"/>
    <cellStyle name="Percent 3 2 2 4 3 2 11" xfId="26769"/>
    <cellStyle name="Percent 3 2 2 4 3 2 2" xfId="5202"/>
    <cellStyle name="Percent 3 2 2 4 3 2 2 2" xfId="32156"/>
    <cellStyle name="Percent 3 2 2 4 3 2 3" xfId="7895"/>
    <cellStyle name="Percent 3 2 2 4 3 2 3 2" xfId="34849"/>
    <cellStyle name="Percent 3 2 2 4 3 2 4" xfId="10588"/>
    <cellStyle name="Percent 3 2 2 4 3 2 4 2" xfId="37542"/>
    <cellStyle name="Percent 3 2 2 4 3 2 5" xfId="13281"/>
    <cellStyle name="Percent 3 2 2 4 3 2 5 2" xfId="40235"/>
    <cellStyle name="Percent 3 2 2 4 3 2 6" xfId="15974"/>
    <cellStyle name="Percent 3 2 2 4 3 2 6 2" xfId="42928"/>
    <cellStyle name="Percent 3 2 2 4 3 2 7" xfId="18667"/>
    <cellStyle name="Percent 3 2 2 4 3 2 7 2" xfId="45622"/>
    <cellStyle name="Percent 3 2 2 4 3 2 8" xfId="21361"/>
    <cellStyle name="Percent 3 2 2 4 3 2 8 2" xfId="48316"/>
    <cellStyle name="Percent 3 2 2 4 3 2 9" xfId="24055"/>
    <cellStyle name="Percent 3 2 2 4 3 2 9 2" xfId="51010"/>
    <cellStyle name="Percent 3 2 2 4 3 3" xfId="2529"/>
    <cellStyle name="Percent 3 2 2 4 3 3 10" xfId="29483"/>
    <cellStyle name="Percent 3 2 2 4 3 3 11" xfId="25878"/>
    <cellStyle name="Percent 3 2 2 4 3 3 2" xfId="4311"/>
    <cellStyle name="Percent 3 2 2 4 3 3 2 2" xfId="31265"/>
    <cellStyle name="Percent 3 2 2 4 3 3 3" xfId="7004"/>
    <cellStyle name="Percent 3 2 2 4 3 3 3 2" xfId="33958"/>
    <cellStyle name="Percent 3 2 2 4 3 3 4" xfId="9697"/>
    <cellStyle name="Percent 3 2 2 4 3 3 4 2" xfId="36651"/>
    <cellStyle name="Percent 3 2 2 4 3 3 5" xfId="12390"/>
    <cellStyle name="Percent 3 2 2 4 3 3 5 2" xfId="39344"/>
    <cellStyle name="Percent 3 2 2 4 3 3 6" xfId="15083"/>
    <cellStyle name="Percent 3 2 2 4 3 3 6 2" xfId="42037"/>
    <cellStyle name="Percent 3 2 2 4 3 3 7" xfId="17776"/>
    <cellStyle name="Percent 3 2 2 4 3 3 7 2" xfId="44731"/>
    <cellStyle name="Percent 3 2 2 4 3 3 8" xfId="20470"/>
    <cellStyle name="Percent 3 2 2 4 3 3 8 2" xfId="47425"/>
    <cellStyle name="Percent 3 2 2 4 3 3 9" xfId="23164"/>
    <cellStyle name="Percent 3 2 2 4 3 3 9 2" xfId="50119"/>
    <cellStyle name="Percent 3 2 2 4 3 4" xfId="3420"/>
    <cellStyle name="Percent 3 2 2 4 3 4 2" xfId="30374"/>
    <cellStyle name="Percent 3 2 2 4 3 5" xfId="6113"/>
    <cellStyle name="Percent 3 2 2 4 3 5 2" xfId="33067"/>
    <cellStyle name="Percent 3 2 2 4 3 6" xfId="8806"/>
    <cellStyle name="Percent 3 2 2 4 3 6 2" xfId="35760"/>
    <cellStyle name="Percent 3 2 2 4 3 7" xfId="11499"/>
    <cellStyle name="Percent 3 2 2 4 3 7 2" xfId="38453"/>
    <cellStyle name="Percent 3 2 2 4 3 8" xfId="14192"/>
    <cellStyle name="Percent 3 2 2 4 3 8 2" xfId="41146"/>
    <cellStyle name="Percent 3 2 2 4 3 9" xfId="16885"/>
    <cellStyle name="Percent 3 2 2 4 3 9 2" xfId="43840"/>
    <cellStyle name="Percent 3 2 2 4 4" xfId="1129"/>
    <cellStyle name="Percent 3 2 2 4 4 10" xfId="28084"/>
    <cellStyle name="Percent 3 2 2 4 4 11" xfId="26261"/>
    <cellStyle name="Percent 3 2 2 4 4 2" xfId="4694"/>
    <cellStyle name="Percent 3 2 2 4 4 2 2" xfId="31648"/>
    <cellStyle name="Percent 3 2 2 4 4 3" xfId="7387"/>
    <cellStyle name="Percent 3 2 2 4 4 3 2" xfId="34341"/>
    <cellStyle name="Percent 3 2 2 4 4 4" xfId="10080"/>
    <cellStyle name="Percent 3 2 2 4 4 4 2" xfId="37034"/>
    <cellStyle name="Percent 3 2 2 4 4 5" xfId="12773"/>
    <cellStyle name="Percent 3 2 2 4 4 5 2" xfId="39727"/>
    <cellStyle name="Percent 3 2 2 4 4 6" xfId="15466"/>
    <cellStyle name="Percent 3 2 2 4 4 6 2" xfId="42420"/>
    <cellStyle name="Percent 3 2 2 4 4 7" xfId="18159"/>
    <cellStyle name="Percent 3 2 2 4 4 7 2" xfId="45114"/>
    <cellStyle name="Percent 3 2 2 4 4 8" xfId="20853"/>
    <cellStyle name="Percent 3 2 2 4 4 8 2" xfId="47808"/>
    <cellStyle name="Percent 3 2 2 4 4 9" xfId="23547"/>
    <cellStyle name="Percent 3 2 2 4 4 9 2" xfId="50502"/>
    <cellStyle name="Percent 3 2 2 4 5" xfId="2020"/>
    <cellStyle name="Percent 3 2 2 4 5 10" xfId="28975"/>
    <cellStyle name="Percent 3 2 2 4 5 11" xfId="25370"/>
    <cellStyle name="Percent 3 2 2 4 5 2" xfId="3803"/>
    <cellStyle name="Percent 3 2 2 4 5 2 2" xfId="30757"/>
    <cellStyle name="Percent 3 2 2 4 5 3" xfId="6496"/>
    <cellStyle name="Percent 3 2 2 4 5 3 2" xfId="33450"/>
    <cellStyle name="Percent 3 2 2 4 5 4" xfId="9189"/>
    <cellStyle name="Percent 3 2 2 4 5 4 2" xfId="36143"/>
    <cellStyle name="Percent 3 2 2 4 5 5" xfId="11882"/>
    <cellStyle name="Percent 3 2 2 4 5 5 2" xfId="38836"/>
    <cellStyle name="Percent 3 2 2 4 5 6" xfId="14575"/>
    <cellStyle name="Percent 3 2 2 4 5 6 2" xfId="41529"/>
    <cellStyle name="Percent 3 2 2 4 5 7" xfId="17268"/>
    <cellStyle name="Percent 3 2 2 4 5 7 2" xfId="44223"/>
    <cellStyle name="Percent 3 2 2 4 5 8" xfId="19962"/>
    <cellStyle name="Percent 3 2 2 4 5 8 2" xfId="46917"/>
    <cellStyle name="Percent 3 2 2 4 5 9" xfId="22656"/>
    <cellStyle name="Percent 3 2 2 4 5 9 2" xfId="49611"/>
    <cellStyle name="Percent 3 2 2 4 6" xfId="2912"/>
    <cellStyle name="Percent 3 2 2 4 6 2" xfId="29866"/>
    <cellStyle name="Percent 3 2 2 4 7" xfId="5605"/>
    <cellStyle name="Percent 3 2 2 4 7 2" xfId="32559"/>
    <cellStyle name="Percent 3 2 2 4 8" xfId="8298"/>
    <cellStyle name="Percent 3 2 2 4 8 2" xfId="35252"/>
    <cellStyle name="Percent 3 2 2 4 9" xfId="10991"/>
    <cellStyle name="Percent 3 2 2 4 9 2" xfId="37945"/>
    <cellStyle name="Percent 3 2 2 5" xfId="435"/>
    <cellStyle name="Percent 3 2 2 5 10" xfId="19272"/>
    <cellStyle name="Percent 3 2 2 5 10 2" xfId="46227"/>
    <cellStyle name="Percent 3 2 2 5 11" xfId="21966"/>
    <cellStyle name="Percent 3 2 2 5 11 2" xfId="48921"/>
    <cellStyle name="Percent 3 2 2 5 12" xfId="27394"/>
    <cellStyle name="Percent 3 2 2 5 13" xfId="24680"/>
    <cellStyle name="Percent 3 2 2 5 2" xfId="1330"/>
    <cellStyle name="Percent 3 2 2 5 2 10" xfId="28285"/>
    <cellStyle name="Percent 3 2 2 5 2 11" xfId="26462"/>
    <cellStyle name="Percent 3 2 2 5 2 2" xfId="4895"/>
    <cellStyle name="Percent 3 2 2 5 2 2 2" xfId="31849"/>
    <cellStyle name="Percent 3 2 2 5 2 3" xfId="7588"/>
    <cellStyle name="Percent 3 2 2 5 2 3 2" xfId="34542"/>
    <cellStyle name="Percent 3 2 2 5 2 4" xfId="10281"/>
    <cellStyle name="Percent 3 2 2 5 2 4 2" xfId="37235"/>
    <cellStyle name="Percent 3 2 2 5 2 5" xfId="12974"/>
    <cellStyle name="Percent 3 2 2 5 2 5 2" xfId="39928"/>
    <cellStyle name="Percent 3 2 2 5 2 6" xfId="15667"/>
    <cellStyle name="Percent 3 2 2 5 2 6 2" xfId="42621"/>
    <cellStyle name="Percent 3 2 2 5 2 7" xfId="18360"/>
    <cellStyle name="Percent 3 2 2 5 2 7 2" xfId="45315"/>
    <cellStyle name="Percent 3 2 2 5 2 8" xfId="21054"/>
    <cellStyle name="Percent 3 2 2 5 2 8 2" xfId="48009"/>
    <cellStyle name="Percent 3 2 2 5 2 9" xfId="23748"/>
    <cellStyle name="Percent 3 2 2 5 2 9 2" xfId="50703"/>
    <cellStyle name="Percent 3 2 2 5 3" xfId="2221"/>
    <cellStyle name="Percent 3 2 2 5 3 10" xfId="29176"/>
    <cellStyle name="Percent 3 2 2 5 3 11" xfId="25571"/>
    <cellStyle name="Percent 3 2 2 5 3 2" xfId="4004"/>
    <cellStyle name="Percent 3 2 2 5 3 2 2" xfId="30958"/>
    <cellStyle name="Percent 3 2 2 5 3 3" xfId="6697"/>
    <cellStyle name="Percent 3 2 2 5 3 3 2" xfId="33651"/>
    <cellStyle name="Percent 3 2 2 5 3 4" xfId="9390"/>
    <cellStyle name="Percent 3 2 2 5 3 4 2" xfId="36344"/>
    <cellStyle name="Percent 3 2 2 5 3 5" xfId="12083"/>
    <cellStyle name="Percent 3 2 2 5 3 5 2" xfId="39037"/>
    <cellStyle name="Percent 3 2 2 5 3 6" xfId="14776"/>
    <cellStyle name="Percent 3 2 2 5 3 6 2" xfId="41730"/>
    <cellStyle name="Percent 3 2 2 5 3 7" xfId="17469"/>
    <cellStyle name="Percent 3 2 2 5 3 7 2" xfId="44424"/>
    <cellStyle name="Percent 3 2 2 5 3 8" xfId="20163"/>
    <cellStyle name="Percent 3 2 2 5 3 8 2" xfId="47118"/>
    <cellStyle name="Percent 3 2 2 5 3 9" xfId="22857"/>
    <cellStyle name="Percent 3 2 2 5 3 9 2" xfId="49812"/>
    <cellStyle name="Percent 3 2 2 5 4" xfId="3113"/>
    <cellStyle name="Percent 3 2 2 5 4 2" xfId="30067"/>
    <cellStyle name="Percent 3 2 2 5 5" xfId="5806"/>
    <cellStyle name="Percent 3 2 2 5 5 2" xfId="32760"/>
    <cellStyle name="Percent 3 2 2 5 6" xfId="8499"/>
    <cellStyle name="Percent 3 2 2 5 6 2" xfId="35453"/>
    <cellStyle name="Percent 3 2 2 5 7" xfId="11192"/>
    <cellStyle name="Percent 3 2 2 5 7 2" xfId="38146"/>
    <cellStyle name="Percent 3 2 2 5 8" xfId="13885"/>
    <cellStyle name="Percent 3 2 2 5 8 2" xfId="40839"/>
    <cellStyle name="Percent 3 2 2 5 9" xfId="16578"/>
    <cellStyle name="Percent 3 2 2 5 9 2" xfId="43533"/>
    <cellStyle name="Percent 3 2 2 6" xfId="533"/>
    <cellStyle name="Percent 3 2 2 6 10" xfId="19363"/>
    <cellStyle name="Percent 3 2 2 6 10 2" xfId="46318"/>
    <cellStyle name="Percent 3 2 2 6 11" xfId="22057"/>
    <cellStyle name="Percent 3 2 2 6 11 2" xfId="49012"/>
    <cellStyle name="Percent 3 2 2 6 12" xfId="27485"/>
    <cellStyle name="Percent 3 2 2 6 13" xfId="24771"/>
    <cellStyle name="Percent 3 2 2 6 2" xfId="1421"/>
    <cellStyle name="Percent 3 2 2 6 2 10" xfId="28376"/>
    <cellStyle name="Percent 3 2 2 6 2 11" xfId="26553"/>
    <cellStyle name="Percent 3 2 2 6 2 2" xfId="4986"/>
    <cellStyle name="Percent 3 2 2 6 2 2 2" xfId="31940"/>
    <cellStyle name="Percent 3 2 2 6 2 3" xfId="7679"/>
    <cellStyle name="Percent 3 2 2 6 2 3 2" xfId="34633"/>
    <cellStyle name="Percent 3 2 2 6 2 4" xfId="10372"/>
    <cellStyle name="Percent 3 2 2 6 2 4 2" xfId="37326"/>
    <cellStyle name="Percent 3 2 2 6 2 5" xfId="13065"/>
    <cellStyle name="Percent 3 2 2 6 2 5 2" xfId="40019"/>
    <cellStyle name="Percent 3 2 2 6 2 6" xfId="15758"/>
    <cellStyle name="Percent 3 2 2 6 2 6 2" xfId="42712"/>
    <cellStyle name="Percent 3 2 2 6 2 7" xfId="18451"/>
    <cellStyle name="Percent 3 2 2 6 2 7 2" xfId="45406"/>
    <cellStyle name="Percent 3 2 2 6 2 8" xfId="21145"/>
    <cellStyle name="Percent 3 2 2 6 2 8 2" xfId="48100"/>
    <cellStyle name="Percent 3 2 2 6 2 9" xfId="23839"/>
    <cellStyle name="Percent 3 2 2 6 2 9 2" xfId="50794"/>
    <cellStyle name="Percent 3 2 2 6 3" xfId="2312"/>
    <cellStyle name="Percent 3 2 2 6 3 10" xfId="29267"/>
    <cellStyle name="Percent 3 2 2 6 3 11" xfId="25662"/>
    <cellStyle name="Percent 3 2 2 6 3 2" xfId="4095"/>
    <cellStyle name="Percent 3 2 2 6 3 2 2" xfId="31049"/>
    <cellStyle name="Percent 3 2 2 6 3 3" xfId="6788"/>
    <cellStyle name="Percent 3 2 2 6 3 3 2" xfId="33742"/>
    <cellStyle name="Percent 3 2 2 6 3 4" xfId="9481"/>
    <cellStyle name="Percent 3 2 2 6 3 4 2" xfId="36435"/>
    <cellStyle name="Percent 3 2 2 6 3 5" xfId="12174"/>
    <cellStyle name="Percent 3 2 2 6 3 5 2" xfId="39128"/>
    <cellStyle name="Percent 3 2 2 6 3 6" xfId="14867"/>
    <cellStyle name="Percent 3 2 2 6 3 6 2" xfId="41821"/>
    <cellStyle name="Percent 3 2 2 6 3 7" xfId="17560"/>
    <cellStyle name="Percent 3 2 2 6 3 7 2" xfId="44515"/>
    <cellStyle name="Percent 3 2 2 6 3 8" xfId="20254"/>
    <cellStyle name="Percent 3 2 2 6 3 8 2" xfId="47209"/>
    <cellStyle name="Percent 3 2 2 6 3 9" xfId="22948"/>
    <cellStyle name="Percent 3 2 2 6 3 9 2" xfId="49903"/>
    <cellStyle name="Percent 3 2 2 6 4" xfId="3204"/>
    <cellStyle name="Percent 3 2 2 6 4 2" xfId="30158"/>
    <cellStyle name="Percent 3 2 2 6 5" xfId="5897"/>
    <cellStyle name="Percent 3 2 2 6 5 2" xfId="32851"/>
    <cellStyle name="Percent 3 2 2 6 6" xfId="8590"/>
    <cellStyle name="Percent 3 2 2 6 6 2" xfId="35544"/>
    <cellStyle name="Percent 3 2 2 6 7" xfId="11283"/>
    <cellStyle name="Percent 3 2 2 6 7 2" xfId="38237"/>
    <cellStyle name="Percent 3 2 2 6 8" xfId="13976"/>
    <cellStyle name="Percent 3 2 2 6 8 2" xfId="40930"/>
    <cellStyle name="Percent 3 2 2 6 9" xfId="16669"/>
    <cellStyle name="Percent 3 2 2 6 9 2" xfId="43624"/>
    <cellStyle name="Percent 3 2 2 7" xfId="798"/>
    <cellStyle name="Percent 3 2 2 7 10" xfId="19629"/>
    <cellStyle name="Percent 3 2 2 7 10 2" xfId="46584"/>
    <cellStyle name="Percent 3 2 2 7 11" xfId="22323"/>
    <cellStyle name="Percent 3 2 2 7 11 2" xfId="49278"/>
    <cellStyle name="Percent 3 2 2 7 12" xfId="27751"/>
    <cellStyle name="Percent 3 2 2 7 13" xfId="25037"/>
    <cellStyle name="Percent 3 2 2 7 2" xfId="1687"/>
    <cellStyle name="Percent 3 2 2 7 2 10" xfId="28642"/>
    <cellStyle name="Percent 3 2 2 7 2 11" xfId="26819"/>
    <cellStyle name="Percent 3 2 2 7 2 2" xfId="5252"/>
    <cellStyle name="Percent 3 2 2 7 2 2 2" xfId="32206"/>
    <cellStyle name="Percent 3 2 2 7 2 3" xfId="7945"/>
    <cellStyle name="Percent 3 2 2 7 2 3 2" xfId="34899"/>
    <cellStyle name="Percent 3 2 2 7 2 4" xfId="10638"/>
    <cellStyle name="Percent 3 2 2 7 2 4 2" xfId="37592"/>
    <cellStyle name="Percent 3 2 2 7 2 5" xfId="13331"/>
    <cellStyle name="Percent 3 2 2 7 2 5 2" xfId="40285"/>
    <cellStyle name="Percent 3 2 2 7 2 6" xfId="16024"/>
    <cellStyle name="Percent 3 2 2 7 2 6 2" xfId="42978"/>
    <cellStyle name="Percent 3 2 2 7 2 7" xfId="18717"/>
    <cellStyle name="Percent 3 2 2 7 2 7 2" xfId="45672"/>
    <cellStyle name="Percent 3 2 2 7 2 8" xfId="21411"/>
    <cellStyle name="Percent 3 2 2 7 2 8 2" xfId="48366"/>
    <cellStyle name="Percent 3 2 2 7 2 9" xfId="24105"/>
    <cellStyle name="Percent 3 2 2 7 2 9 2" xfId="51060"/>
    <cellStyle name="Percent 3 2 2 7 3" xfId="2579"/>
    <cellStyle name="Percent 3 2 2 7 3 10" xfId="29533"/>
    <cellStyle name="Percent 3 2 2 7 3 11" xfId="25928"/>
    <cellStyle name="Percent 3 2 2 7 3 2" xfId="4361"/>
    <cellStyle name="Percent 3 2 2 7 3 2 2" xfId="31315"/>
    <cellStyle name="Percent 3 2 2 7 3 3" xfId="7054"/>
    <cellStyle name="Percent 3 2 2 7 3 3 2" xfId="34008"/>
    <cellStyle name="Percent 3 2 2 7 3 4" xfId="9747"/>
    <cellStyle name="Percent 3 2 2 7 3 4 2" xfId="36701"/>
    <cellStyle name="Percent 3 2 2 7 3 5" xfId="12440"/>
    <cellStyle name="Percent 3 2 2 7 3 5 2" xfId="39394"/>
    <cellStyle name="Percent 3 2 2 7 3 6" xfId="15133"/>
    <cellStyle name="Percent 3 2 2 7 3 6 2" xfId="42087"/>
    <cellStyle name="Percent 3 2 2 7 3 7" xfId="17826"/>
    <cellStyle name="Percent 3 2 2 7 3 7 2" xfId="44781"/>
    <cellStyle name="Percent 3 2 2 7 3 8" xfId="20520"/>
    <cellStyle name="Percent 3 2 2 7 3 8 2" xfId="47475"/>
    <cellStyle name="Percent 3 2 2 7 3 9" xfId="23214"/>
    <cellStyle name="Percent 3 2 2 7 3 9 2" xfId="50169"/>
    <cellStyle name="Percent 3 2 2 7 4" xfId="3470"/>
    <cellStyle name="Percent 3 2 2 7 4 2" xfId="30424"/>
    <cellStyle name="Percent 3 2 2 7 5" xfId="6163"/>
    <cellStyle name="Percent 3 2 2 7 5 2" xfId="33117"/>
    <cellStyle name="Percent 3 2 2 7 6" xfId="8856"/>
    <cellStyle name="Percent 3 2 2 7 6 2" xfId="35810"/>
    <cellStyle name="Percent 3 2 2 7 7" xfId="11549"/>
    <cellStyle name="Percent 3 2 2 7 7 2" xfId="38503"/>
    <cellStyle name="Percent 3 2 2 7 8" xfId="14242"/>
    <cellStyle name="Percent 3 2 2 7 8 2" xfId="41196"/>
    <cellStyle name="Percent 3 2 2 7 9" xfId="16935"/>
    <cellStyle name="Percent 3 2 2 7 9 2" xfId="43890"/>
    <cellStyle name="Percent 3 2 2 8" xfId="831"/>
    <cellStyle name="Percent 3 2 2 8 10" xfId="19662"/>
    <cellStyle name="Percent 3 2 2 8 10 2" xfId="46617"/>
    <cellStyle name="Percent 3 2 2 8 11" xfId="22356"/>
    <cellStyle name="Percent 3 2 2 8 11 2" xfId="49311"/>
    <cellStyle name="Percent 3 2 2 8 12" xfId="27784"/>
    <cellStyle name="Percent 3 2 2 8 13" xfId="25070"/>
    <cellStyle name="Percent 3 2 2 8 2" xfId="1720"/>
    <cellStyle name="Percent 3 2 2 8 2 10" xfId="28675"/>
    <cellStyle name="Percent 3 2 2 8 2 11" xfId="26852"/>
    <cellStyle name="Percent 3 2 2 8 2 2" xfId="5285"/>
    <cellStyle name="Percent 3 2 2 8 2 2 2" xfId="32239"/>
    <cellStyle name="Percent 3 2 2 8 2 3" xfId="7978"/>
    <cellStyle name="Percent 3 2 2 8 2 3 2" xfId="34932"/>
    <cellStyle name="Percent 3 2 2 8 2 4" xfId="10671"/>
    <cellStyle name="Percent 3 2 2 8 2 4 2" xfId="37625"/>
    <cellStyle name="Percent 3 2 2 8 2 5" xfId="13364"/>
    <cellStyle name="Percent 3 2 2 8 2 5 2" xfId="40318"/>
    <cellStyle name="Percent 3 2 2 8 2 6" xfId="16057"/>
    <cellStyle name="Percent 3 2 2 8 2 6 2" xfId="43011"/>
    <cellStyle name="Percent 3 2 2 8 2 7" xfId="18750"/>
    <cellStyle name="Percent 3 2 2 8 2 7 2" xfId="45705"/>
    <cellStyle name="Percent 3 2 2 8 2 8" xfId="21444"/>
    <cellStyle name="Percent 3 2 2 8 2 8 2" xfId="48399"/>
    <cellStyle name="Percent 3 2 2 8 2 9" xfId="24138"/>
    <cellStyle name="Percent 3 2 2 8 2 9 2" xfId="51093"/>
    <cellStyle name="Percent 3 2 2 8 3" xfId="2612"/>
    <cellStyle name="Percent 3 2 2 8 3 10" xfId="29566"/>
    <cellStyle name="Percent 3 2 2 8 3 11" xfId="25961"/>
    <cellStyle name="Percent 3 2 2 8 3 2" xfId="4394"/>
    <cellStyle name="Percent 3 2 2 8 3 2 2" xfId="31348"/>
    <cellStyle name="Percent 3 2 2 8 3 3" xfId="7087"/>
    <cellStyle name="Percent 3 2 2 8 3 3 2" xfId="34041"/>
    <cellStyle name="Percent 3 2 2 8 3 4" xfId="9780"/>
    <cellStyle name="Percent 3 2 2 8 3 4 2" xfId="36734"/>
    <cellStyle name="Percent 3 2 2 8 3 5" xfId="12473"/>
    <cellStyle name="Percent 3 2 2 8 3 5 2" xfId="39427"/>
    <cellStyle name="Percent 3 2 2 8 3 6" xfId="15166"/>
    <cellStyle name="Percent 3 2 2 8 3 6 2" xfId="42120"/>
    <cellStyle name="Percent 3 2 2 8 3 7" xfId="17859"/>
    <cellStyle name="Percent 3 2 2 8 3 7 2" xfId="44814"/>
    <cellStyle name="Percent 3 2 2 8 3 8" xfId="20553"/>
    <cellStyle name="Percent 3 2 2 8 3 8 2" xfId="47508"/>
    <cellStyle name="Percent 3 2 2 8 3 9" xfId="23247"/>
    <cellStyle name="Percent 3 2 2 8 3 9 2" xfId="50202"/>
    <cellStyle name="Percent 3 2 2 8 4" xfId="3503"/>
    <cellStyle name="Percent 3 2 2 8 4 2" xfId="30457"/>
    <cellStyle name="Percent 3 2 2 8 5" xfId="6196"/>
    <cellStyle name="Percent 3 2 2 8 5 2" xfId="33150"/>
    <cellStyle name="Percent 3 2 2 8 6" xfId="8889"/>
    <cellStyle name="Percent 3 2 2 8 6 2" xfId="35843"/>
    <cellStyle name="Percent 3 2 2 8 7" xfId="11582"/>
    <cellStyle name="Percent 3 2 2 8 7 2" xfId="38536"/>
    <cellStyle name="Percent 3 2 2 8 8" xfId="14275"/>
    <cellStyle name="Percent 3 2 2 8 8 2" xfId="41229"/>
    <cellStyle name="Percent 3 2 2 8 9" xfId="16968"/>
    <cellStyle name="Percent 3 2 2 8 9 2" xfId="43923"/>
    <cellStyle name="Percent 3 2 2 9" xfId="884"/>
    <cellStyle name="Percent 3 2 2 9 10" xfId="19716"/>
    <cellStyle name="Percent 3 2 2 9 10 2" xfId="46671"/>
    <cellStyle name="Percent 3 2 2 9 11" xfId="22410"/>
    <cellStyle name="Percent 3 2 2 9 11 2" xfId="49365"/>
    <cellStyle name="Percent 3 2 2 9 12" xfId="27838"/>
    <cellStyle name="Percent 3 2 2 9 13" xfId="25124"/>
    <cellStyle name="Percent 3 2 2 9 2" xfId="1774"/>
    <cellStyle name="Percent 3 2 2 9 2 10" xfId="28729"/>
    <cellStyle name="Percent 3 2 2 9 2 11" xfId="26906"/>
    <cellStyle name="Percent 3 2 2 9 2 2" xfId="5339"/>
    <cellStyle name="Percent 3 2 2 9 2 2 2" xfId="32293"/>
    <cellStyle name="Percent 3 2 2 9 2 3" xfId="8032"/>
    <cellStyle name="Percent 3 2 2 9 2 3 2" xfId="34986"/>
    <cellStyle name="Percent 3 2 2 9 2 4" xfId="10725"/>
    <cellStyle name="Percent 3 2 2 9 2 4 2" xfId="37679"/>
    <cellStyle name="Percent 3 2 2 9 2 5" xfId="13418"/>
    <cellStyle name="Percent 3 2 2 9 2 5 2" xfId="40372"/>
    <cellStyle name="Percent 3 2 2 9 2 6" xfId="16111"/>
    <cellStyle name="Percent 3 2 2 9 2 6 2" xfId="43065"/>
    <cellStyle name="Percent 3 2 2 9 2 7" xfId="18804"/>
    <cellStyle name="Percent 3 2 2 9 2 7 2" xfId="45759"/>
    <cellStyle name="Percent 3 2 2 9 2 8" xfId="21498"/>
    <cellStyle name="Percent 3 2 2 9 2 8 2" xfId="48453"/>
    <cellStyle name="Percent 3 2 2 9 2 9" xfId="24192"/>
    <cellStyle name="Percent 3 2 2 9 2 9 2" xfId="51147"/>
    <cellStyle name="Percent 3 2 2 9 3" xfId="2666"/>
    <cellStyle name="Percent 3 2 2 9 3 10" xfId="29620"/>
    <cellStyle name="Percent 3 2 2 9 3 11" xfId="26015"/>
    <cellStyle name="Percent 3 2 2 9 3 2" xfId="4448"/>
    <cellStyle name="Percent 3 2 2 9 3 2 2" xfId="31402"/>
    <cellStyle name="Percent 3 2 2 9 3 3" xfId="7141"/>
    <cellStyle name="Percent 3 2 2 9 3 3 2" xfId="34095"/>
    <cellStyle name="Percent 3 2 2 9 3 4" xfId="9834"/>
    <cellStyle name="Percent 3 2 2 9 3 4 2" xfId="36788"/>
    <cellStyle name="Percent 3 2 2 9 3 5" xfId="12527"/>
    <cellStyle name="Percent 3 2 2 9 3 5 2" xfId="39481"/>
    <cellStyle name="Percent 3 2 2 9 3 6" xfId="15220"/>
    <cellStyle name="Percent 3 2 2 9 3 6 2" xfId="42174"/>
    <cellStyle name="Percent 3 2 2 9 3 7" xfId="17913"/>
    <cellStyle name="Percent 3 2 2 9 3 7 2" xfId="44868"/>
    <cellStyle name="Percent 3 2 2 9 3 8" xfId="20607"/>
    <cellStyle name="Percent 3 2 2 9 3 8 2" xfId="47562"/>
    <cellStyle name="Percent 3 2 2 9 3 9" xfId="23301"/>
    <cellStyle name="Percent 3 2 2 9 3 9 2" xfId="50256"/>
    <cellStyle name="Percent 3 2 2 9 4" xfId="3557"/>
    <cellStyle name="Percent 3 2 2 9 4 2" xfId="30511"/>
    <cellStyle name="Percent 3 2 2 9 5" xfId="6250"/>
    <cellStyle name="Percent 3 2 2 9 5 2" xfId="33204"/>
    <cellStyle name="Percent 3 2 2 9 6" xfId="8943"/>
    <cellStyle name="Percent 3 2 2 9 6 2" xfId="35897"/>
    <cellStyle name="Percent 3 2 2 9 7" xfId="11636"/>
    <cellStyle name="Percent 3 2 2 9 7 2" xfId="38590"/>
    <cellStyle name="Percent 3 2 2 9 8" xfId="14329"/>
    <cellStyle name="Percent 3 2 2 9 8 2" xfId="41283"/>
    <cellStyle name="Percent 3 2 2 9 9" xfId="17022"/>
    <cellStyle name="Percent 3 2 2 9 9 2" xfId="43977"/>
    <cellStyle name="Percent 3 2 20" xfId="13559"/>
    <cellStyle name="Percent 3 2 20 2" xfId="40513"/>
    <cellStyle name="Percent 3 2 21" xfId="16252"/>
    <cellStyle name="Percent 3 2 21 2" xfId="43207"/>
    <cellStyle name="Percent 3 2 22" xfId="18946"/>
    <cellStyle name="Percent 3 2 22 2" xfId="45901"/>
    <cellStyle name="Percent 3 2 23" xfId="21640"/>
    <cellStyle name="Percent 3 2 23 2" xfId="48595"/>
    <cellStyle name="Percent 3 2 24" xfId="27068"/>
    <cellStyle name="Percent 3 2 25" xfId="24354"/>
    <cellStyle name="Percent 3 2 3" xfId="95"/>
    <cellStyle name="Percent 3 2 3 10" xfId="13572"/>
    <cellStyle name="Percent 3 2 3 10 2" xfId="40526"/>
    <cellStyle name="Percent 3 2 3 11" xfId="16265"/>
    <cellStyle name="Percent 3 2 3 11 2" xfId="43220"/>
    <cellStyle name="Percent 3 2 3 12" xfId="18959"/>
    <cellStyle name="Percent 3 2 3 12 2" xfId="45914"/>
    <cellStyle name="Percent 3 2 3 13" xfId="21653"/>
    <cellStyle name="Percent 3 2 3 13 2" xfId="48608"/>
    <cellStyle name="Percent 3 2 3 14" xfId="27081"/>
    <cellStyle name="Percent 3 2 3 15" xfId="24367"/>
    <cellStyle name="Percent 3 2 3 2" xfId="440"/>
    <cellStyle name="Percent 3 2 3 2 10" xfId="19276"/>
    <cellStyle name="Percent 3 2 3 2 10 2" xfId="46231"/>
    <cellStyle name="Percent 3 2 3 2 11" xfId="21970"/>
    <cellStyle name="Percent 3 2 3 2 11 2" xfId="48925"/>
    <cellStyle name="Percent 3 2 3 2 12" xfId="27398"/>
    <cellStyle name="Percent 3 2 3 2 13" xfId="24684"/>
    <cellStyle name="Percent 3 2 3 2 2" xfId="1334"/>
    <cellStyle name="Percent 3 2 3 2 2 10" xfId="28289"/>
    <cellStyle name="Percent 3 2 3 2 2 11" xfId="26466"/>
    <cellStyle name="Percent 3 2 3 2 2 2" xfId="4899"/>
    <cellStyle name="Percent 3 2 3 2 2 2 2" xfId="31853"/>
    <cellStyle name="Percent 3 2 3 2 2 3" xfId="7592"/>
    <cellStyle name="Percent 3 2 3 2 2 3 2" xfId="34546"/>
    <cellStyle name="Percent 3 2 3 2 2 4" xfId="10285"/>
    <cellStyle name="Percent 3 2 3 2 2 4 2" xfId="37239"/>
    <cellStyle name="Percent 3 2 3 2 2 5" xfId="12978"/>
    <cellStyle name="Percent 3 2 3 2 2 5 2" xfId="39932"/>
    <cellStyle name="Percent 3 2 3 2 2 6" xfId="15671"/>
    <cellStyle name="Percent 3 2 3 2 2 6 2" xfId="42625"/>
    <cellStyle name="Percent 3 2 3 2 2 7" xfId="18364"/>
    <cellStyle name="Percent 3 2 3 2 2 7 2" xfId="45319"/>
    <cellStyle name="Percent 3 2 3 2 2 8" xfId="21058"/>
    <cellStyle name="Percent 3 2 3 2 2 8 2" xfId="48013"/>
    <cellStyle name="Percent 3 2 3 2 2 9" xfId="23752"/>
    <cellStyle name="Percent 3 2 3 2 2 9 2" xfId="50707"/>
    <cellStyle name="Percent 3 2 3 2 3" xfId="2225"/>
    <cellStyle name="Percent 3 2 3 2 3 10" xfId="29180"/>
    <cellStyle name="Percent 3 2 3 2 3 11" xfId="25575"/>
    <cellStyle name="Percent 3 2 3 2 3 2" xfId="4008"/>
    <cellStyle name="Percent 3 2 3 2 3 2 2" xfId="30962"/>
    <cellStyle name="Percent 3 2 3 2 3 3" xfId="6701"/>
    <cellStyle name="Percent 3 2 3 2 3 3 2" xfId="33655"/>
    <cellStyle name="Percent 3 2 3 2 3 4" xfId="9394"/>
    <cellStyle name="Percent 3 2 3 2 3 4 2" xfId="36348"/>
    <cellStyle name="Percent 3 2 3 2 3 5" xfId="12087"/>
    <cellStyle name="Percent 3 2 3 2 3 5 2" xfId="39041"/>
    <cellStyle name="Percent 3 2 3 2 3 6" xfId="14780"/>
    <cellStyle name="Percent 3 2 3 2 3 6 2" xfId="41734"/>
    <cellStyle name="Percent 3 2 3 2 3 7" xfId="17473"/>
    <cellStyle name="Percent 3 2 3 2 3 7 2" xfId="44428"/>
    <cellStyle name="Percent 3 2 3 2 3 8" xfId="20167"/>
    <cellStyle name="Percent 3 2 3 2 3 8 2" xfId="47122"/>
    <cellStyle name="Percent 3 2 3 2 3 9" xfId="22861"/>
    <cellStyle name="Percent 3 2 3 2 3 9 2" xfId="49816"/>
    <cellStyle name="Percent 3 2 3 2 4" xfId="3117"/>
    <cellStyle name="Percent 3 2 3 2 4 2" xfId="30071"/>
    <cellStyle name="Percent 3 2 3 2 5" xfId="5810"/>
    <cellStyle name="Percent 3 2 3 2 5 2" xfId="32764"/>
    <cellStyle name="Percent 3 2 3 2 6" xfId="8503"/>
    <cellStyle name="Percent 3 2 3 2 6 2" xfId="35457"/>
    <cellStyle name="Percent 3 2 3 2 7" xfId="11196"/>
    <cellStyle name="Percent 3 2 3 2 7 2" xfId="38150"/>
    <cellStyle name="Percent 3 2 3 2 8" xfId="13889"/>
    <cellStyle name="Percent 3 2 3 2 8 2" xfId="40843"/>
    <cellStyle name="Percent 3 2 3 2 9" xfId="16582"/>
    <cellStyle name="Percent 3 2 3 2 9 2" xfId="43537"/>
    <cellStyle name="Percent 3 2 3 3" xfId="705"/>
    <cellStyle name="Percent 3 2 3 3 10" xfId="19535"/>
    <cellStyle name="Percent 3 2 3 3 10 2" xfId="46490"/>
    <cellStyle name="Percent 3 2 3 3 11" xfId="22229"/>
    <cellStyle name="Percent 3 2 3 3 11 2" xfId="49184"/>
    <cellStyle name="Percent 3 2 3 3 12" xfId="27657"/>
    <cellStyle name="Percent 3 2 3 3 13" xfId="24943"/>
    <cellStyle name="Percent 3 2 3 3 2" xfId="1593"/>
    <cellStyle name="Percent 3 2 3 3 2 10" xfId="28548"/>
    <cellStyle name="Percent 3 2 3 3 2 11" xfId="26725"/>
    <cellStyle name="Percent 3 2 3 3 2 2" xfId="5158"/>
    <cellStyle name="Percent 3 2 3 3 2 2 2" xfId="32112"/>
    <cellStyle name="Percent 3 2 3 3 2 3" xfId="7851"/>
    <cellStyle name="Percent 3 2 3 3 2 3 2" xfId="34805"/>
    <cellStyle name="Percent 3 2 3 3 2 4" xfId="10544"/>
    <cellStyle name="Percent 3 2 3 3 2 4 2" xfId="37498"/>
    <cellStyle name="Percent 3 2 3 3 2 5" xfId="13237"/>
    <cellStyle name="Percent 3 2 3 3 2 5 2" xfId="40191"/>
    <cellStyle name="Percent 3 2 3 3 2 6" xfId="15930"/>
    <cellStyle name="Percent 3 2 3 3 2 6 2" xfId="42884"/>
    <cellStyle name="Percent 3 2 3 3 2 7" xfId="18623"/>
    <cellStyle name="Percent 3 2 3 3 2 7 2" xfId="45578"/>
    <cellStyle name="Percent 3 2 3 3 2 8" xfId="21317"/>
    <cellStyle name="Percent 3 2 3 3 2 8 2" xfId="48272"/>
    <cellStyle name="Percent 3 2 3 3 2 9" xfId="24011"/>
    <cellStyle name="Percent 3 2 3 3 2 9 2" xfId="50966"/>
    <cellStyle name="Percent 3 2 3 3 3" xfId="2485"/>
    <cellStyle name="Percent 3 2 3 3 3 10" xfId="29439"/>
    <cellStyle name="Percent 3 2 3 3 3 11" xfId="25834"/>
    <cellStyle name="Percent 3 2 3 3 3 2" xfId="4267"/>
    <cellStyle name="Percent 3 2 3 3 3 2 2" xfId="31221"/>
    <cellStyle name="Percent 3 2 3 3 3 3" xfId="6960"/>
    <cellStyle name="Percent 3 2 3 3 3 3 2" xfId="33914"/>
    <cellStyle name="Percent 3 2 3 3 3 4" xfId="9653"/>
    <cellStyle name="Percent 3 2 3 3 3 4 2" xfId="36607"/>
    <cellStyle name="Percent 3 2 3 3 3 5" xfId="12346"/>
    <cellStyle name="Percent 3 2 3 3 3 5 2" xfId="39300"/>
    <cellStyle name="Percent 3 2 3 3 3 6" xfId="15039"/>
    <cellStyle name="Percent 3 2 3 3 3 6 2" xfId="41993"/>
    <cellStyle name="Percent 3 2 3 3 3 7" xfId="17732"/>
    <cellStyle name="Percent 3 2 3 3 3 7 2" xfId="44687"/>
    <cellStyle name="Percent 3 2 3 3 3 8" xfId="20426"/>
    <cellStyle name="Percent 3 2 3 3 3 8 2" xfId="47381"/>
    <cellStyle name="Percent 3 2 3 3 3 9" xfId="23120"/>
    <cellStyle name="Percent 3 2 3 3 3 9 2" xfId="50075"/>
    <cellStyle name="Percent 3 2 3 3 4" xfId="3376"/>
    <cellStyle name="Percent 3 2 3 3 4 2" xfId="30330"/>
    <cellStyle name="Percent 3 2 3 3 5" xfId="6069"/>
    <cellStyle name="Percent 3 2 3 3 5 2" xfId="33023"/>
    <cellStyle name="Percent 3 2 3 3 6" xfId="8762"/>
    <cellStyle name="Percent 3 2 3 3 6 2" xfId="35716"/>
    <cellStyle name="Percent 3 2 3 3 7" xfId="11455"/>
    <cellStyle name="Percent 3 2 3 3 7 2" xfId="38409"/>
    <cellStyle name="Percent 3 2 3 3 8" xfId="14148"/>
    <cellStyle name="Percent 3 2 3 3 8 2" xfId="41102"/>
    <cellStyle name="Percent 3 2 3 3 9" xfId="16841"/>
    <cellStyle name="Percent 3 2 3 3 9 2" xfId="43796"/>
    <cellStyle name="Percent 3 2 3 4" xfId="1017"/>
    <cellStyle name="Percent 3 2 3 4 10" xfId="27972"/>
    <cellStyle name="Percent 3 2 3 4 11" xfId="26149"/>
    <cellStyle name="Percent 3 2 3 4 2" xfId="4582"/>
    <cellStyle name="Percent 3 2 3 4 2 2" xfId="31536"/>
    <cellStyle name="Percent 3 2 3 4 3" xfId="7275"/>
    <cellStyle name="Percent 3 2 3 4 3 2" xfId="34229"/>
    <cellStyle name="Percent 3 2 3 4 4" xfId="9968"/>
    <cellStyle name="Percent 3 2 3 4 4 2" xfId="36922"/>
    <cellStyle name="Percent 3 2 3 4 5" xfId="12661"/>
    <cellStyle name="Percent 3 2 3 4 5 2" xfId="39615"/>
    <cellStyle name="Percent 3 2 3 4 6" xfId="15354"/>
    <cellStyle name="Percent 3 2 3 4 6 2" xfId="42308"/>
    <cellStyle name="Percent 3 2 3 4 7" xfId="18047"/>
    <cellStyle name="Percent 3 2 3 4 7 2" xfId="45002"/>
    <cellStyle name="Percent 3 2 3 4 8" xfId="20741"/>
    <cellStyle name="Percent 3 2 3 4 8 2" xfId="47696"/>
    <cellStyle name="Percent 3 2 3 4 9" xfId="23435"/>
    <cellStyle name="Percent 3 2 3 4 9 2" xfId="50390"/>
    <cellStyle name="Percent 3 2 3 5" xfId="1908"/>
    <cellStyle name="Percent 3 2 3 5 10" xfId="28863"/>
    <cellStyle name="Percent 3 2 3 5 11" xfId="25258"/>
    <cellStyle name="Percent 3 2 3 5 2" xfId="3691"/>
    <cellStyle name="Percent 3 2 3 5 2 2" xfId="30645"/>
    <cellStyle name="Percent 3 2 3 5 3" xfId="6384"/>
    <cellStyle name="Percent 3 2 3 5 3 2" xfId="33338"/>
    <cellStyle name="Percent 3 2 3 5 4" xfId="9077"/>
    <cellStyle name="Percent 3 2 3 5 4 2" xfId="36031"/>
    <cellStyle name="Percent 3 2 3 5 5" xfId="11770"/>
    <cellStyle name="Percent 3 2 3 5 5 2" xfId="38724"/>
    <cellStyle name="Percent 3 2 3 5 6" xfId="14463"/>
    <cellStyle name="Percent 3 2 3 5 6 2" xfId="41417"/>
    <cellStyle name="Percent 3 2 3 5 7" xfId="17156"/>
    <cellStyle name="Percent 3 2 3 5 7 2" xfId="44111"/>
    <cellStyle name="Percent 3 2 3 5 8" xfId="19850"/>
    <cellStyle name="Percent 3 2 3 5 8 2" xfId="46805"/>
    <cellStyle name="Percent 3 2 3 5 9" xfId="22544"/>
    <cellStyle name="Percent 3 2 3 5 9 2" xfId="49499"/>
    <cellStyle name="Percent 3 2 3 6" xfId="2800"/>
    <cellStyle name="Percent 3 2 3 6 2" xfId="29754"/>
    <cellStyle name="Percent 3 2 3 7" xfId="5493"/>
    <cellStyle name="Percent 3 2 3 7 2" xfId="32447"/>
    <cellStyle name="Percent 3 2 3 8" xfId="8186"/>
    <cellStyle name="Percent 3 2 3 8 2" xfId="35140"/>
    <cellStyle name="Percent 3 2 3 9" xfId="10879"/>
    <cellStyle name="Percent 3 2 3 9 2" xfId="37833"/>
    <cellStyle name="Percent 3 2 4" xfId="128"/>
    <cellStyle name="Percent 3 2 4 10" xfId="13605"/>
    <cellStyle name="Percent 3 2 4 10 2" xfId="40559"/>
    <cellStyle name="Percent 3 2 4 11" xfId="16298"/>
    <cellStyle name="Percent 3 2 4 11 2" xfId="43253"/>
    <cellStyle name="Percent 3 2 4 12" xfId="18992"/>
    <cellStyle name="Percent 3 2 4 12 2" xfId="45947"/>
    <cellStyle name="Percent 3 2 4 13" xfId="21686"/>
    <cellStyle name="Percent 3 2 4 13 2" xfId="48641"/>
    <cellStyle name="Percent 3 2 4 14" xfId="27114"/>
    <cellStyle name="Percent 3 2 4 15" xfId="24400"/>
    <cellStyle name="Percent 3 2 4 2" xfId="458"/>
    <cellStyle name="Percent 3 2 4 2 10" xfId="19288"/>
    <cellStyle name="Percent 3 2 4 2 10 2" xfId="46243"/>
    <cellStyle name="Percent 3 2 4 2 11" xfId="21982"/>
    <cellStyle name="Percent 3 2 4 2 11 2" xfId="48937"/>
    <cellStyle name="Percent 3 2 4 2 12" xfId="27410"/>
    <cellStyle name="Percent 3 2 4 2 13" xfId="24696"/>
    <cellStyle name="Percent 3 2 4 2 2" xfId="1346"/>
    <cellStyle name="Percent 3 2 4 2 2 10" xfId="28301"/>
    <cellStyle name="Percent 3 2 4 2 2 11" xfId="26478"/>
    <cellStyle name="Percent 3 2 4 2 2 2" xfId="4911"/>
    <cellStyle name="Percent 3 2 4 2 2 2 2" xfId="31865"/>
    <cellStyle name="Percent 3 2 4 2 2 3" xfId="7604"/>
    <cellStyle name="Percent 3 2 4 2 2 3 2" xfId="34558"/>
    <cellStyle name="Percent 3 2 4 2 2 4" xfId="10297"/>
    <cellStyle name="Percent 3 2 4 2 2 4 2" xfId="37251"/>
    <cellStyle name="Percent 3 2 4 2 2 5" xfId="12990"/>
    <cellStyle name="Percent 3 2 4 2 2 5 2" xfId="39944"/>
    <cellStyle name="Percent 3 2 4 2 2 6" xfId="15683"/>
    <cellStyle name="Percent 3 2 4 2 2 6 2" xfId="42637"/>
    <cellStyle name="Percent 3 2 4 2 2 7" xfId="18376"/>
    <cellStyle name="Percent 3 2 4 2 2 7 2" xfId="45331"/>
    <cellStyle name="Percent 3 2 4 2 2 8" xfId="21070"/>
    <cellStyle name="Percent 3 2 4 2 2 8 2" xfId="48025"/>
    <cellStyle name="Percent 3 2 4 2 2 9" xfId="23764"/>
    <cellStyle name="Percent 3 2 4 2 2 9 2" xfId="50719"/>
    <cellStyle name="Percent 3 2 4 2 3" xfId="2237"/>
    <cellStyle name="Percent 3 2 4 2 3 10" xfId="29192"/>
    <cellStyle name="Percent 3 2 4 2 3 11" xfId="25587"/>
    <cellStyle name="Percent 3 2 4 2 3 2" xfId="4020"/>
    <cellStyle name="Percent 3 2 4 2 3 2 2" xfId="30974"/>
    <cellStyle name="Percent 3 2 4 2 3 3" xfId="6713"/>
    <cellStyle name="Percent 3 2 4 2 3 3 2" xfId="33667"/>
    <cellStyle name="Percent 3 2 4 2 3 4" xfId="9406"/>
    <cellStyle name="Percent 3 2 4 2 3 4 2" xfId="36360"/>
    <cellStyle name="Percent 3 2 4 2 3 5" xfId="12099"/>
    <cellStyle name="Percent 3 2 4 2 3 5 2" xfId="39053"/>
    <cellStyle name="Percent 3 2 4 2 3 6" xfId="14792"/>
    <cellStyle name="Percent 3 2 4 2 3 6 2" xfId="41746"/>
    <cellStyle name="Percent 3 2 4 2 3 7" xfId="17485"/>
    <cellStyle name="Percent 3 2 4 2 3 7 2" xfId="44440"/>
    <cellStyle name="Percent 3 2 4 2 3 8" xfId="20179"/>
    <cellStyle name="Percent 3 2 4 2 3 8 2" xfId="47134"/>
    <cellStyle name="Percent 3 2 4 2 3 9" xfId="22873"/>
    <cellStyle name="Percent 3 2 4 2 3 9 2" xfId="49828"/>
    <cellStyle name="Percent 3 2 4 2 4" xfId="3129"/>
    <cellStyle name="Percent 3 2 4 2 4 2" xfId="30083"/>
    <cellStyle name="Percent 3 2 4 2 5" xfId="5822"/>
    <cellStyle name="Percent 3 2 4 2 5 2" xfId="32776"/>
    <cellStyle name="Percent 3 2 4 2 6" xfId="8515"/>
    <cellStyle name="Percent 3 2 4 2 6 2" xfId="35469"/>
    <cellStyle name="Percent 3 2 4 2 7" xfId="11208"/>
    <cellStyle name="Percent 3 2 4 2 7 2" xfId="38162"/>
    <cellStyle name="Percent 3 2 4 2 8" xfId="13901"/>
    <cellStyle name="Percent 3 2 4 2 8 2" xfId="40855"/>
    <cellStyle name="Percent 3 2 4 2 9" xfId="16594"/>
    <cellStyle name="Percent 3 2 4 2 9 2" xfId="43549"/>
    <cellStyle name="Percent 3 2 4 3" xfId="711"/>
    <cellStyle name="Percent 3 2 4 3 10" xfId="19541"/>
    <cellStyle name="Percent 3 2 4 3 10 2" xfId="46496"/>
    <cellStyle name="Percent 3 2 4 3 11" xfId="22235"/>
    <cellStyle name="Percent 3 2 4 3 11 2" xfId="49190"/>
    <cellStyle name="Percent 3 2 4 3 12" xfId="27663"/>
    <cellStyle name="Percent 3 2 4 3 13" xfId="24949"/>
    <cellStyle name="Percent 3 2 4 3 2" xfId="1599"/>
    <cellStyle name="Percent 3 2 4 3 2 10" xfId="28554"/>
    <cellStyle name="Percent 3 2 4 3 2 11" xfId="26731"/>
    <cellStyle name="Percent 3 2 4 3 2 2" xfId="5164"/>
    <cellStyle name="Percent 3 2 4 3 2 2 2" xfId="32118"/>
    <cellStyle name="Percent 3 2 4 3 2 3" xfId="7857"/>
    <cellStyle name="Percent 3 2 4 3 2 3 2" xfId="34811"/>
    <cellStyle name="Percent 3 2 4 3 2 4" xfId="10550"/>
    <cellStyle name="Percent 3 2 4 3 2 4 2" xfId="37504"/>
    <cellStyle name="Percent 3 2 4 3 2 5" xfId="13243"/>
    <cellStyle name="Percent 3 2 4 3 2 5 2" xfId="40197"/>
    <cellStyle name="Percent 3 2 4 3 2 6" xfId="15936"/>
    <cellStyle name="Percent 3 2 4 3 2 6 2" xfId="42890"/>
    <cellStyle name="Percent 3 2 4 3 2 7" xfId="18629"/>
    <cellStyle name="Percent 3 2 4 3 2 7 2" xfId="45584"/>
    <cellStyle name="Percent 3 2 4 3 2 8" xfId="21323"/>
    <cellStyle name="Percent 3 2 4 3 2 8 2" xfId="48278"/>
    <cellStyle name="Percent 3 2 4 3 2 9" xfId="24017"/>
    <cellStyle name="Percent 3 2 4 3 2 9 2" xfId="50972"/>
    <cellStyle name="Percent 3 2 4 3 3" xfId="2491"/>
    <cellStyle name="Percent 3 2 4 3 3 10" xfId="29445"/>
    <cellStyle name="Percent 3 2 4 3 3 11" xfId="25840"/>
    <cellStyle name="Percent 3 2 4 3 3 2" xfId="4273"/>
    <cellStyle name="Percent 3 2 4 3 3 2 2" xfId="31227"/>
    <cellStyle name="Percent 3 2 4 3 3 3" xfId="6966"/>
    <cellStyle name="Percent 3 2 4 3 3 3 2" xfId="33920"/>
    <cellStyle name="Percent 3 2 4 3 3 4" xfId="9659"/>
    <cellStyle name="Percent 3 2 4 3 3 4 2" xfId="36613"/>
    <cellStyle name="Percent 3 2 4 3 3 5" xfId="12352"/>
    <cellStyle name="Percent 3 2 4 3 3 5 2" xfId="39306"/>
    <cellStyle name="Percent 3 2 4 3 3 6" xfId="15045"/>
    <cellStyle name="Percent 3 2 4 3 3 6 2" xfId="41999"/>
    <cellStyle name="Percent 3 2 4 3 3 7" xfId="17738"/>
    <cellStyle name="Percent 3 2 4 3 3 7 2" xfId="44693"/>
    <cellStyle name="Percent 3 2 4 3 3 8" xfId="20432"/>
    <cellStyle name="Percent 3 2 4 3 3 8 2" xfId="47387"/>
    <cellStyle name="Percent 3 2 4 3 3 9" xfId="23126"/>
    <cellStyle name="Percent 3 2 4 3 3 9 2" xfId="50081"/>
    <cellStyle name="Percent 3 2 4 3 4" xfId="3382"/>
    <cellStyle name="Percent 3 2 4 3 4 2" xfId="30336"/>
    <cellStyle name="Percent 3 2 4 3 5" xfId="6075"/>
    <cellStyle name="Percent 3 2 4 3 5 2" xfId="33029"/>
    <cellStyle name="Percent 3 2 4 3 6" xfId="8768"/>
    <cellStyle name="Percent 3 2 4 3 6 2" xfId="35722"/>
    <cellStyle name="Percent 3 2 4 3 7" xfId="11461"/>
    <cellStyle name="Percent 3 2 4 3 7 2" xfId="38415"/>
    <cellStyle name="Percent 3 2 4 3 8" xfId="14154"/>
    <cellStyle name="Percent 3 2 4 3 8 2" xfId="41108"/>
    <cellStyle name="Percent 3 2 4 3 9" xfId="16847"/>
    <cellStyle name="Percent 3 2 4 3 9 2" xfId="43802"/>
    <cellStyle name="Percent 3 2 4 4" xfId="1050"/>
    <cellStyle name="Percent 3 2 4 4 10" xfId="28005"/>
    <cellStyle name="Percent 3 2 4 4 11" xfId="26182"/>
    <cellStyle name="Percent 3 2 4 4 2" xfId="4615"/>
    <cellStyle name="Percent 3 2 4 4 2 2" xfId="31569"/>
    <cellStyle name="Percent 3 2 4 4 3" xfId="7308"/>
    <cellStyle name="Percent 3 2 4 4 3 2" xfId="34262"/>
    <cellStyle name="Percent 3 2 4 4 4" xfId="10001"/>
    <cellStyle name="Percent 3 2 4 4 4 2" xfId="36955"/>
    <cellStyle name="Percent 3 2 4 4 5" xfId="12694"/>
    <cellStyle name="Percent 3 2 4 4 5 2" xfId="39648"/>
    <cellStyle name="Percent 3 2 4 4 6" xfId="15387"/>
    <cellStyle name="Percent 3 2 4 4 6 2" xfId="42341"/>
    <cellStyle name="Percent 3 2 4 4 7" xfId="18080"/>
    <cellStyle name="Percent 3 2 4 4 7 2" xfId="45035"/>
    <cellStyle name="Percent 3 2 4 4 8" xfId="20774"/>
    <cellStyle name="Percent 3 2 4 4 8 2" xfId="47729"/>
    <cellStyle name="Percent 3 2 4 4 9" xfId="23468"/>
    <cellStyle name="Percent 3 2 4 4 9 2" xfId="50423"/>
    <cellStyle name="Percent 3 2 4 5" xfId="1941"/>
    <cellStyle name="Percent 3 2 4 5 10" xfId="28896"/>
    <cellStyle name="Percent 3 2 4 5 11" xfId="25291"/>
    <cellStyle name="Percent 3 2 4 5 2" xfId="3724"/>
    <cellStyle name="Percent 3 2 4 5 2 2" xfId="30678"/>
    <cellStyle name="Percent 3 2 4 5 3" xfId="6417"/>
    <cellStyle name="Percent 3 2 4 5 3 2" xfId="33371"/>
    <cellStyle name="Percent 3 2 4 5 4" xfId="9110"/>
    <cellStyle name="Percent 3 2 4 5 4 2" xfId="36064"/>
    <cellStyle name="Percent 3 2 4 5 5" xfId="11803"/>
    <cellStyle name="Percent 3 2 4 5 5 2" xfId="38757"/>
    <cellStyle name="Percent 3 2 4 5 6" xfId="14496"/>
    <cellStyle name="Percent 3 2 4 5 6 2" xfId="41450"/>
    <cellStyle name="Percent 3 2 4 5 7" xfId="17189"/>
    <cellStyle name="Percent 3 2 4 5 7 2" xfId="44144"/>
    <cellStyle name="Percent 3 2 4 5 8" xfId="19883"/>
    <cellStyle name="Percent 3 2 4 5 8 2" xfId="46838"/>
    <cellStyle name="Percent 3 2 4 5 9" xfId="22577"/>
    <cellStyle name="Percent 3 2 4 5 9 2" xfId="49532"/>
    <cellStyle name="Percent 3 2 4 6" xfId="2833"/>
    <cellStyle name="Percent 3 2 4 6 2" xfId="29787"/>
    <cellStyle name="Percent 3 2 4 7" xfId="5526"/>
    <cellStyle name="Percent 3 2 4 7 2" xfId="32480"/>
    <cellStyle name="Percent 3 2 4 8" xfId="8219"/>
    <cellStyle name="Percent 3 2 4 8 2" xfId="35173"/>
    <cellStyle name="Percent 3 2 4 9" xfId="10912"/>
    <cellStyle name="Percent 3 2 4 9 2" xfId="37866"/>
    <cellStyle name="Percent 3 2 5" xfId="161"/>
    <cellStyle name="Percent 3 2 5 10" xfId="13638"/>
    <cellStyle name="Percent 3 2 5 10 2" xfId="40592"/>
    <cellStyle name="Percent 3 2 5 11" xfId="16331"/>
    <cellStyle name="Percent 3 2 5 11 2" xfId="43286"/>
    <cellStyle name="Percent 3 2 5 12" xfId="19025"/>
    <cellStyle name="Percent 3 2 5 12 2" xfId="45980"/>
    <cellStyle name="Percent 3 2 5 13" xfId="21719"/>
    <cellStyle name="Percent 3 2 5 13 2" xfId="48674"/>
    <cellStyle name="Percent 3 2 5 14" xfId="27147"/>
    <cellStyle name="Percent 3 2 5 15" xfId="24433"/>
    <cellStyle name="Percent 3 2 5 2" xfId="471"/>
    <cellStyle name="Percent 3 2 5 2 10" xfId="19301"/>
    <cellStyle name="Percent 3 2 5 2 10 2" xfId="46256"/>
    <cellStyle name="Percent 3 2 5 2 11" xfId="21995"/>
    <cellStyle name="Percent 3 2 5 2 11 2" xfId="48950"/>
    <cellStyle name="Percent 3 2 5 2 12" xfId="27423"/>
    <cellStyle name="Percent 3 2 5 2 13" xfId="24709"/>
    <cellStyle name="Percent 3 2 5 2 2" xfId="1359"/>
    <cellStyle name="Percent 3 2 5 2 2 10" xfId="28314"/>
    <cellStyle name="Percent 3 2 5 2 2 11" xfId="26491"/>
    <cellStyle name="Percent 3 2 5 2 2 2" xfId="4924"/>
    <cellStyle name="Percent 3 2 5 2 2 2 2" xfId="31878"/>
    <cellStyle name="Percent 3 2 5 2 2 3" xfId="7617"/>
    <cellStyle name="Percent 3 2 5 2 2 3 2" xfId="34571"/>
    <cellStyle name="Percent 3 2 5 2 2 4" xfId="10310"/>
    <cellStyle name="Percent 3 2 5 2 2 4 2" xfId="37264"/>
    <cellStyle name="Percent 3 2 5 2 2 5" xfId="13003"/>
    <cellStyle name="Percent 3 2 5 2 2 5 2" xfId="39957"/>
    <cellStyle name="Percent 3 2 5 2 2 6" xfId="15696"/>
    <cellStyle name="Percent 3 2 5 2 2 6 2" xfId="42650"/>
    <cellStyle name="Percent 3 2 5 2 2 7" xfId="18389"/>
    <cellStyle name="Percent 3 2 5 2 2 7 2" xfId="45344"/>
    <cellStyle name="Percent 3 2 5 2 2 8" xfId="21083"/>
    <cellStyle name="Percent 3 2 5 2 2 8 2" xfId="48038"/>
    <cellStyle name="Percent 3 2 5 2 2 9" xfId="23777"/>
    <cellStyle name="Percent 3 2 5 2 2 9 2" xfId="50732"/>
    <cellStyle name="Percent 3 2 5 2 3" xfId="2250"/>
    <cellStyle name="Percent 3 2 5 2 3 10" xfId="29205"/>
    <cellStyle name="Percent 3 2 5 2 3 11" xfId="25600"/>
    <cellStyle name="Percent 3 2 5 2 3 2" xfId="4033"/>
    <cellStyle name="Percent 3 2 5 2 3 2 2" xfId="30987"/>
    <cellStyle name="Percent 3 2 5 2 3 3" xfId="6726"/>
    <cellStyle name="Percent 3 2 5 2 3 3 2" xfId="33680"/>
    <cellStyle name="Percent 3 2 5 2 3 4" xfId="9419"/>
    <cellStyle name="Percent 3 2 5 2 3 4 2" xfId="36373"/>
    <cellStyle name="Percent 3 2 5 2 3 5" xfId="12112"/>
    <cellStyle name="Percent 3 2 5 2 3 5 2" xfId="39066"/>
    <cellStyle name="Percent 3 2 5 2 3 6" xfId="14805"/>
    <cellStyle name="Percent 3 2 5 2 3 6 2" xfId="41759"/>
    <cellStyle name="Percent 3 2 5 2 3 7" xfId="17498"/>
    <cellStyle name="Percent 3 2 5 2 3 7 2" xfId="44453"/>
    <cellStyle name="Percent 3 2 5 2 3 8" xfId="20192"/>
    <cellStyle name="Percent 3 2 5 2 3 8 2" xfId="47147"/>
    <cellStyle name="Percent 3 2 5 2 3 9" xfId="22886"/>
    <cellStyle name="Percent 3 2 5 2 3 9 2" xfId="49841"/>
    <cellStyle name="Percent 3 2 5 2 4" xfId="3142"/>
    <cellStyle name="Percent 3 2 5 2 4 2" xfId="30096"/>
    <cellStyle name="Percent 3 2 5 2 5" xfId="5835"/>
    <cellStyle name="Percent 3 2 5 2 5 2" xfId="32789"/>
    <cellStyle name="Percent 3 2 5 2 6" xfId="8528"/>
    <cellStyle name="Percent 3 2 5 2 6 2" xfId="35482"/>
    <cellStyle name="Percent 3 2 5 2 7" xfId="11221"/>
    <cellStyle name="Percent 3 2 5 2 7 2" xfId="38175"/>
    <cellStyle name="Percent 3 2 5 2 8" xfId="13914"/>
    <cellStyle name="Percent 3 2 5 2 8 2" xfId="40868"/>
    <cellStyle name="Percent 3 2 5 2 9" xfId="16607"/>
    <cellStyle name="Percent 3 2 5 2 9 2" xfId="43562"/>
    <cellStyle name="Percent 3 2 5 3" xfId="725"/>
    <cellStyle name="Percent 3 2 5 3 10" xfId="19555"/>
    <cellStyle name="Percent 3 2 5 3 10 2" xfId="46510"/>
    <cellStyle name="Percent 3 2 5 3 11" xfId="22249"/>
    <cellStyle name="Percent 3 2 5 3 11 2" xfId="49204"/>
    <cellStyle name="Percent 3 2 5 3 12" xfId="27677"/>
    <cellStyle name="Percent 3 2 5 3 13" xfId="24963"/>
    <cellStyle name="Percent 3 2 5 3 2" xfId="1613"/>
    <cellStyle name="Percent 3 2 5 3 2 10" xfId="28568"/>
    <cellStyle name="Percent 3 2 5 3 2 11" xfId="26745"/>
    <cellStyle name="Percent 3 2 5 3 2 2" xfId="5178"/>
    <cellStyle name="Percent 3 2 5 3 2 2 2" xfId="32132"/>
    <cellStyle name="Percent 3 2 5 3 2 3" xfId="7871"/>
    <cellStyle name="Percent 3 2 5 3 2 3 2" xfId="34825"/>
    <cellStyle name="Percent 3 2 5 3 2 4" xfId="10564"/>
    <cellStyle name="Percent 3 2 5 3 2 4 2" xfId="37518"/>
    <cellStyle name="Percent 3 2 5 3 2 5" xfId="13257"/>
    <cellStyle name="Percent 3 2 5 3 2 5 2" xfId="40211"/>
    <cellStyle name="Percent 3 2 5 3 2 6" xfId="15950"/>
    <cellStyle name="Percent 3 2 5 3 2 6 2" xfId="42904"/>
    <cellStyle name="Percent 3 2 5 3 2 7" xfId="18643"/>
    <cellStyle name="Percent 3 2 5 3 2 7 2" xfId="45598"/>
    <cellStyle name="Percent 3 2 5 3 2 8" xfId="21337"/>
    <cellStyle name="Percent 3 2 5 3 2 8 2" xfId="48292"/>
    <cellStyle name="Percent 3 2 5 3 2 9" xfId="24031"/>
    <cellStyle name="Percent 3 2 5 3 2 9 2" xfId="50986"/>
    <cellStyle name="Percent 3 2 5 3 3" xfId="2505"/>
    <cellStyle name="Percent 3 2 5 3 3 10" xfId="29459"/>
    <cellStyle name="Percent 3 2 5 3 3 11" xfId="25854"/>
    <cellStyle name="Percent 3 2 5 3 3 2" xfId="4287"/>
    <cellStyle name="Percent 3 2 5 3 3 2 2" xfId="31241"/>
    <cellStyle name="Percent 3 2 5 3 3 3" xfId="6980"/>
    <cellStyle name="Percent 3 2 5 3 3 3 2" xfId="33934"/>
    <cellStyle name="Percent 3 2 5 3 3 4" xfId="9673"/>
    <cellStyle name="Percent 3 2 5 3 3 4 2" xfId="36627"/>
    <cellStyle name="Percent 3 2 5 3 3 5" xfId="12366"/>
    <cellStyle name="Percent 3 2 5 3 3 5 2" xfId="39320"/>
    <cellStyle name="Percent 3 2 5 3 3 6" xfId="15059"/>
    <cellStyle name="Percent 3 2 5 3 3 6 2" xfId="42013"/>
    <cellStyle name="Percent 3 2 5 3 3 7" xfId="17752"/>
    <cellStyle name="Percent 3 2 5 3 3 7 2" xfId="44707"/>
    <cellStyle name="Percent 3 2 5 3 3 8" xfId="20446"/>
    <cellStyle name="Percent 3 2 5 3 3 8 2" xfId="47401"/>
    <cellStyle name="Percent 3 2 5 3 3 9" xfId="23140"/>
    <cellStyle name="Percent 3 2 5 3 3 9 2" xfId="50095"/>
    <cellStyle name="Percent 3 2 5 3 4" xfId="3396"/>
    <cellStyle name="Percent 3 2 5 3 4 2" xfId="30350"/>
    <cellStyle name="Percent 3 2 5 3 5" xfId="6089"/>
    <cellStyle name="Percent 3 2 5 3 5 2" xfId="33043"/>
    <cellStyle name="Percent 3 2 5 3 6" xfId="8782"/>
    <cellStyle name="Percent 3 2 5 3 6 2" xfId="35736"/>
    <cellStyle name="Percent 3 2 5 3 7" xfId="11475"/>
    <cellStyle name="Percent 3 2 5 3 7 2" xfId="38429"/>
    <cellStyle name="Percent 3 2 5 3 8" xfId="14168"/>
    <cellStyle name="Percent 3 2 5 3 8 2" xfId="41122"/>
    <cellStyle name="Percent 3 2 5 3 9" xfId="16861"/>
    <cellStyle name="Percent 3 2 5 3 9 2" xfId="43816"/>
    <cellStyle name="Percent 3 2 5 4" xfId="1083"/>
    <cellStyle name="Percent 3 2 5 4 10" xfId="28038"/>
    <cellStyle name="Percent 3 2 5 4 11" xfId="26215"/>
    <cellStyle name="Percent 3 2 5 4 2" xfId="4648"/>
    <cellStyle name="Percent 3 2 5 4 2 2" xfId="31602"/>
    <cellStyle name="Percent 3 2 5 4 3" xfId="7341"/>
    <cellStyle name="Percent 3 2 5 4 3 2" xfId="34295"/>
    <cellStyle name="Percent 3 2 5 4 4" xfId="10034"/>
    <cellStyle name="Percent 3 2 5 4 4 2" xfId="36988"/>
    <cellStyle name="Percent 3 2 5 4 5" xfId="12727"/>
    <cellStyle name="Percent 3 2 5 4 5 2" xfId="39681"/>
    <cellStyle name="Percent 3 2 5 4 6" xfId="15420"/>
    <cellStyle name="Percent 3 2 5 4 6 2" xfId="42374"/>
    <cellStyle name="Percent 3 2 5 4 7" xfId="18113"/>
    <cellStyle name="Percent 3 2 5 4 7 2" xfId="45068"/>
    <cellStyle name="Percent 3 2 5 4 8" xfId="20807"/>
    <cellStyle name="Percent 3 2 5 4 8 2" xfId="47762"/>
    <cellStyle name="Percent 3 2 5 4 9" xfId="23501"/>
    <cellStyle name="Percent 3 2 5 4 9 2" xfId="50456"/>
    <cellStyle name="Percent 3 2 5 5" xfId="1974"/>
    <cellStyle name="Percent 3 2 5 5 10" xfId="28929"/>
    <cellStyle name="Percent 3 2 5 5 11" xfId="25324"/>
    <cellStyle name="Percent 3 2 5 5 2" xfId="3757"/>
    <cellStyle name="Percent 3 2 5 5 2 2" xfId="30711"/>
    <cellStyle name="Percent 3 2 5 5 3" xfId="6450"/>
    <cellStyle name="Percent 3 2 5 5 3 2" xfId="33404"/>
    <cellStyle name="Percent 3 2 5 5 4" xfId="9143"/>
    <cellStyle name="Percent 3 2 5 5 4 2" xfId="36097"/>
    <cellStyle name="Percent 3 2 5 5 5" xfId="11836"/>
    <cellStyle name="Percent 3 2 5 5 5 2" xfId="38790"/>
    <cellStyle name="Percent 3 2 5 5 6" xfId="14529"/>
    <cellStyle name="Percent 3 2 5 5 6 2" xfId="41483"/>
    <cellStyle name="Percent 3 2 5 5 7" xfId="17222"/>
    <cellStyle name="Percent 3 2 5 5 7 2" xfId="44177"/>
    <cellStyle name="Percent 3 2 5 5 8" xfId="19916"/>
    <cellStyle name="Percent 3 2 5 5 8 2" xfId="46871"/>
    <cellStyle name="Percent 3 2 5 5 9" xfId="22610"/>
    <cellStyle name="Percent 3 2 5 5 9 2" xfId="49565"/>
    <cellStyle name="Percent 3 2 5 6" xfId="2866"/>
    <cellStyle name="Percent 3 2 5 6 2" xfId="29820"/>
    <cellStyle name="Percent 3 2 5 7" xfId="5559"/>
    <cellStyle name="Percent 3 2 5 7 2" xfId="32513"/>
    <cellStyle name="Percent 3 2 5 8" xfId="8252"/>
    <cellStyle name="Percent 3 2 5 8 2" xfId="35206"/>
    <cellStyle name="Percent 3 2 5 9" xfId="10945"/>
    <cellStyle name="Percent 3 2 5 9 2" xfId="37899"/>
    <cellStyle name="Percent 3 2 6" xfId="194"/>
    <cellStyle name="Percent 3 2 6 10" xfId="13671"/>
    <cellStyle name="Percent 3 2 6 10 2" xfId="40625"/>
    <cellStyle name="Percent 3 2 6 11" xfId="16364"/>
    <cellStyle name="Percent 3 2 6 11 2" xfId="43319"/>
    <cellStyle name="Percent 3 2 6 12" xfId="19058"/>
    <cellStyle name="Percent 3 2 6 12 2" xfId="46013"/>
    <cellStyle name="Percent 3 2 6 13" xfId="21752"/>
    <cellStyle name="Percent 3 2 6 13 2" xfId="48707"/>
    <cellStyle name="Percent 3 2 6 14" xfId="27180"/>
    <cellStyle name="Percent 3 2 6 15" xfId="24466"/>
    <cellStyle name="Percent 3 2 6 2" xfId="486"/>
    <cellStyle name="Percent 3 2 6 2 10" xfId="19316"/>
    <cellStyle name="Percent 3 2 6 2 10 2" xfId="46271"/>
    <cellStyle name="Percent 3 2 6 2 11" xfId="22010"/>
    <cellStyle name="Percent 3 2 6 2 11 2" xfId="48965"/>
    <cellStyle name="Percent 3 2 6 2 12" xfId="27438"/>
    <cellStyle name="Percent 3 2 6 2 13" xfId="24724"/>
    <cellStyle name="Percent 3 2 6 2 2" xfId="1374"/>
    <cellStyle name="Percent 3 2 6 2 2 10" xfId="28329"/>
    <cellStyle name="Percent 3 2 6 2 2 11" xfId="26506"/>
    <cellStyle name="Percent 3 2 6 2 2 2" xfId="4939"/>
    <cellStyle name="Percent 3 2 6 2 2 2 2" xfId="31893"/>
    <cellStyle name="Percent 3 2 6 2 2 3" xfId="7632"/>
    <cellStyle name="Percent 3 2 6 2 2 3 2" xfId="34586"/>
    <cellStyle name="Percent 3 2 6 2 2 4" xfId="10325"/>
    <cellStyle name="Percent 3 2 6 2 2 4 2" xfId="37279"/>
    <cellStyle name="Percent 3 2 6 2 2 5" xfId="13018"/>
    <cellStyle name="Percent 3 2 6 2 2 5 2" xfId="39972"/>
    <cellStyle name="Percent 3 2 6 2 2 6" xfId="15711"/>
    <cellStyle name="Percent 3 2 6 2 2 6 2" xfId="42665"/>
    <cellStyle name="Percent 3 2 6 2 2 7" xfId="18404"/>
    <cellStyle name="Percent 3 2 6 2 2 7 2" xfId="45359"/>
    <cellStyle name="Percent 3 2 6 2 2 8" xfId="21098"/>
    <cellStyle name="Percent 3 2 6 2 2 8 2" xfId="48053"/>
    <cellStyle name="Percent 3 2 6 2 2 9" xfId="23792"/>
    <cellStyle name="Percent 3 2 6 2 2 9 2" xfId="50747"/>
    <cellStyle name="Percent 3 2 6 2 3" xfId="2265"/>
    <cellStyle name="Percent 3 2 6 2 3 10" xfId="29220"/>
    <cellStyle name="Percent 3 2 6 2 3 11" xfId="25615"/>
    <cellStyle name="Percent 3 2 6 2 3 2" xfId="4048"/>
    <cellStyle name="Percent 3 2 6 2 3 2 2" xfId="31002"/>
    <cellStyle name="Percent 3 2 6 2 3 3" xfId="6741"/>
    <cellStyle name="Percent 3 2 6 2 3 3 2" xfId="33695"/>
    <cellStyle name="Percent 3 2 6 2 3 4" xfId="9434"/>
    <cellStyle name="Percent 3 2 6 2 3 4 2" xfId="36388"/>
    <cellStyle name="Percent 3 2 6 2 3 5" xfId="12127"/>
    <cellStyle name="Percent 3 2 6 2 3 5 2" xfId="39081"/>
    <cellStyle name="Percent 3 2 6 2 3 6" xfId="14820"/>
    <cellStyle name="Percent 3 2 6 2 3 6 2" xfId="41774"/>
    <cellStyle name="Percent 3 2 6 2 3 7" xfId="17513"/>
    <cellStyle name="Percent 3 2 6 2 3 7 2" xfId="44468"/>
    <cellStyle name="Percent 3 2 6 2 3 8" xfId="20207"/>
    <cellStyle name="Percent 3 2 6 2 3 8 2" xfId="47162"/>
    <cellStyle name="Percent 3 2 6 2 3 9" xfId="22901"/>
    <cellStyle name="Percent 3 2 6 2 3 9 2" xfId="49856"/>
    <cellStyle name="Percent 3 2 6 2 4" xfId="3157"/>
    <cellStyle name="Percent 3 2 6 2 4 2" xfId="30111"/>
    <cellStyle name="Percent 3 2 6 2 5" xfId="5850"/>
    <cellStyle name="Percent 3 2 6 2 5 2" xfId="32804"/>
    <cellStyle name="Percent 3 2 6 2 6" xfId="8543"/>
    <cellStyle name="Percent 3 2 6 2 6 2" xfId="35497"/>
    <cellStyle name="Percent 3 2 6 2 7" xfId="11236"/>
    <cellStyle name="Percent 3 2 6 2 7 2" xfId="38190"/>
    <cellStyle name="Percent 3 2 6 2 8" xfId="13929"/>
    <cellStyle name="Percent 3 2 6 2 8 2" xfId="40883"/>
    <cellStyle name="Percent 3 2 6 2 9" xfId="16622"/>
    <cellStyle name="Percent 3 2 6 2 9 2" xfId="43577"/>
    <cellStyle name="Percent 3 2 6 3" xfId="740"/>
    <cellStyle name="Percent 3 2 6 3 10" xfId="19570"/>
    <cellStyle name="Percent 3 2 6 3 10 2" xfId="46525"/>
    <cellStyle name="Percent 3 2 6 3 11" xfId="22264"/>
    <cellStyle name="Percent 3 2 6 3 11 2" xfId="49219"/>
    <cellStyle name="Percent 3 2 6 3 12" xfId="27692"/>
    <cellStyle name="Percent 3 2 6 3 13" xfId="24978"/>
    <cellStyle name="Percent 3 2 6 3 2" xfId="1628"/>
    <cellStyle name="Percent 3 2 6 3 2 10" xfId="28583"/>
    <cellStyle name="Percent 3 2 6 3 2 11" xfId="26760"/>
    <cellStyle name="Percent 3 2 6 3 2 2" xfId="5193"/>
    <cellStyle name="Percent 3 2 6 3 2 2 2" xfId="32147"/>
    <cellStyle name="Percent 3 2 6 3 2 3" xfId="7886"/>
    <cellStyle name="Percent 3 2 6 3 2 3 2" xfId="34840"/>
    <cellStyle name="Percent 3 2 6 3 2 4" xfId="10579"/>
    <cellStyle name="Percent 3 2 6 3 2 4 2" xfId="37533"/>
    <cellStyle name="Percent 3 2 6 3 2 5" xfId="13272"/>
    <cellStyle name="Percent 3 2 6 3 2 5 2" xfId="40226"/>
    <cellStyle name="Percent 3 2 6 3 2 6" xfId="15965"/>
    <cellStyle name="Percent 3 2 6 3 2 6 2" xfId="42919"/>
    <cellStyle name="Percent 3 2 6 3 2 7" xfId="18658"/>
    <cellStyle name="Percent 3 2 6 3 2 7 2" xfId="45613"/>
    <cellStyle name="Percent 3 2 6 3 2 8" xfId="21352"/>
    <cellStyle name="Percent 3 2 6 3 2 8 2" xfId="48307"/>
    <cellStyle name="Percent 3 2 6 3 2 9" xfId="24046"/>
    <cellStyle name="Percent 3 2 6 3 2 9 2" xfId="51001"/>
    <cellStyle name="Percent 3 2 6 3 3" xfId="2520"/>
    <cellStyle name="Percent 3 2 6 3 3 10" xfId="29474"/>
    <cellStyle name="Percent 3 2 6 3 3 11" xfId="25869"/>
    <cellStyle name="Percent 3 2 6 3 3 2" xfId="4302"/>
    <cellStyle name="Percent 3 2 6 3 3 2 2" xfId="31256"/>
    <cellStyle name="Percent 3 2 6 3 3 3" xfId="6995"/>
    <cellStyle name="Percent 3 2 6 3 3 3 2" xfId="33949"/>
    <cellStyle name="Percent 3 2 6 3 3 4" xfId="9688"/>
    <cellStyle name="Percent 3 2 6 3 3 4 2" xfId="36642"/>
    <cellStyle name="Percent 3 2 6 3 3 5" xfId="12381"/>
    <cellStyle name="Percent 3 2 6 3 3 5 2" xfId="39335"/>
    <cellStyle name="Percent 3 2 6 3 3 6" xfId="15074"/>
    <cellStyle name="Percent 3 2 6 3 3 6 2" xfId="42028"/>
    <cellStyle name="Percent 3 2 6 3 3 7" xfId="17767"/>
    <cellStyle name="Percent 3 2 6 3 3 7 2" xfId="44722"/>
    <cellStyle name="Percent 3 2 6 3 3 8" xfId="20461"/>
    <cellStyle name="Percent 3 2 6 3 3 8 2" xfId="47416"/>
    <cellStyle name="Percent 3 2 6 3 3 9" xfId="23155"/>
    <cellStyle name="Percent 3 2 6 3 3 9 2" xfId="50110"/>
    <cellStyle name="Percent 3 2 6 3 4" xfId="3411"/>
    <cellStyle name="Percent 3 2 6 3 4 2" xfId="30365"/>
    <cellStyle name="Percent 3 2 6 3 5" xfId="6104"/>
    <cellStyle name="Percent 3 2 6 3 5 2" xfId="33058"/>
    <cellStyle name="Percent 3 2 6 3 6" xfId="8797"/>
    <cellStyle name="Percent 3 2 6 3 6 2" xfId="35751"/>
    <cellStyle name="Percent 3 2 6 3 7" xfId="11490"/>
    <cellStyle name="Percent 3 2 6 3 7 2" xfId="38444"/>
    <cellStyle name="Percent 3 2 6 3 8" xfId="14183"/>
    <cellStyle name="Percent 3 2 6 3 8 2" xfId="41137"/>
    <cellStyle name="Percent 3 2 6 3 9" xfId="16876"/>
    <cellStyle name="Percent 3 2 6 3 9 2" xfId="43831"/>
    <cellStyle name="Percent 3 2 6 4" xfId="1116"/>
    <cellStyle name="Percent 3 2 6 4 10" xfId="28071"/>
    <cellStyle name="Percent 3 2 6 4 11" xfId="26248"/>
    <cellStyle name="Percent 3 2 6 4 2" xfId="4681"/>
    <cellStyle name="Percent 3 2 6 4 2 2" xfId="31635"/>
    <cellStyle name="Percent 3 2 6 4 3" xfId="7374"/>
    <cellStyle name="Percent 3 2 6 4 3 2" xfId="34328"/>
    <cellStyle name="Percent 3 2 6 4 4" xfId="10067"/>
    <cellStyle name="Percent 3 2 6 4 4 2" xfId="37021"/>
    <cellStyle name="Percent 3 2 6 4 5" xfId="12760"/>
    <cellStyle name="Percent 3 2 6 4 5 2" xfId="39714"/>
    <cellStyle name="Percent 3 2 6 4 6" xfId="15453"/>
    <cellStyle name="Percent 3 2 6 4 6 2" xfId="42407"/>
    <cellStyle name="Percent 3 2 6 4 7" xfId="18146"/>
    <cellStyle name="Percent 3 2 6 4 7 2" xfId="45101"/>
    <cellStyle name="Percent 3 2 6 4 8" xfId="20840"/>
    <cellStyle name="Percent 3 2 6 4 8 2" xfId="47795"/>
    <cellStyle name="Percent 3 2 6 4 9" xfId="23534"/>
    <cellStyle name="Percent 3 2 6 4 9 2" xfId="50489"/>
    <cellStyle name="Percent 3 2 6 5" xfId="2007"/>
    <cellStyle name="Percent 3 2 6 5 10" xfId="28962"/>
    <cellStyle name="Percent 3 2 6 5 11" xfId="25357"/>
    <cellStyle name="Percent 3 2 6 5 2" xfId="3790"/>
    <cellStyle name="Percent 3 2 6 5 2 2" xfId="30744"/>
    <cellStyle name="Percent 3 2 6 5 3" xfId="6483"/>
    <cellStyle name="Percent 3 2 6 5 3 2" xfId="33437"/>
    <cellStyle name="Percent 3 2 6 5 4" xfId="9176"/>
    <cellStyle name="Percent 3 2 6 5 4 2" xfId="36130"/>
    <cellStyle name="Percent 3 2 6 5 5" xfId="11869"/>
    <cellStyle name="Percent 3 2 6 5 5 2" xfId="38823"/>
    <cellStyle name="Percent 3 2 6 5 6" xfId="14562"/>
    <cellStyle name="Percent 3 2 6 5 6 2" xfId="41516"/>
    <cellStyle name="Percent 3 2 6 5 7" xfId="17255"/>
    <cellStyle name="Percent 3 2 6 5 7 2" xfId="44210"/>
    <cellStyle name="Percent 3 2 6 5 8" xfId="19949"/>
    <cellStyle name="Percent 3 2 6 5 8 2" xfId="46904"/>
    <cellStyle name="Percent 3 2 6 5 9" xfId="22643"/>
    <cellStyle name="Percent 3 2 6 5 9 2" xfId="49598"/>
    <cellStyle name="Percent 3 2 6 6" xfId="2899"/>
    <cellStyle name="Percent 3 2 6 6 2" xfId="29853"/>
    <cellStyle name="Percent 3 2 6 7" xfId="5592"/>
    <cellStyle name="Percent 3 2 6 7 2" xfId="32546"/>
    <cellStyle name="Percent 3 2 6 8" xfId="8285"/>
    <cellStyle name="Percent 3 2 6 8 2" xfId="35239"/>
    <cellStyle name="Percent 3 2 6 9" xfId="10978"/>
    <cellStyle name="Percent 3 2 6 9 2" xfId="37932"/>
    <cellStyle name="Percent 3 2 7" xfId="446"/>
    <cellStyle name="Percent 3 2 7 10" xfId="19281"/>
    <cellStyle name="Percent 3 2 7 10 2" xfId="46236"/>
    <cellStyle name="Percent 3 2 7 11" xfId="21975"/>
    <cellStyle name="Percent 3 2 7 11 2" xfId="48930"/>
    <cellStyle name="Percent 3 2 7 12" xfId="27403"/>
    <cellStyle name="Percent 3 2 7 13" xfId="24689"/>
    <cellStyle name="Percent 3 2 7 2" xfId="1339"/>
    <cellStyle name="Percent 3 2 7 2 10" xfId="28294"/>
    <cellStyle name="Percent 3 2 7 2 11" xfId="26471"/>
    <cellStyle name="Percent 3 2 7 2 2" xfId="4904"/>
    <cellStyle name="Percent 3 2 7 2 2 2" xfId="31858"/>
    <cellStyle name="Percent 3 2 7 2 3" xfId="7597"/>
    <cellStyle name="Percent 3 2 7 2 3 2" xfId="34551"/>
    <cellStyle name="Percent 3 2 7 2 4" xfId="10290"/>
    <cellStyle name="Percent 3 2 7 2 4 2" xfId="37244"/>
    <cellStyle name="Percent 3 2 7 2 5" xfId="12983"/>
    <cellStyle name="Percent 3 2 7 2 5 2" xfId="39937"/>
    <cellStyle name="Percent 3 2 7 2 6" xfId="15676"/>
    <cellStyle name="Percent 3 2 7 2 6 2" xfId="42630"/>
    <cellStyle name="Percent 3 2 7 2 7" xfId="18369"/>
    <cellStyle name="Percent 3 2 7 2 7 2" xfId="45324"/>
    <cellStyle name="Percent 3 2 7 2 8" xfId="21063"/>
    <cellStyle name="Percent 3 2 7 2 8 2" xfId="48018"/>
    <cellStyle name="Percent 3 2 7 2 9" xfId="23757"/>
    <cellStyle name="Percent 3 2 7 2 9 2" xfId="50712"/>
    <cellStyle name="Percent 3 2 7 3" xfId="2230"/>
    <cellStyle name="Percent 3 2 7 3 10" xfId="29185"/>
    <cellStyle name="Percent 3 2 7 3 11" xfId="25580"/>
    <cellStyle name="Percent 3 2 7 3 2" xfId="4013"/>
    <cellStyle name="Percent 3 2 7 3 2 2" xfId="30967"/>
    <cellStyle name="Percent 3 2 7 3 3" xfId="6706"/>
    <cellStyle name="Percent 3 2 7 3 3 2" xfId="33660"/>
    <cellStyle name="Percent 3 2 7 3 4" xfId="9399"/>
    <cellStyle name="Percent 3 2 7 3 4 2" xfId="36353"/>
    <cellStyle name="Percent 3 2 7 3 5" xfId="12092"/>
    <cellStyle name="Percent 3 2 7 3 5 2" xfId="39046"/>
    <cellStyle name="Percent 3 2 7 3 6" xfId="14785"/>
    <cellStyle name="Percent 3 2 7 3 6 2" xfId="41739"/>
    <cellStyle name="Percent 3 2 7 3 7" xfId="17478"/>
    <cellStyle name="Percent 3 2 7 3 7 2" xfId="44433"/>
    <cellStyle name="Percent 3 2 7 3 8" xfId="20172"/>
    <cellStyle name="Percent 3 2 7 3 8 2" xfId="47127"/>
    <cellStyle name="Percent 3 2 7 3 9" xfId="22866"/>
    <cellStyle name="Percent 3 2 7 3 9 2" xfId="49821"/>
    <cellStyle name="Percent 3 2 7 4" xfId="3122"/>
    <cellStyle name="Percent 3 2 7 4 2" xfId="30076"/>
    <cellStyle name="Percent 3 2 7 5" xfId="5815"/>
    <cellStyle name="Percent 3 2 7 5 2" xfId="32769"/>
    <cellStyle name="Percent 3 2 7 6" xfId="8508"/>
    <cellStyle name="Percent 3 2 7 6 2" xfId="35462"/>
    <cellStyle name="Percent 3 2 7 7" xfId="11201"/>
    <cellStyle name="Percent 3 2 7 7 2" xfId="38155"/>
    <cellStyle name="Percent 3 2 7 8" xfId="13894"/>
    <cellStyle name="Percent 3 2 7 8 2" xfId="40848"/>
    <cellStyle name="Percent 3 2 7 9" xfId="16587"/>
    <cellStyle name="Percent 3 2 7 9 2" xfId="43542"/>
    <cellStyle name="Percent 3 2 8" xfId="519"/>
    <cellStyle name="Percent 3 2 8 10" xfId="19349"/>
    <cellStyle name="Percent 3 2 8 10 2" xfId="46304"/>
    <cellStyle name="Percent 3 2 8 11" xfId="22043"/>
    <cellStyle name="Percent 3 2 8 11 2" xfId="48998"/>
    <cellStyle name="Percent 3 2 8 12" xfId="27471"/>
    <cellStyle name="Percent 3 2 8 13" xfId="24757"/>
    <cellStyle name="Percent 3 2 8 2" xfId="1407"/>
    <cellStyle name="Percent 3 2 8 2 10" xfId="28362"/>
    <cellStyle name="Percent 3 2 8 2 11" xfId="26539"/>
    <cellStyle name="Percent 3 2 8 2 2" xfId="4972"/>
    <cellStyle name="Percent 3 2 8 2 2 2" xfId="31926"/>
    <cellStyle name="Percent 3 2 8 2 3" xfId="7665"/>
    <cellStyle name="Percent 3 2 8 2 3 2" xfId="34619"/>
    <cellStyle name="Percent 3 2 8 2 4" xfId="10358"/>
    <cellStyle name="Percent 3 2 8 2 4 2" xfId="37312"/>
    <cellStyle name="Percent 3 2 8 2 5" xfId="13051"/>
    <cellStyle name="Percent 3 2 8 2 5 2" xfId="40005"/>
    <cellStyle name="Percent 3 2 8 2 6" xfId="15744"/>
    <cellStyle name="Percent 3 2 8 2 6 2" xfId="42698"/>
    <cellStyle name="Percent 3 2 8 2 7" xfId="18437"/>
    <cellStyle name="Percent 3 2 8 2 7 2" xfId="45392"/>
    <cellStyle name="Percent 3 2 8 2 8" xfId="21131"/>
    <cellStyle name="Percent 3 2 8 2 8 2" xfId="48086"/>
    <cellStyle name="Percent 3 2 8 2 9" xfId="23825"/>
    <cellStyle name="Percent 3 2 8 2 9 2" xfId="50780"/>
    <cellStyle name="Percent 3 2 8 3" xfId="2298"/>
    <cellStyle name="Percent 3 2 8 3 10" xfId="29253"/>
    <cellStyle name="Percent 3 2 8 3 11" xfId="25648"/>
    <cellStyle name="Percent 3 2 8 3 2" xfId="4081"/>
    <cellStyle name="Percent 3 2 8 3 2 2" xfId="31035"/>
    <cellStyle name="Percent 3 2 8 3 3" xfId="6774"/>
    <cellStyle name="Percent 3 2 8 3 3 2" xfId="33728"/>
    <cellStyle name="Percent 3 2 8 3 4" xfId="9467"/>
    <cellStyle name="Percent 3 2 8 3 4 2" xfId="36421"/>
    <cellStyle name="Percent 3 2 8 3 5" xfId="12160"/>
    <cellStyle name="Percent 3 2 8 3 5 2" xfId="39114"/>
    <cellStyle name="Percent 3 2 8 3 6" xfId="14853"/>
    <cellStyle name="Percent 3 2 8 3 6 2" xfId="41807"/>
    <cellStyle name="Percent 3 2 8 3 7" xfId="17546"/>
    <cellStyle name="Percent 3 2 8 3 7 2" xfId="44501"/>
    <cellStyle name="Percent 3 2 8 3 8" xfId="20240"/>
    <cellStyle name="Percent 3 2 8 3 8 2" xfId="47195"/>
    <cellStyle name="Percent 3 2 8 3 9" xfId="22934"/>
    <cellStyle name="Percent 3 2 8 3 9 2" xfId="49889"/>
    <cellStyle name="Percent 3 2 8 4" xfId="3190"/>
    <cellStyle name="Percent 3 2 8 4 2" xfId="30144"/>
    <cellStyle name="Percent 3 2 8 5" xfId="5883"/>
    <cellStyle name="Percent 3 2 8 5 2" xfId="32837"/>
    <cellStyle name="Percent 3 2 8 6" xfId="8576"/>
    <cellStyle name="Percent 3 2 8 6 2" xfId="35530"/>
    <cellStyle name="Percent 3 2 8 7" xfId="11269"/>
    <cellStyle name="Percent 3 2 8 7 2" xfId="38223"/>
    <cellStyle name="Percent 3 2 8 8" xfId="13962"/>
    <cellStyle name="Percent 3 2 8 8 2" xfId="40916"/>
    <cellStyle name="Percent 3 2 8 9" xfId="16655"/>
    <cellStyle name="Percent 3 2 8 9 2" xfId="43610"/>
    <cellStyle name="Percent 3 2 9" xfId="785"/>
    <cellStyle name="Percent 3 2 9 10" xfId="19616"/>
    <cellStyle name="Percent 3 2 9 10 2" xfId="46571"/>
    <cellStyle name="Percent 3 2 9 11" xfId="22310"/>
    <cellStyle name="Percent 3 2 9 11 2" xfId="49265"/>
    <cellStyle name="Percent 3 2 9 12" xfId="27738"/>
    <cellStyle name="Percent 3 2 9 13" xfId="25024"/>
    <cellStyle name="Percent 3 2 9 2" xfId="1674"/>
    <cellStyle name="Percent 3 2 9 2 10" xfId="28629"/>
    <cellStyle name="Percent 3 2 9 2 11" xfId="26806"/>
    <cellStyle name="Percent 3 2 9 2 2" xfId="5239"/>
    <cellStyle name="Percent 3 2 9 2 2 2" xfId="32193"/>
    <cellStyle name="Percent 3 2 9 2 3" xfId="7932"/>
    <cellStyle name="Percent 3 2 9 2 3 2" xfId="34886"/>
    <cellStyle name="Percent 3 2 9 2 4" xfId="10625"/>
    <cellStyle name="Percent 3 2 9 2 4 2" xfId="37579"/>
    <cellStyle name="Percent 3 2 9 2 5" xfId="13318"/>
    <cellStyle name="Percent 3 2 9 2 5 2" xfId="40272"/>
    <cellStyle name="Percent 3 2 9 2 6" xfId="16011"/>
    <cellStyle name="Percent 3 2 9 2 6 2" xfId="42965"/>
    <cellStyle name="Percent 3 2 9 2 7" xfId="18704"/>
    <cellStyle name="Percent 3 2 9 2 7 2" xfId="45659"/>
    <cellStyle name="Percent 3 2 9 2 8" xfId="21398"/>
    <cellStyle name="Percent 3 2 9 2 8 2" xfId="48353"/>
    <cellStyle name="Percent 3 2 9 2 9" xfId="24092"/>
    <cellStyle name="Percent 3 2 9 2 9 2" xfId="51047"/>
    <cellStyle name="Percent 3 2 9 3" xfId="2566"/>
    <cellStyle name="Percent 3 2 9 3 10" xfId="29520"/>
    <cellStyle name="Percent 3 2 9 3 11" xfId="25915"/>
    <cellStyle name="Percent 3 2 9 3 2" xfId="4348"/>
    <cellStyle name="Percent 3 2 9 3 2 2" xfId="31302"/>
    <cellStyle name="Percent 3 2 9 3 3" xfId="7041"/>
    <cellStyle name="Percent 3 2 9 3 3 2" xfId="33995"/>
    <cellStyle name="Percent 3 2 9 3 4" xfId="9734"/>
    <cellStyle name="Percent 3 2 9 3 4 2" xfId="36688"/>
    <cellStyle name="Percent 3 2 9 3 5" xfId="12427"/>
    <cellStyle name="Percent 3 2 9 3 5 2" xfId="39381"/>
    <cellStyle name="Percent 3 2 9 3 6" xfId="15120"/>
    <cellStyle name="Percent 3 2 9 3 6 2" xfId="42074"/>
    <cellStyle name="Percent 3 2 9 3 7" xfId="17813"/>
    <cellStyle name="Percent 3 2 9 3 7 2" xfId="44768"/>
    <cellStyle name="Percent 3 2 9 3 8" xfId="20507"/>
    <cellStyle name="Percent 3 2 9 3 8 2" xfId="47462"/>
    <cellStyle name="Percent 3 2 9 3 9" xfId="23201"/>
    <cellStyle name="Percent 3 2 9 3 9 2" xfId="50156"/>
    <cellStyle name="Percent 3 2 9 4" xfId="3457"/>
    <cellStyle name="Percent 3 2 9 4 2" xfId="30411"/>
    <cellStyle name="Percent 3 2 9 5" xfId="6150"/>
    <cellStyle name="Percent 3 2 9 5 2" xfId="33104"/>
    <cellStyle name="Percent 3 2 9 6" xfId="8843"/>
    <cellStyle name="Percent 3 2 9 6 2" xfId="35797"/>
    <cellStyle name="Percent 3 2 9 7" xfId="11536"/>
    <cellStyle name="Percent 3 2 9 7 2" xfId="38490"/>
    <cellStyle name="Percent 3 2 9 8" xfId="14229"/>
    <cellStyle name="Percent 3 2 9 8 2" xfId="41183"/>
    <cellStyle name="Percent 3 2 9 9" xfId="16922"/>
    <cellStyle name="Percent 3 2 9 9 2" xfId="43877"/>
    <cellStyle name="Percent 3 20" xfId="10859"/>
    <cellStyle name="Percent 3 20 2" xfId="37813"/>
    <cellStyle name="Percent 3 21" xfId="13552"/>
    <cellStyle name="Percent 3 21 2" xfId="40506"/>
    <cellStyle name="Percent 3 22" xfId="16245"/>
    <cellStyle name="Percent 3 22 2" xfId="43200"/>
    <cellStyle name="Percent 3 23" xfId="18939"/>
    <cellStyle name="Percent 3 23 2" xfId="45894"/>
    <cellStyle name="Percent 3 24" xfId="21633"/>
    <cellStyle name="Percent 3 24 2" xfId="48588"/>
    <cellStyle name="Percent 3 25" xfId="27061"/>
    <cellStyle name="Percent 3 26" xfId="24347"/>
    <cellStyle name="Percent 3 27" xfId="51368"/>
    <cellStyle name="Percent 3 3" xfId="101"/>
    <cellStyle name="Percent 3 3 10" xfId="928"/>
    <cellStyle name="Percent 3 3 10 10" xfId="19760"/>
    <cellStyle name="Percent 3 3 10 10 2" xfId="46715"/>
    <cellStyle name="Percent 3 3 10 11" xfId="22454"/>
    <cellStyle name="Percent 3 3 10 11 2" xfId="49409"/>
    <cellStyle name="Percent 3 3 10 12" xfId="27882"/>
    <cellStyle name="Percent 3 3 10 13" xfId="25168"/>
    <cellStyle name="Percent 3 3 10 2" xfId="1818"/>
    <cellStyle name="Percent 3 3 10 2 10" xfId="28773"/>
    <cellStyle name="Percent 3 3 10 2 11" xfId="26950"/>
    <cellStyle name="Percent 3 3 10 2 2" xfId="5383"/>
    <cellStyle name="Percent 3 3 10 2 2 2" xfId="32337"/>
    <cellStyle name="Percent 3 3 10 2 3" xfId="8076"/>
    <cellStyle name="Percent 3 3 10 2 3 2" xfId="35030"/>
    <cellStyle name="Percent 3 3 10 2 4" xfId="10769"/>
    <cellStyle name="Percent 3 3 10 2 4 2" xfId="37723"/>
    <cellStyle name="Percent 3 3 10 2 5" xfId="13462"/>
    <cellStyle name="Percent 3 3 10 2 5 2" xfId="40416"/>
    <cellStyle name="Percent 3 3 10 2 6" xfId="16155"/>
    <cellStyle name="Percent 3 3 10 2 6 2" xfId="43109"/>
    <cellStyle name="Percent 3 3 10 2 7" xfId="18848"/>
    <cellStyle name="Percent 3 3 10 2 7 2" xfId="45803"/>
    <cellStyle name="Percent 3 3 10 2 8" xfId="21542"/>
    <cellStyle name="Percent 3 3 10 2 8 2" xfId="48497"/>
    <cellStyle name="Percent 3 3 10 2 9" xfId="24236"/>
    <cellStyle name="Percent 3 3 10 2 9 2" xfId="51191"/>
    <cellStyle name="Percent 3 3 10 3" xfId="2710"/>
    <cellStyle name="Percent 3 3 10 3 10" xfId="29664"/>
    <cellStyle name="Percent 3 3 10 3 11" xfId="26059"/>
    <cellStyle name="Percent 3 3 10 3 2" xfId="4492"/>
    <cellStyle name="Percent 3 3 10 3 2 2" xfId="31446"/>
    <cellStyle name="Percent 3 3 10 3 3" xfId="7185"/>
    <cellStyle name="Percent 3 3 10 3 3 2" xfId="34139"/>
    <cellStyle name="Percent 3 3 10 3 4" xfId="9878"/>
    <cellStyle name="Percent 3 3 10 3 4 2" xfId="36832"/>
    <cellStyle name="Percent 3 3 10 3 5" xfId="12571"/>
    <cellStyle name="Percent 3 3 10 3 5 2" xfId="39525"/>
    <cellStyle name="Percent 3 3 10 3 6" xfId="15264"/>
    <cellStyle name="Percent 3 3 10 3 6 2" xfId="42218"/>
    <cellStyle name="Percent 3 3 10 3 7" xfId="17957"/>
    <cellStyle name="Percent 3 3 10 3 7 2" xfId="44912"/>
    <cellStyle name="Percent 3 3 10 3 8" xfId="20651"/>
    <cellStyle name="Percent 3 3 10 3 8 2" xfId="47606"/>
    <cellStyle name="Percent 3 3 10 3 9" xfId="23345"/>
    <cellStyle name="Percent 3 3 10 3 9 2" xfId="50300"/>
    <cellStyle name="Percent 3 3 10 4" xfId="3601"/>
    <cellStyle name="Percent 3 3 10 4 2" xfId="30555"/>
    <cellStyle name="Percent 3 3 10 5" xfId="6294"/>
    <cellStyle name="Percent 3 3 10 5 2" xfId="33248"/>
    <cellStyle name="Percent 3 3 10 6" xfId="8987"/>
    <cellStyle name="Percent 3 3 10 6 2" xfId="35941"/>
    <cellStyle name="Percent 3 3 10 7" xfId="11680"/>
    <cellStyle name="Percent 3 3 10 7 2" xfId="38634"/>
    <cellStyle name="Percent 3 3 10 8" xfId="14373"/>
    <cellStyle name="Percent 3 3 10 8 2" xfId="41327"/>
    <cellStyle name="Percent 3 3 10 9" xfId="17066"/>
    <cellStyle name="Percent 3 3 10 9 2" xfId="44021"/>
    <cellStyle name="Percent 3 3 11" xfId="977"/>
    <cellStyle name="Percent 3 3 11 10" xfId="19810"/>
    <cellStyle name="Percent 3 3 11 10 2" xfId="46765"/>
    <cellStyle name="Percent 3 3 11 11" xfId="22504"/>
    <cellStyle name="Percent 3 3 11 11 2" xfId="49459"/>
    <cellStyle name="Percent 3 3 11 12" xfId="27932"/>
    <cellStyle name="Percent 3 3 11 13" xfId="25218"/>
    <cellStyle name="Percent 3 3 11 2" xfId="1868"/>
    <cellStyle name="Percent 3 3 11 2 10" xfId="28823"/>
    <cellStyle name="Percent 3 3 11 2 11" xfId="27000"/>
    <cellStyle name="Percent 3 3 11 2 2" xfId="5433"/>
    <cellStyle name="Percent 3 3 11 2 2 2" xfId="32387"/>
    <cellStyle name="Percent 3 3 11 2 3" xfId="8126"/>
    <cellStyle name="Percent 3 3 11 2 3 2" xfId="35080"/>
    <cellStyle name="Percent 3 3 11 2 4" xfId="10819"/>
    <cellStyle name="Percent 3 3 11 2 4 2" xfId="37773"/>
    <cellStyle name="Percent 3 3 11 2 5" xfId="13512"/>
    <cellStyle name="Percent 3 3 11 2 5 2" xfId="40466"/>
    <cellStyle name="Percent 3 3 11 2 6" xfId="16205"/>
    <cellStyle name="Percent 3 3 11 2 6 2" xfId="43159"/>
    <cellStyle name="Percent 3 3 11 2 7" xfId="18898"/>
    <cellStyle name="Percent 3 3 11 2 7 2" xfId="45853"/>
    <cellStyle name="Percent 3 3 11 2 8" xfId="21592"/>
    <cellStyle name="Percent 3 3 11 2 8 2" xfId="48547"/>
    <cellStyle name="Percent 3 3 11 2 9" xfId="24286"/>
    <cellStyle name="Percent 3 3 11 2 9 2" xfId="51241"/>
    <cellStyle name="Percent 3 3 11 3" xfId="2760"/>
    <cellStyle name="Percent 3 3 11 3 10" xfId="29714"/>
    <cellStyle name="Percent 3 3 11 3 11" xfId="26109"/>
    <cellStyle name="Percent 3 3 11 3 2" xfId="4542"/>
    <cellStyle name="Percent 3 3 11 3 2 2" xfId="31496"/>
    <cellStyle name="Percent 3 3 11 3 3" xfId="7235"/>
    <cellStyle name="Percent 3 3 11 3 3 2" xfId="34189"/>
    <cellStyle name="Percent 3 3 11 3 4" xfId="9928"/>
    <cellStyle name="Percent 3 3 11 3 4 2" xfId="36882"/>
    <cellStyle name="Percent 3 3 11 3 5" xfId="12621"/>
    <cellStyle name="Percent 3 3 11 3 5 2" xfId="39575"/>
    <cellStyle name="Percent 3 3 11 3 6" xfId="15314"/>
    <cellStyle name="Percent 3 3 11 3 6 2" xfId="42268"/>
    <cellStyle name="Percent 3 3 11 3 7" xfId="18007"/>
    <cellStyle name="Percent 3 3 11 3 7 2" xfId="44962"/>
    <cellStyle name="Percent 3 3 11 3 8" xfId="20701"/>
    <cellStyle name="Percent 3 3 11 3 8 2" xfId="47656"/>
    <cellStyle name="Percent 3 3 11 3 9" xfId="23395"/>
    <cellStyle name="Percent 3 3 11 3 9 2" xfId="50350"/>
    <cellStyle name="Percent 3 3 11 4" xfId="3651"/>
    <cellStyle name="Percent 3 3 11 4 2" xfId="30605"/>
    <cellStyle name="Percent 3 3 11 5" xfId="6344"/>
    <cellStyle name="Percent 3 3 11 5 2" xfId="33298"/>
    <cellStyle name="Percent 3 3 11 6" xfId="9037"/>
    <cellStyle name="Percent 3 3 11 6 2" xfId="35991"/>
    <cellStyle name="Percent 3 3 11 7" xfId="11730"/>
    <cellStyle name="Percent 3 3 11 7 2" xfId="38684"/>
    <cellStyle name="Percent 3 3 11 8" xfId="14423"/>
    <cellStyle name="Percent 3 3 11 8 2" xfId="41377"/>
    <cellStyle name="Percent 3 3 11 9" xfId="17116"/>
    <cellStyle name="Percent 3 3 11 9 2" xfId="44071"/>
    <cellStyle name="Percent 3 3 12" xfId="1023"/>
    <cellStyle name="Percent 3 3 12 10" xfId="27978"/>
    <cellStyle name="Percent 3 3 12 11" xfId="26155"/>
    <cellStyle name="Percent 3 3 12 2" xfId="4588"/>
    <cellStyle name="Percent 3 3 12 2 2" xfId="31542"/>
    <cellStyle name="Percent 3 3 12 3" xfId="7281"/>
    <cellStyle name="Percent 3 3 12 3 2" xfId="34235"/>
    <cellStyle name="Percent 3 3 12 4" xfId="9974"/>
    <cellStyle name="Percent 3 3 12 4 2" xfId="36928"/>
    <cellStyle name="Percent 3 3 12 5" xfId="12667"/>
    <cellStyle name="Percent 3 3 12 5 2" xfId="39621"/>
    <cellStyle name="Percent 3 3 12 6" xfId="15360"/>
    <cellStyle name="Percent 3 3 12 6 2" xfId="42314"/>
    <cellStyle name="Percent 3 3 12 7" xfId="18053"/>
    <cellStyle name="Percent 3 3 12 7 2" xfId="45008"/>
    <cellStyle name="Percent 3 3 12 8" xfId="20747"/>
    <cellStyle name="Percent 3 3 12 8 2" xfId="47702"/>
    <cellStyle name="Percent 3 3 12 9" xfId="23441"/>
    <cellStyle name="Percent 3 3 12 9 2" xfId="50396"/>
    <cellStyle name="Percent 3 3 13" xfId="1914"/>
    <cellStyle name="Percent 3 3 13 10" xfId="28869"/>
    <cellStyle name="Percent 3 3 13 11" xfId="25264"/>
    <cellStyle name="Percent 3 3 13 2" xfId="3697"/>
    <cellStyle name="Percent 3 3 13 2 2" xfId="30651"/>
    <cellStyle name="Percent 3 3 13 3" xfId="6390"/>
    <cellStyle name="Percent 3 3 13 3 2" xfId="33344"/>
    <cellStyle name="Percent 3 3 13 4" xfId="9083"/>
    <cellStyle name="Percent 3 3 13 4 2" xfId="36037"/>
    <cellStyle name="Percent 3 3 13 5" xfId="11776"/>
    <cellStyle name="Percent 3 3 13 5 2" xfId="38730"/>
    <cellStyle name="Percent 3 3 13 6" xfId="14469"/>
    <cellStyle name="Percent 3 3 13 6 2" xfId="41423"/>
    <cellStyle name="Percent 3 3 13 7" xfId="17162"/>
    <cellStyle name="Percent 3 3 13 7 2" xfId="44117"/>
    <cellStyle name="Percent 3 3 13 8" xfId="19856"/>
    <cellStyle name="Percent 3 3 13 8 2" xfId="46811"/>
    <cellStyle name="Percent 3 3 13 9" xfId="22550"/>
    <cellStyle name="Percent 3 3 13 9 2" xfId="49505"/>
    <cellStyle name="Percent 3 3 14" xfId="2806"/>
    <cellStyle name="Percent 3 3 14 2" xfId="29760"/>
    <cellStyle name="Percent 3 3 15" xfId="5499"/>
    <cellStyle name="Percent 3 3 15 2" xfId="32453"/>
    <cellStyle name="Percent 3 3 16" xfId="8192"/>
    <cellStyle name="Percent 3 3 16 2" xfId="35146"/>
    <cellStyle name="Percent 3 3 17" xfId="10885"/>
    <cellStyle name="Percent 3 3 17 2" xfId="37839"/>
    <cellStyle name="Percent 3 3 18" xfId="13578"/>
    <cellStyle name="Percent 3 3 18 2" xfId="40532"/>
    <cellStyle name="Percent 3 3 19" xfId="16271"/>
    <cellStyle name="Percent 3 3 19 2" xfId="43226"/>
    <cellStyle name="Percent 3 3 2" xfId="134"/>
    <cellStyle name="Percent 3 3 2 10" xfId="13611"/>
    <cellStyle name="Percent 3 3 2 10 2" xfId="40565"/>
    <cellStyle name="Percent 3 3 2 11" xfId="16304"/>
    <cellStyle name="Percent 3 3 2 11 2" xfId="43259"/>
    <cellStyle name="Percent 3 3 2 12" xfId="18998"/>
    <cellStyle name="Percent 3 3 2 12 2" xfId="45953"/>
    <cellStyle name="Percent 3 3 2 13" xfId="21692"/>
    <cellStyle name="Percent 3 3 2 13 2" xfId="48647"/>
    <cellStyle name="Percent 3 3 2 14" xfId="27120"/>
    <cellStyle name="Percent 3 3 2 15" xfId="24406"/>
    <cellStyle name="Percent 3 3 2 2" xfId="460"/>
    <cellStyle name="Percent 3 3 2 2 10" xfId="19290"/>
    <cellStyle name="Percent 3 3 2 2 10 2" xfId="46245"/>
    <cellStyle name="Percent 3 3 2 2 11" xfId="21984"/>
    <cellStyle name="Percent 3 3 2 2 11 2" xfId="48939"/>
    <cellStyle name="Percent 3 3 2 2 12" xfId="27412"/>
    <cellStyle name="Percent 3 3 2 2 13" xfId="24698"/>
    <cellStyle name="Percent 3 3 2 2 2" xfId="1348"/>
    <cellStyle name="Percent 3 3 2 2 2 10" xfId="28303"/>
    <cellStyle name="Percent 3 3 2 2 2 11" xfId="26480"/>
    <cellStyle name="Percent 3 3 2 2 2 2" xfId="4913"/>
    <cellStyle name="Percent 3 3 2 2 2 2 2" xfId="31867"/>
    <cellStyle name="Percent 3 3 2 2 2 3" xfId="7606"/>
    <cellStyle name="Percent 3 3 2 2 2 3 2" xfId="34560"/>
    <cellStyle name="Percent 3 3 2 2 2 4" xfId="10299"/>
    <cellStyle name="Percent 3 3 2 2 2 4 2" xfId="37253"/>
    <cellStyle name="Percent 3 3 2 2 2 5" xfId="12992"/>
    <cellStyle name="Percent 3 3 2 2 2 5 2" xfId="39946"/>
    <cellStyle name="Percent 3 3 2 2 2 6" xfId="15685"/>
    <cellStyle name="Percent 3 3 2 2 2 6 2" xfId="42639"/>
    <cellStyle name="Percent 3 3 2 2 2 7" xfId="18378"/>
    <cellStyle name="Percent 3 3 2 2 2 7 2" xfId="45333"/>
    <cellStyle name="Percent 3 3 2 2 2 8" xfId="21072"/>
    <cellStyle name="Percent 3 3 2 2 2 8 2" xfId="48027"/>
    <cellStyle name="Percent 3 3 2 2 2 9" xfId="23766"/>
    <cellStyle name="Percent 3 3 2 2 2 9 2" xfId="50721"/>
    <cellStyle name="Percent 3 3 2 2 3" xfId="2239"/>
    <cellStyle name="Percent 3 3 2 2 3 10" xfId="29194"/>
    <cellStyle name="Percent 3 3 2 2 3 11" xfId="25589"/>
    <cellStyle name="Percent 3 3 2 2 3 2" xfId="4022"/>
    <cellStyle name="Percent 3 3 2 2 3 2 2" xfId="30976"/>
    <cellStyle name="Percent 3 3 2 2 3 3" xfId="6715"/>
    <cellStyle name="Percent 3 3 2 2 3 3 2" xfId="33669"/>
    <cellStyle name="Percent 3 3 2 2 3 4" xfId="9408"/>
    <cellStyle name="Percent 3 3 2 2 3 4 2" xfId="36362"/>
    <cellStyle name="Percent 3 3 2 2 3 5" xfId="12101"/>
    <cellStyle name="Percent 3 3 2 2 3 5 2" xfId="39055"/>
    <cellStyle name="Percent 3 3 2 2 3 6" xfId="14794"/>
    <cellStyle name="Percent 3 3 2 2 3 6 2" xfId="41748"/>
    <cellStyle name="Percent 3 3 2 2 3 7" xfId="17487"/>
    <cellStyle name="Percent 3 3 2 2 3 7 2" xfId="44442"/>
    <cellStyle name="Percent 3 3 2 2 3 8" xfId="20181"/>
    <cellStyle name="Percent 3 3 2 2 3 8 2" xfId="47136"/>
    <cellStyle name="Percent 3 3 2 2 3 9" xfId="22875"/>
    <cellStyle name="Percent 3 3 2 2 3 9 2" xfId="49830"/>
    <cellStyle name="Percent 3 3 2 2 4" xfId="3131"/>
    <cellStyle name="Percent 3 3 2 2 4 2" xfId="30085"/>
    <cellStyle name="Percent 3 3 2 2 5" xfId="5824"/>
    <cellStyle name="Percent 3 3 2 2 5 2" xfId="32778"/>
    <cellStyle name="Percent 3 3 2 2 6" xfId="8517"/>
    <cellStyle name="Percent 3 3 2 2 6 2" xfId="35471"/>
    <cellStyle name="Percent 3 3 2 2 7" xfId="11210"/>
    <cellStyle name="Percent 3 3 2 2 7 2" xfId="38164"/>
    <cellStyle name="Percent 3 3 2 2 8" xfId="13903"/>
    <cellStyle name="Percent 3 3 2 2 8 2" xfId="40857"/>
    <cellStyle name="Percent 3 3 2 2 9" xfId="16596"/>
    <cellStyle name="Percent 3 3 2 2 9 2" xfId="43551"/>
    <cellStyle name="Percent 3 3 2 3" xfId="714"/>
    <cellStyle name="Percent 3 3 2 3 10" xfId="19544"/>
    <cellStyle name="Percent 3 3 2 3 10 2" xfId="46499"/>
    <cellStyle name="Percent 3 3 2 3 11" xfId="22238"/>
    <cellStyle name="Percent 3 3 2 3 11 2" xfId="49193"/>
    <cellStyle name="Percent 3 3 2 3 12" xfId="27666"/>
    <cellStyle name="Percent 3 3 2 3 13" xfId="24952"/>
    <cellStyle name="Percent 3 3 2 3 2" xfId="1602"/>
    <cellStyle name="Percent 3 3 2 3 2 10" xfId="28557"/>
    <cellStyle name="Percent 3 3 2 3 2 11" xfId="26734"/>
    <cellStyle name="Percent 3 3 2 3 2 2" xfId="5167"/>
    <cellStyle name="Percent 3 3 2 3 2 2 2" xfId="32121"/>
    <cellStyle name="Percent 3 3 2 3 2 3" xfId="7860"/>
    <cellStyle name="Percent 3 3 2 3 2 3 2" xfId="34814"/>
    <cellStyle name="Percent 3 3 2 3 2 4" xfId="10553"/>
    <cellStyle name="Percent 3 3 2 3 2 4 2" xfId="37507"/>
    <cellStyle name="Percent 3 3 2 3 2 5" xfId="13246"/>
    <cellStyle name="Percent 3 3 2 3 2 5 2" xfId="40200"/>
    <cellStyle name="Percent 3 3 2 3 2 6" xfId="15939"/>
    <cellStyle name="Percent 3 3 2 3 2 6 2" xfId="42893"/>
    <cellStyle name="Percent 3 3 2 3 2 7" xfId="18632"/>
    <cellStyle name="Percent 3 3 2 3 2 7 2" xfId="45587"/>
    <cellStyle name="Percent 3 3 2 3 2 8" xfId="21326"/>
    <cellStyle name="Percent 3 3 2 3 2 8 2" xfId="48281"/>
    <cellStyle name="Percent 3 3 2 3 2 9" xfId="24020"/>
    <cellStyle name="Percent 3 3 2 3 2 9 2" xfId="50975"/>
    <cellStyle name="Percent 3 3 2 3 3" xfId="2494"/>
    <cellStyle name="Percent 3 3 2 3 3 10" xfId="29448"/>
    <cellStyle name="Percent 3 3 2 3 3 11" xfId="25843"/>
    <cellStyle name="Percent 3 3 2 3 3 2" xfId="4276"/>
    <cellStyle name="Percent 3 3 2 3 3 2 2" xfId="31230"/>
    <cellStyle name="Percent 3 3 2 3 3 3" xfId="6969"/>
    <cellStyle name="Percent 3 3 2 3 3 3 2" xfId="33923"/>
    <cellStyle name="Percent 3 3 2 3 3 4" xfId="9662"/>
    <cellStyle name="Percent 3 3 2 3 3 4 2" xfId="36616"/>
    <cellStyle name="Percent 3 3 2 3 3 5" xfId="12355"/>
    <cellStyle name="Percent 3 3 2 3 3 5 2" xfId="39309"/>
    <cellStyle name="Percent 3 3 2 3 3 6" xfId="15048"/>
    <cellStyle name="Percent 3 3 2 3 3 6 2" xfId="42002"/>
    <cellStyle name="Percent 3 3 2 3 3 7" xfId="17741"/>
    <cellStyle name="Percent 3 3 2 3 3 7 2" xfId="44696"/>
    <cellStyle name="Percent 3 3 2 3 3 8" xfId="20435"/>
    <cellStyle name="Percent 3 3 2 3 3 8 2" xfId="47390"/>
    <cellStyle name="Percent 3 3 2 3 3 9" xfId="23129"/>
    <cellStyle name="Percent 3 3 2 3 3 9 2" xfId="50084"/>
    <cellStyle name="Percent 3 3 2 3 4" xfId="3385"/>
    <cellStyle name="Percent 3 3 2 3 4 2" xfId="30339"/>
    <cellStyle name="Percent 3 3 2 3 5" xfId="6078"/>
    <cellStyle name="Percent 3 3 2 3 5 2" xfId="33032"/>
    <cellStyle name="Percent 3 3 2 3 6" xfId="8771"/>
    <cellStyle name="Percent 3 3 2 3 6 2" xfId="35725"/>
    <cellStyle name="Percent 3 3 2 3 7" xfId="11464"/>
    <cellStyle name="Percent 3 3 2 3 7 2" xfId="38418"/>
    <cellStyle name="Percent 3 3 2 3 8" xfId="14157"/>
    <cellStyle name="Percent 3 3 2 3 8 2" xfId="41111"/>
    <cellStyle name="Percent 3 3 2 3 9" xfId="16850"/>
    <cellStyle name="Percent 3 3 2 3 9 2" xfId="43805"/>
    <cellStyle name="Percent 3 3 2 4" xfId="1056"/>
    <cellStyle name="Percent 3 3 2 4 10" xfId="28011"/>
    <cellStyle name="Percent 3 3 2 4 11" xfId="26188"/>
    <cellStyle name="Percent 3 3 2 4 2" xfId="4621"/>
    <cellStyle name="Percent 3 3 2 4 2 2" xfId="31575"/>
    <cellStyle name="Percent 3 3 2 4 3" xfId="7314"/>
    <cellStyle name="Percent 3 3 2 4 3 2" xfId="34268"/>
    <cellStyle name="Percent 3 3 2 4 4" xfId="10007"/>
    <cellStyle name="Percent 3 3 2 4 4 2" xfId="36961"/>
    <cellStyle name="Percent 3 3 2 4 5" xfId="12700"/>
    <cellStyle name="Percent 3 3 2 4 5 2" xfId="39654"/>
    <cellStyle name="Percent 3 3 2 4 6" xfId="15393"/>
    <cellStyle name="Percent 3 3 2 4 6 2" xfId="42347"/>
    <cellStyle name="Percent 3 3 2 4 7" xfId="18086"/>
    <cellStyle name="Percent 3 3 2 4 7 2" xfId="45041"/>
    <cellStyle name="Percent 3 3 2 4 8" xfId="20780"/>
    <cellStyle name="Percent 3 3 2 4 8 2" xfId="47735"/>
    <cellStyle name="Percent 3 3 2 4 9" xfId="23474"/>
    <cellStyle name="Percent 3 3 2 4 9 2" xfId="50429"/>
    <cellStyle name="Percent 3 3 2 5" xfId="1947"/>
    <cellStyle name="Percent 3 3 2 5 10" xfId="28902"/>
    <cellStyle name="Percent 3 3 2 5 11" xfId="25297"/>
    <cellStyle name="Percent 3 3 2 5 2" xfId="3730"/>
    <cellStyle name="Percent 3 3 2 5 2 2" xfId="30684"/>
    <cellStyle name="Percent 3 3 2 5 3" xfId="6423"/>
    <cellStyle name="Percent 3 3 2 5 3 2" xfId="33377"/>
    <cellStyle name="Percent 3 3 2 5 4" xfId="9116"/>
    <cellStyle name="Percent 3 3 2 5 4 2" xfId="36070"/>
    <cellStyle name="Percent 3 3 2 5 5" xfId="11809"/>
    <cellStyle name="Percent 3 3 2 5 5 2" xfId="38763"/>
    <cellStyle name="Percent 3 3 2 5 6" xfId="14502"/>
    <cellStyle name="Percent 3 3 2 5 6 2" xfId="41456"/>
    <cellStyle name="Percent 3 3 2 5 7" xfId="17195"/>
    <cellStyle name="Percent 3 3 2 5 7 2" xfId="44150"/>
    <cellStyle name="Percent 3 3 2 5 8" xfId="19889"/>
    <cellStyle name="Percent 3 3 2 5 8 2" xfId="46844"/>
    <cellStyle name="Percent 3 3 2 5 9" xfId="22583"/>
    <cellStyle name="Percent 3 3 2 5 9 2" xfId="49538"/>
    <cellStyle name="Percent 3 3 2 6" xfId="2839"/>
    <cellStyle name="Percent 3 3 2 6 2" xfId="29793"/>
    <cellStyle name="Percent 3 3 2 7" xfId="5532"/>
    <cellStyle name="Percent 3 3 2 7 2" xfId="32486"/>
    <cellStyle name="Percent 3 3 2 8" xfId="8225"/>
    <cellStyle name="Percent 3 3 2 8 2" xfId="35179"/>
    <cellStyle name="Percent 3 3 2 9" xfId="10918"/>
    <cellStyle name="Percent 3 3 2 9 2" xfId="37872"/>
    <cellStyle name="Percent 3 3 20" xfId="18965"/>
    <cellStyle name="Percent 3 3 20 2" xfId="45920"/>
    <cellStyle name="Percent 3 3 21" xfId="21659"/>
    <cellStyle name="Percent 3 3 21 2" xfId="48614"/>
    <cellStyle name="Percent 3 3 22" xfId="27087"/>
    <cellStyle name="Percent 3 3 23" xfId="24373"/>
    <cellStyle name="Percent 3 3 3" xfId="167"/>
    <cellStyle name="Percent 3 3 3 10" xfId="13644"/>
    <cellStyle name="Percent 3 3 3 10 2" xfId="40598"/>
    <cellStyle name="Percent 3 3 3 11" xfId="16337"/>
    <cellStyle name="Percent 3 3 3 11 2" xfId="43292"/>
    <cellStyle name="Percent 3 3 3 12" xfId="19031"/>
    <cellStyle name="Percent 3 3 3 12 2" xfId="45986"/>
    <cellStyle name="Percent 3 3 3 13" xfId="21725"/>
    <cellStyle name="Percent 3 3 3 13 2" xfId="48680"/>
    <cellStyle name="Percent 3 3 3 14" xfId="27153"/>
    <cellStyle name="Percent 3 3 3 15" xfId="24439"/>
    <cellStyle name="Percent 3 3 3 2" xfId="474"/>
    <cellStyle name="Percent 3 3 3 2 10" xfId="19304"/>
    <cellStyle name="Percent 3 3 3 2 10 2" xfId="46259"/>
    <cellStyle name="Percent 3 3 3 2 11" xfId="21998"/>
    <cellStyle name="Percent 3 3 3 2 11 2" xfId="48953"/>
    <cellStyle name="Percent 3 3 3 2 12" xfId="27426"/>
    <cellStyle name="Percent 3 3 3 2 13" xfId="24712"/>
    <cellStyle name="Percent 3 3 3 2 2" xfId="1362"/>
    <cellStyle name="Percent 3 3 3 2 2 10" xfId="28317"/>
    <cellStyle name="Percent 3 3 3 2 2 11" xfId="26494"/>
    <cellStyle name="Percent 3 3 3 2 2 2" xfId="4927"/>
    <cellStyle name="Percent 3 3 3 2 2 2 2" xfId="31881"/>
    <cellStyle name="Percent 3 3 3 2 2 3" xfId="7620"/>
    <cellStyle name="Percent 3 3 3 2 2 3 2" xfId="34574"/>
    <cellStyle name="Percent 3 3 3 2 2 4" xfId="10313"/>
    <cellStyle name="Percent 3 3 3 2 2 4 2" xfId="37267"/>
    <cellStyle name="Percent 3 3 3 2 2 5" xfId="13006"/>
    <cellStyle name="Percent 3 3 3 2 2 5 2" xfId="39960"/>
    <cellStyle name="Percent 3 3 3 2 2 6" xfId="15699"/>
    <cellStyle name="Percent 3 3 3 2 2 6 2" xfId="42653"/>
    <cellStyle name="Percent 3 3 3 2 2 7" xfId="18392"/>
    <cellStyle name="Percent 3 3 3 2 2 7 2" xfId="45347"/>
    <cellStyle name="Percent 3 3 3 2 2 8" xfId="21086"/>
    <cellStyle name="Percent 3 3 3 2 2 8 2" xfId="48041"/>
    <cellStyle name="Percent 3 3 3 2 2 9" xfId="23780"/>
    <cellStyle name="Percent 3 3 3 2 2 9 2" xfId="50735"/>
    <cellStyle name="Percent 3 3 3 2 3" xfId="2253"/>
    <cellStyle name="Percent 3 3 3 2 3 10" xfId="29208"/>
    <cellStyle name="Percent 3 3 3 2 3 11" xfId="25603"/>
    <cellStyle name="Percent 3 3 3 2 3 2" xfId="4036"/>
    <cellStyle name="Percent 3 3 3 2 3 2 2" xfId="30990"/>
    <cellStyle name="Percent 3 3 3 2 3 3" xfId="6729"/>
    <cellStyle name="Percent 3 3 3 2 3 3 2" xfId="33683"/>
    <cellStyle name="Percent 3 3 3 2 3 4" xfId="9422"/>
    <cellStyle name="Percent 3 3 3 2 3 4 2" xfId="36376"/>
    <cellStyle name="Percent 3 3 3 2 3 5" xfId="12115"/>
    <cellStyle name="Percent 3 3 3 2 3 5 2" xfId="39069"/>
    <cellStyle name="Percent 3 3 3 2 3 6" xfId="14808"/>
    <cellStyle name="Percent 3 3 3 2 3 6 2" xfId="41762"/>
    <cellStyle name="Percent 3 3 3 2 3 7" xfId="17501"/>
    <cellStyle name="Percent 3 3 3 2 3 7 2" xfId="44456"/>
    <cellStyle name="Percent 3 3 3 2 3 8" xfId="20195"/>
    <cellStyle name="Percent 3 3 3 2 3 8 2" xfId="47150"/>
    <cellStyle name="Percent 3 3 3 2 3 9" xfId="22889"/>
    <cellStyle name="Percent 3 3 3 2 3 9 2" xfId="49844"/>
    <cellStyle name="Percent 3 3 3 2 4" xfId="3145"/>
    <cellStyle name="Percent 3 3 3 2 4 2" xfId="30099"/>
    <cellStyle name="Percent 3 3 3 2 5" xfId="5838"/>
    <cellStyle name="Percent 3 3 3 2 5 2" xfId="32792"/>
    <cellStyle name="Percent 3 3 3 2 6" xfId="8531"/>
    <cellStyle name="Percent 3 3 3 2 6 2" xfId="35485"/>
    <cellStyle name="Percent 3 3 3 2 7" xfId="11224"/>
    <cellStyle name="Percent 3 3 3 2 7 2" xfId="38178"/>
    <cellStyle name="Percent 3 3 3 2 8" xfId="13917"/>
    <cellStyle name="Percent 3 3 3 2 8 2" xfId="40871"/>
    <cellStyle name="Percent 3 3 3 2 9" xfId="16610"/>
    <cellStyle name="Percent 3 3 3 2 9 2" xfId="43565"/>
    <cellStyle name="Percent 3 3 3 3" xfId="728"/>
    <cellStyle name="Percent 3 3 3 3 10" xfId="19558"/>
    <cellStyle name="Percent 3 3 3 3 10 2" xfId="46513"/>
    <cellStyle name="Percent 3 3 3 3 11" xfId="22252"/>
    <cellStyle name="Percent 3 3 3 3 11 2" xfId="49207"/>
    <cellStyle name="Percent 3 3 3 3 12" xfId="27680"/>
    <cellStyle name="Percent 3 3 3 3 13" xfId="24966"/>
    <cellStyle name="Percent 3 3 3 3 2" xfId="1616"/>
    <cellStyle name="Percent 3 3 3 3 2 10" xfId="28571"/>
    <cellStyle name="Percent 3 3 3 3 2 11" xfId="26748"/>
    <cellStyle name="Percent 3 3 3 3 2 2" xfId="5181"/>
    <cellStyle name="Percent 3 3 3 3 2 2 2" xfId="32135"/>
    <cellStyle name="Percent 3 3 3 3 2 3" xfId="7874"/>
    <cellStyle name="Percent 3 3 3 3 2 3 2" xfId="34828"/>
    <cellStyle name="Percent 3 3 3 3 2 4" xfId="10567"/>
    <cellStyle name="Percent 3 3 3 3 2 4 2" xfId="37521"/>
    <cellStyle name="Percent 3 3 3 3 2 5" xfId="13260"/>
    <cellStyle name="Percent 3 3 3 3 2 5 2" xfId="40214"/>
    <cellStyle name="Percent 3 3 3 3 2 6" xfId="15953"/>
    <cellStyle name="Percent 3 3 3 3 2 6 2" xfId="42907"/>
    <cellStyle name="Percent 3 3 3 3 2 7" xfId="18646"/>
    <cellStyle name="Percent 3 3 3 3 2 7 2" xfId="45601"/>
    <cellStyle name="Percent 3 3 3 3 2 8" xfId="21340"/>
    <cellStyle name="Percent 3 3 3 3 2 8 2" xfId="48295"/>
    <cellStyle name="Percent 3 3 3 3 2 9" xfId="24034"/>
    <cellStyle name="Percent 3 3 3 3 2 9 2" xfId="50989"/>
    <cellStyle name="Percent 3 3 3 3 3" xfId="2508"/>
    <cellStyle name="Percent 3 3 3 3 3 10" xfId="29462"/>
    <cellStyle name="Percent 3 3 3 3 3 11" xfId="25857"/>
    <cellStyle name="Percent 3 3 3 3 3 2" xfId="4290"/>
    <cellStyle name="Percent 3 3 3 3 3 2 2" xfId="31244"/>
    <cellStyle name="Percent 3 3 3 3 3 3" xfId="6983"/>
    <cellStyle name="Percent 3 3 3 3 3 3 2" xfId="33937"/>
    <cellStyle name="Percent 3 3 3 3 3 4" xfId="9676"/>
    <cellStyle name="Percent 3 3 3 3 3 4 2" xfId="36630"/>
    <cellStyle name="Percent 3 3 3 3 3 5" xfId="12369"/>
    <cellStyle name="Percent 3 3 3 3 3 5 2" xfId="39323"/>
    <cellStyle name="Percent 3 3 3 3 3 6" xfId="15062"/>
    <cellStyle name="Percent 3 3 3 3 3 6 2" xfId="42016"/>
    <cellStyle name="Percent 3 3 3 3 3 7" xfId="17755"/>
    <cellStyle name="Percent 3 3 3 3 3 7 2" xfId="44710"/>
    <cellStyle name="Percent 3 3 3 3 3 8" xfId="20449"/>
    <cellStyle name="Percent 3 3 3 3 3 8 2" xfId="47404"/>
    <cellStyle name="Percent 3 3 3 3 3 9" xfId="23143"/>
    <cellStyle name="Percent 3 3 3 3 3 9 2" xfId="50098"/>
    <cellStyle name="Percent 3 3 3 3 4" xfId="3399"/>
    <cellStyle name="Percent 3 3 3 3 4 2" xfId="30353"/>
    <cellStyle name="Percent 3 3 3 3 5" xfId="6092"/>
    <cellStyle name="Percent 3 3 3 3 5 2" xfId="33046"/>
    <cellStyle name="Percent 3 3 3 3 6" xfId="8785"/>
    <cellStyle name="Percent 3 3 3 3 6 2" xfId="35739"/>
    <cellStyle name="Percent 3 3 3 3 7" xfId="11478"/>
    <cellStyle name="Percent 3 3 3 3 7 2" xfId="38432"/>
    <cellStyle name="Percent 3 3 3 3 8" xfId="14171"/>
    <cellStyle name="Percent 3 3 3 3 8 2" xfId="41125"/>
    <cellStyle name="Percent 3 3 3 3 9" xfId="16864"/>
    <cellStyle name="Percent 3 3 3 3 9 2" xfId="43819"/>
    <cellStyle name="Percent 3 3 3 4" xfId="1089"/>
    <cellStyle name="Percent 3 3 3 4 10" xfId="28044"/>
    <cellStyle name="Percent 3 3 3 4 11" xfId="26221"/>
    <cellStyle name="Percent 3 3 3 4 2" xfId="4654"/>
    <cellStyle name="Percent 3 3 3 4 2 2" xfId="31608"/>
    <cellStyle name="Percent 3 3 3 4 3" xfId="7347"/>
    <cellStyle name="Percent 3 3 3 4 3 2" xfId="34301"/>
    <cellStyle name="Percent 3 3 3 4 4" xfId="10040"/>
    <cellStyle name="Percent 3 3 3 4 4 2" xfId="36994"/>
    <cellStyle name="Percent 3 3 3 4 5" xfId="12733"/>
    <cellStyle name="Percent 3 3 3 4 5 2" xfId="39687"/>
    <cellStyle name="Percent 3 3 3 4 6" xfId="15426"/>
    <cellStyle name="Percent 3 3 3 4 6 2" xfId="42380"/>
    <cellStyle name="Percent 3 3 3 4 7" xfId="18119"/>
    <cellStyle name="Percent 3 3 3 4 7 2" xfId="45074"/>
    <cellStyle name="Percent 3 3 3 4 8" xfId="20813"/>
    <cellStyle name="Percent 3 3 3 4 8 2" xfId="47768"/>
    <cellStyle name="Percent 3 3 3 4 9" xfId="23507"/>
    <cellStyle name="Percent 3 3 3 4 9 2" xfId="50462"/>
    <cellStyle name="Percent 3 3 3 5" xfId="1980"/>
    <cellStyle name="Percent 3 3 3 5 10" xfId="28935"/>
    <cellStyle name="Percent 3 3 3 5 11" xfId="25330"/>
    <cellStyle name="Percent 3 3 3 5 2" xfId="3763"/>
    <cellStyle name="Percent 3 3 3 5 2 2" xfId="30717"/>
    <cellStyle name="Percent 3 3 3 5 3" xfId="6456"/>
    <cellStyle name="Percent 3 3 3 5 3 2" xfId="33410"/>
    <cellStyle name="Percent 3 3 3 5 4" xfId="9149"/>
    <cellStyle name="Percent 3 3 3 5 4 2" xfId="36103"/>
    <cellStyle name="Percent 3 3 3 5 5" xfId="11842"/>
    <cellStyle name="Percent 3 3 3 5 5 2" xfId="38796"/>
    <cellStyle name="Percent 3 3 3 5 6" xfId="14535"/>
    <cellStyle name="Percent 3 3 3 5 6 2" xfId="41489"/>
    <cellStyle name="Percent 3 3 3 5 7" xfId="17228"/>
    <cellStyle name="Percent 3 3 3 5 7 2" xfId="44183"/>
    <cellStyle name="Percent 3 3 3 5 8" xfId="19922"/>
    <cellStyle name="Percent 3 3 3 5 8 2" xfId="46877"/>
    <cellStyle name="Percent 3 3 3 5 9" xfId="22616"/>
    <cellStyle name="Percent 3 3 3 5 9 2" xfId="49571"/>
    <cellStyle name="Percent 3 3 3 6" xfId="2872"/>
    <cellStyle name="Percent 3 3 3 6 2" xfId="29826"/>
    <cellStyle name="Percent 3 3 3 7" xfId="5565"/>
    <cellStyle name="Percent 3 3 3 7 2" xfId="32519"/>
    <cellStyle name="Percent 3 3 3 8" xfId="8258"/>
    <cellStyle name="Percent 3 3 3 8 2" xfId="35212"/>
    <cellStyle name="Percent 3 3 3 9" xfId="10951"/>
    <cellStyle name="Percent 3 3 3 9 2" xfId="37905"/>
    <cellStyle name="Percent 3 3 4" xfId="200"/>
    <cellStyle name="Percent 3 3 4 10" xfId="13677"/>
    <cellStyle name="Percent 3 3 4 10 2" xfId="40631"/>
    <cellStyle name="Percent 3 3 4 11" xfId="16370"/>
    <cellStyle name="Percent 3 3 4 11 2" xfId="43325"/>
    <cellStyle name="Percent 3 3 4 12" xfId="19064"/>
    <cellStyle name="Percent 3 3 4 12 2" xfId="46019"/>
    <cellStyle name="Percent 3 3 4 13" xfId="21758"/>
    <cellStyle name="Percent 3 3 4 13 2" xfId="48713"/>
    <cellStyle name="Percent 3 3 4 14" xfId="27186"/>
    <cellStyle name="Percent 3 3 4 15" xfId="24472"/>
    <cellStyle name="Percent 3 3 4 2" xfId="489"/>
    <cellStyle name="Percent 3 3 4 2 10" xfId="19319"/>
    <cellStyle name="Percent 3 3 4 2 10 2" xfId="46274"/>
    <cellStyle name="Percent 3 3 4 2 11" xfId="22013"/>
    <cellStyle name="Percent 3 3 4 2 11 2" xfId="48968"/>
    <cellStyle name="Percent 3 3 4 2 12" xfId="27441"/>
    <cellStyle name="Percent 3 3 4 2 13" xfId="24727"/>
    <cellStyle name="Percent 3 3 4 2 2" xfId="1377"/>
    <cellStyle name="Percent 3 3 4 2 2 10" xfId="28332"/>
    <cellStyle name="Percent 3 3 4 2 2 11" xfId="26509"/>
    <cellStyle name="Percent 3 3 4 2 2 2" xfId="4942"/>
    <cellStyle name="Percent 3 3 4 2 2 2 2" xfId="31896"/>
    <cellStyle name="Percent 3 3 4 2 2 3" xfId="7635"/>
    <cellStyle name="Percent 3 3 4 2 2 3 2" xfId="34589"/>
    <cellStyle name="Percent 3 3 4 2 2 4" xfId="10328"/>
    <cellStyle name="Percent 3 3 4 2 2 4 2" xfId="37282"/>
    <cellStyle name="Percent 3 3 4 2 2 5" xfId="13021"/>
    <cellStyle name="Percent 3 3 4 2 2 5 2" xfId="39975"/>
    <cellStyle name="Percent 3 3 4 2 2 6" xfId="15714"/>
    <cellStyle name="Percent 3 3 4 2 2 6 2" xfId="42668"/>
    <cellStyle name="Percent 3 3 4 2 2 7" xfId="18407"/>
    <cellStyle name="Percent 3 3 4 2 2 7 2" xfId="45362"/>
    <cellStyle name="Percent 3 3 4 2 2 8" xfId="21101"/>
    <cellStyle name="Percent 3 3 4 2 2 8 2" xfId="48056"/>
    <cellStyle name="Percent 3 3 4 2 2 9" xfId="23795"/>
    <cellStyle name="Percent 3 3 4 2 2 9 2" xfId="50750"/>
    <cellStyle name="Percent 3 3 4 2 3" xfId="2268"/>
    <cellStyle name="Percent 3 3 4 2 3 10" xfId="29223"/>
    <cellStyle name="Percent 3 3 4 2 3 11" xfId="25618"/>
    <cellStyle name="Percent 3 3 4 2 3 2" xfId="4051"/>
    <cellStyle name="Percent 3 3 4 2 3 2 2" xfId="31005"/>
    <cellStyle name="Percent 3 3 4 2 3 3" xfId="6744"/>
    <cellStyle name="Percent 3 3 4 2 3 3 2" xfId="33698"/>
    <cellStyle name="Percent 3 3 4 2 3 4" xfId="9437"/>
    <cellStyle name="Percent 3 3 4 2 3 4 2" xfId="36391"/>
    <cellStyle name="Percent 3 3 4 2 3 5" xfId="12130"/>
    <cellStyle name="Percent 3 3 4 2 3 5 2" xfId="39084"/>
    <cellStyle name="Percent 3 3 4 2 3 6" xfId="14823"/>
    <cellStyle name="Percent 3 3 4 2 3 6 2" xfId="41777"/>
    <cellStyle name="Percent 3 3 4 2 3 7" xfId="17516"/>
    <cellStyle name="Percent 3 3 4 2 3 7 2" xfId="44471"/>
    <cellStyle name="Percent 3 3 4 2 3 8" xfId="20210"/>
    <cellStyle name="Percent 3 3 4 2 3 8 2" xfId="47165"/>
    <cellStyle name="Percent 3 3 4 2 3 9" xfId="22904"/>
    <cellStyle name="Percent 3 3 4 2 3 9 2" xfId="49859"/>
    <cellStyle name="Percent 3 3 4 2 4" xfId="3160"/>
    <cellStyle name="Percent 3 3 4 2 4 2" xfId="30114"/>
    <cellStyle name="Percent 3 3 4 2 5" xfId="5853"/>
    <cellStyle name="Percent 3 3 4 2 5 2" xfId="32807"/>
    <cellStyle name="Percent 3 3 4 2 6" xfId="8546"/>
    <cellStyle name="Percent 3 3 4 2 6 2" xfId="35500"/>
    <cellStyle name="Percent 3 3 4 2 7" xfId="11239"/>
    <cellStyle name="Percent 3 3 4 2 7 2" xfId="38193"/>
    <cellStyle name="Percent 3 3 4 2 8" xfId="13932"/>
    <cellStyle name="Percent 3 3 4 2 8 2" xfId="40886"/>
    <cellStyle name="Percent 3 3 4 2 9" xfId="16625"/>
    <cellStyle name="Percent 3 3 4 2 9 2" xfId="43580"/>
    <cellStyle name="Percent 3 3 4 3" xfId="743"/>
    <cellStyle name="Percent 3 3 4 3 10" xfId="19573"/>
    <cellStyle name="Percent 3 3 4 3 10 2" xfId="46528"/>
    <cellStyle name="Percent 3 3 4 3 11" xfId="22267"/>
    <cellStyle name="Percent 3 3 4 3 11 2" xfId="49222"/>
    <cellStyle name="Percent 3 3 4 3 12" xfId="27695"/>
    <cellStyle name="Percent 3 3 4 3 13" xfId="24981"/>
    <cellStyle name="Percent 3 3 4 3 2" xfId="1631"/>
    <cellStyle name="Percent 3 3 4 3 2 10" xfId="28586"/>
    <cellStyle name="Percent 3 3 4 3 2 11" xfId="26763"/>
    <cellStyle name="Percent 3 3 4 3 2 2" xfId="5196"/>
    <cellStyle name="Percent 3 3 4 3 2 2 2" xfId="32150"/>
    <cellStyle name="Percent 3 3 4 3 2 3" xfId="7889"/>
    <cellStyle name="Percent 3 3 4 3 2 3 2" xfId="34843"/>
    <cellStyle name="Percent 3 3 4 3 2 4" xfId="10582"/>
    <cellStyle name="Percent 3 3 4 3 2 4 2" xfId="37536"/>
    <cellStyle name="Percent 3 3 4 3 2 5" xfId="13275"/>
    <cellStyle name="Percent 3 3 4 3 2 5 2" xfId="40229"/>
    <cellStyle name="Percent 3 3 4 3 2 6" xfId="15968"/>
    <cellStyle name="Percent 3 3 4 3 2 6 2" xfId="42922"/>
    <cellStyle name="Percent 3 3 4 3 2 7" xfId="18661"/>
    <cellStyle name="Percent 3 3 4 3 2 7 2" xfId="45616"/>
    <cellStyle name="Percent 3 3 4 3 2 8" xfId="21355"/>
    <cellStyle name="Percent 3 3 4 3 2 8 2" xfId="48310"/>
    <cellStyle name="Percent 3 3 4 3 2 9" xfId="24049"/>
    <cellStyle name="Percent 3 3 4 3 2 9 2" xfId="51004"/>
    <cellStyle name="Percent 3 3 4 3 3" xfId="2523"/>
    <cellStyle name="Percent 3 3 4 3 3 10" xfId="29477"/>
    <cellStyle name="Percent 3 3 4 3 3 11" xfId="25872"/>
    <cellStyle name="Percent 3 3 4 3 3 2" xfId="4305"/>
    <cellStyle name="Percent 3 3 4 3 3 2 2" xfId="31259"/>
    <cellStyle name="Percent 3 3 4 3 3 3" xfId="6998"/>
    <cellStyle name="Percent 3 3 4 3 3 3 2" xfId="33952"/>
    <cellStyle name="Percent 3 3 4 3 3 4" xfId="9691"/>
    <cellStyle name="Percent 3 3 4 3 3 4 2" xfId="36645"/>
    <cellStyle name="Percent 3 3 4 3 3 5" xfId="12384"/>
    <cellStyle name="Percent 3 3 4 3 3 5 2" xfId="39338"/>
    <cellStyle name="Percent 3 3 4 3 3 6" xfId="15077"/>
    <cellStyle name="Percent 3 3 4 3 3 6 2" xfId="42031"/>
    <cellStyle name="Percent 3 3 4 3 3 7" xfId="17770"/>
    <cellStyle name="Percent 3 3 4 3 3 7 2" xfId="44725"/>
    <cellStyle name="Percent 3 3 4 3 3 8" xfId="20464"/>
    <cellStyle name="Percent 3 3 4 3 3 8 2" xfId="47419"/>
    <cellStyle name="Percent 3 3 4 3 3 9" xfId="23158"/>
    <cellStyle name="Percent 3 3 4 3 3 9 2" xfId="50113"/>
    <cellStyle name="Percent 3 3 4 3 4" xfId="3414"/>
    <cellStyle name="Percent 3 3 4 3 4 2" xfId="30368"/>
    <cellStyle name="Percent 3 3 4 3 5" xfId="6107"/>
    <cellStyle name="Percent 3 3 4 3 5 2" xfId="33061"/>
    <cellStyle name="Percent 3 3 4 3 6" xfId="8800"/>
    <cellStyle name="Percent 3 3 4 3 6 2" xfId="35754"/>
    <cellStyle name="Percent 3 3 4 3 7" xfId="11493"/>
    <cellStyle name="Percent 3 3 4 3 7 2" xfId="38447"/>
    <cellStyle name="Percent 3 3 4 3 8" xfId="14186"/>
    <cellStyle name="Percent 3 3 4 3 8 2" xfId="41140"/>
    <cellStyle name="Percent 3 3 4 3 9" xfId="16879"/>
    <cellStyle name="Percent 3 3 4 3 9 2" xfId="43834"/>
    <cellStyle name="Percent 3 3 4 4" xfId="1122"/>
    <cellStyle name="Percent 3 3 4 4 10" xfId="28077"/>
    <cellStyle name="Percent 3 3 4 4 11" xfId="26254"/>
    <cellStyle name="Percent 3 3 4 4 2" xfId="4687"/>
    <cellStyle name="Percent 3 3 4 4 2 2" xfId="31641"/>
    <cellStyle name="Percent 3 3 4 4 3" xfId="7380"/>
    <cellStyle name="Percent 3 3 4 4 3 2" xfId="34334"/>
    <cellStyle name="Percent 3 3 4 4 4" xfId="10073"/>
    <cellStyle name="Percent 3 3 4 4 4 2" xfId="37027"/>
    <cellStyle name="Percent 3 3 4 4 5" xfId="12766"/>
    <cellStyle name="Percent 3 3 4 4 5 2" xfId="39720"/>
    <cellStyle name="Percent 3 3 4 4 6" xfId="15459"/>
    <cellStyle name="Percent 3 3 4 4 6 2" xfId="42413"/>
    <cellStyle name="Percent 3 3 4 4 7" xfId="18152"/>
    <cellStyle name="Percent 3 3 4 4 7 2" xfId="45107"/>
    <cellStyle name="Percent 3 3 4 4 8" xfId="20846"/>
    <cellStyle name="Percent 3 3 4 4 8 2" xfId="47801"/>
    <cellStyle name="Percent 3 3 4 4 9" xfId="23540"/>
    <cellStyle name="Percent 3 3 4 4 9 2" xfId="50495"/>
    <cellStyle name="Percent 3 3 4 5" xfId="2013"/>
    <cellStyle name="Percent 3 3 4 5 10" xfId="28968"/>
    <cellStyle name="Percent 3 3 4 5 11" xfId="25363"/>
    <cellStyle name="Percent 3 3 4 5 2" xfId="3796"/>
    <cellStyle name="Percent 3 3 4 5 2 2" xfId="30750"/>
    <cellStyle name="Percent 3 3 4 5 3" xfId="6489"/>
    <cellStyle name="Percent 3 3 4 5 3 2" xfId="33443"/>
    <cellStyle name="Percent 3 3 4 5 4" xfId="9182"/>
    <cellStyle name="Percent 3 3 4 5 4 2" xfId="36136"/>
    <cellStyle name="Percent 3 3 4 5 5" xfId="11875"/>
    <cellStyle name="Percent 3 3 4 5 5 2" xfId="38829"/>
    <cellStyle name="Percent 3 3 4 5 6" xfId="14568"/>
    <cellStyle name="Percent 3 3 4 5 6 2" xfId="41522"/>
    <cellStyle name="Percent 3 3 4 5 7" xfId="17261"/>
    <cellStyle name="Percent 3 3 4 5 7 2" xfId="44216"/>
    <cellStyle name="Percent 3 3 4 5 8" xfId="19955"/>
    <cellStyle name="Percent 3 3 4 5 8 2" xfId="46910"/>
    <cellStyle name="Percent 3 3 4 5 9" xfId="22649"/>
    <cellStyle name="Percent 3 3 4 5 9 2" xfId="49604"/>
    <cellStyle name="Percent 3 3 4 6" xfId="2905"/>
    <cellStyle name="Percent 3 3 4 6 2" xfId="29859"/>
    <cellStyle name="Percent 3 3 4 7" xfId="5598"/>
    <cellStyle name="Percent 3 3 4 7 2" xfId="32552"/>
    <cellStyle name="Percent 3 3 4 8" xfId="8291"/>
    <cellStyle name="Percent 3 3 4 8 2" xfId="35245"/>
    <cellStyle name="Percent 3 3 4 9" xfId="10984"/>
    <cellStyle name="Percent 3 3 4 9 2" xfId="37938"/>
    <cellStyle name="Percent 3 3 5" xfId="438"/>
    <cellStyle name="Percent 3 3 5 10" xfId="19274"/>
    <cellStyle name="Percent 3 3 5 10 2" xfId="46229"/>
    <cellStyle name="Percent 3 3 5 11" xfId="21968"/>
    <cellStyle name="Percent 3 3 5 11 2" xfId="48923"/>
    <cellStyle name="Percent 3 3 5 12" xfId="27396"/>
    <cellStyle name="Percent 3 3 5 13" xfId="24682"/>
    <cellStyle name="Percent 3 3 5 2" xfId="1332"/>
    <cellStyle name="Percent 3 3 5 2 10" xfId="28287"/>
    <cellStyle name="Percent 3 3 5 2 11" xfId="26464"/>
    <cellStyle name="Percent 3 3 5 2 2" xfId="4897"/>
    <cellStyle name="Percent 3 3 5 2 2 2" xfId="31851"/>
    <cellStyle name="Percent 3 3 5 2 3" xfId="7590"/>
    <cellStyle name="Percent 3 3 5 2 3 2" xfId="34544"/>
    <cellStyle name="Percent 3 3 5 2 4" xfId="10283"/>
    <cellStyle name="Percent 3 3 5 2 4 2" xfId="37237"/>
    <cellStyle name="Percent 3 3 5 2 5" xfId="12976"/>
    <cellStyle name="Percent 3 3 5 2 5 2" xfId="39930"/>
    <cellStyle name="Percent 3 3 5 2 6" xfId="15669"/>
    <cellStyle name="Percent 3 3 5 2 6 2" xfId="42623"/>
    <cellStyle name="Percent 3 3 5 2 7" xfId="18362"/>
    <cellStyle name="Percent 3 3 5 2 7 2" xfId="45317"/>
    <cellStyle name="Percent 3 3 5 2 8" xfId="21056"/>
    <cellStyle name="Percent 3 3 5 2 8 2" xfId="48011"/>
    <cellStyle name="Percent 3 3 5 2 9" xfId="23750"/>
    <cellStyle name="Percent 3 3 5 2 9 2" xfId="50705"/>
    <cellStyle name="Percent 3 3 5 3" xfId="2223"/>
    <cellStyle name="Percent 3 3 5 3 10" xfId="29178"/>
    <cellStyle name="Percent 3 3 5 3 11" xfId="25573"/>
    <cellStyle name="Percent 3 3 5 3 2" xfId="4006"/>
    <cellStyle name="Percent 3 3 5 3 2 2" xfId="30960"/>
    <cellStyle name="Percent 3 3 5 3 3" xfId="6699"/>
    <cellStyle name="Percent 3 3 5 3 3 2" xfId="33653"/>
    <cellStyle name="Percent 3 3 5 3 4" xfId="9392"/>
    <cellStyle name="Percent 3 3 5 3 4 2" xfId="36346"/>
    <cellStyle name="Percent 3 3 5 3 5" xfId="12085"/>
    <cellStyle name="Percent 3 3 5 3 5 2" xfId="39039"/>
    <cellStyle name="Percent 3 3 5 3 6" xfId="14778"/>
    <cellStyle name="Percent 3 3 5 3 6 2" xfId="41732"/>
    <cellStyle name="Percent 3 3 5 3 7" xfId="17471"/>
    <cellStyle name="Percent 3 3 5 3 7 2" xfId="44426"/>
    <cellStyle name="Percent 3 3 5 3 8" xfId="20165"/>
    <cellStyle name="Percent 3 3 5 3 8 2" xfId="47120"/>
    <cellStyle name="Percent 3 3 5 3 9" xfId="22859"/>
    <cellStyle name="Percent 3 3 5 3 9 2" xfId="49814"/>
    <cellStyle name="Percent 3 3 5 4" xfId="3115"/>
    <cellStyle name="Percent 3 3 5 4 2" xfId="30069"/>
    <cellStyle name="Percent 3 3 5 5" xfId="5808"/>
    <cellStyle name="Percent 3 3 5 5 2" xfId="32762"/>
    <cellStyle name="Percent 3 3 5 6" xfId="8501"/>
    <cellStyle name="Percent 3 3 5 6 2" xfId="35455"/>
    <cellStyle name="Percent 3 3 5 7" xfId="11194"/>
    <cellStyle name="Percent 3 3 5 7 2" xfId="38148"/>
    <cellStyle name="Percent 3 3 5 8" xfId="13887"/>
    <cellStyle name="Percent 3 3 5 8 2" xfId="40841"/>
    <cellStyle name="Percent 3 3 5 9" xfId="16580"/>
    <cellStyle name="Percent 3 3 5 9 2" xfId="43535"/>
    <cellStyle name="Percent 3 3 6" xfId="525"/>
    <cellStyle name="Percent 3 3 6 10" xfId="19355"/>
    <cellStyle name="Percent 3 3 6 10 2" xfId="46310"/>
    <cellStyle name="Percent 3 3 6 11" xfId="22049"/>
    <cellStyle name="Percent 3 3 6 11 2" xfId="49004"/>
    <cellStyle name="Percent 3 3 6 12" xfId="27477"/>
    <cellStyle name="Percent 3 3 6 13" xfId="24763"/>
    <cellStyle name="Percent 3 3 6 2" xfId="1413"/>
    <cellStyle name="Percent 3 3 6 2 10" xfId="28368"/>
    <cellStyle name="Percent 3 3 6 2 11" xfId="26545"/>
    <cellStyle name="Percent 3 3 6 2 2" xfId="4978"/>
    <cellStyle name="Percent 3 3 6 2 2 2" xfId="31932"/>
    <cellStyle name="Percent 3 3 6 2 3" xfId="7671"/>
    <cellStyle name="Percent 3 3 6 2 3 2" xfId="34625"/>
    <cellStyle name="Percent 3 3 6 2 4" xfId="10364"/>
    <cellStyle name="Percent 3 3 6 2 4 2" xfId="37318"/>
    <cellStyle name="Percent 3 3 6 2 5" xfId="13057"/>
    <cellStyle name="Percent 3 3 6 2 5 2" xfId="40011"/>
    <cellStyle name="Percent 3 3 6 2 6" xfId="15750"/>
    <cellStyle name="Percent 3 3 6 2 6 2" xfId="42704"/>
    <cellStyle name="Percent 3 3 6 2 7" xfId="18443"/>
    <cellStyle name="Percent 3 3 6 2 7 2" xfId="45398"/>
    <cellStyle name="Percent 3 3 6 2 8" xfId="21137"/>
    <cellStyle name="Percent 3 3 6 2 8 2" xfId="48092"/>
    <cellStyle name="Percent 3 3 6 2 9" xfId="23831"/>
    <cellStyle name="Percent 3 3 6 2 9 2" xfId="50786"/>
    <cellStyle name="Percent 3 3 6 3" xfId="2304"/>
    <cellStyle name="Percent 3 3 6 3 10" xfId="29259"/>
    <cellStyle name="Percent 3 3 6 3 11" xfId="25654"/>
    <cellStyle name="Percent 3 3 6 3 2" xfId="4087"/>
    <cellStyle name="Percent 3 3 6 3 2 2" xfId="31041"/>
    <cellStyle name="Percent 3 3 6 3 3" xfId="6780"/>
    <cellStyle name="Percent 3 3 6 3 3 2" xfId="33734"/>
    <cellStyle name="Percent 3 3 6 3 4" xfId="9473"/>
    <cellStyle name="Percent 3 3 6 3 4 2" xfId="36427"/>
    <cellStyle name="Percent 3 3 6 3 5" xfId="12166"/>
    <cellStyle name="Percent 3 3 6 3 5 2" xfId="39120"/>
    <cellStyle name="Percent 3 3 6 3 6" xfId="14859"/>
    <cellStyle name="Percent 3 3 6 3 6 2" xfId="41813"/>
    <cellStyle name="Percent 3 3 6 3 7" xfId="17552"/>
    <cellStyle name="Percent 3 3 6 3 7 2" xfId="44507"/>
    <cellStyle name="Percent 3 3 6 3 8" xfId="20246"/>
    <cellStyle name="Percent 3 3 6 3 8 2" xfId="47201"/>
    <cellStyle name="Percent 3 3 6 3 9" xfId="22940"/>
    <cellStyle name="Percent 3 3 6 3 9 2" xfId="49895"/>
    <cellStyle name="Percent 3 3 6 4" xfId="3196"/>
    <cellStyle name="Percent 3 3 6 4 2" xfId="30150"/>
    <cellStyle name="Percent 3 3 6 5" xfId="5889"/>
    <cellStyle name="Percent 3 3 6 5 2" xfId="32843"/>
    <cellStyle name="Percent 3 3 6 6" xfId="8582"/>
    <cellStyle name="Percent 3 3 6 6 2" xfId="35536"/>
    <cellStyle name="Percent 3 3 6 7" xfId="11275"/>
    <cellStyle name="Percent 3 3 6 7 2" xfId="38229"/>
    <cellStyle name="Percent 3 3 6 8" xfId="13968"/>
    <cellStyle name="Percent 3 3 6 8 2" xfId="40922"/>
    <cellStyle name="Percent 3 3 6 9" xfId="16661"/>
    <cellStyle name="Percent 3 3 6 9 2" xfId="43616"/>
    <cellStyle name="Percent 3 3 7" xfId="791"/>
    <cellStyle name="Percent 3 3 7 10" xfId="19622"/>
    <cellStyle name="Percent 3 3 7 10 2" xfId="46577"/>
    <cellStyle name="Percent 3 3 7 11" xfId="22316"/>
    <cellStyle name="Percent 3 3 7 11 2" xfId="49271"/>
    <cellStyle name="Percent 3 3 7 12" xfId="27744"/>
    <cellStyle name="Percent 3 3 7 13" xfId="25030"/>
    <cellStyle name="Percent 3 3 7 2" xfId="1680"/>
    <cellStyle name="Percent 3 3 7 2 10" xfId="28635"/>
    <cellStyle name="Percent 3 3 7 2 11" xfId="26812"/>
    <cellStyle name="Percent 3 3 7 2 2" xfId="5245"/>
    <cellStyle name="Percent 3 3 7 2 2 2" xfId="32199"/>
    <cellStyle name="Percent 3 3 7 2 3" xfId="7938"/>
    <cellStyle name="Percent 3 3 7 2 3 2" xfId="34892"/>
    <cellStyle name="Percent 3 3 7 2 4" xfId="10631"/>
    <cellStyle name="Percent 3 3 7 2 4 2" xfId="37585"/>
    <cellStyle name="Percent 3 3 7 2 5" xfId="13324"/>
    <cellStyle name="Percent 3 3 7 2 5 2" xfId="40278"/>
    <cellStyle name="Percent 3 3 7 2 6" xfId="16017"/>
    <cellStyle name="Percent 3 3 7 2 6 2" xfId="42971"/>
    <cellStyle name="Percent 3 3 7 2 7" xfId="18710"/>
    <cellStyle name="Percent 3 3 7 2 7 2" xfId="45665"/>
    <cellStyle name="Percent 3 3 7 2 8" xfId="21404"/>
    <cellStyle name="Percent 3 3 7 2 8 2" xfId="48359"/>
    <cellStyle name="Percent 3 3 7 2 9" xfId="24098"/>
    <cellStyle name="Percent 3 3 7 2 9 2" xfId="51053"/>
    <cellStyle name="Percent 3 3 7 3" xfId="2572"/>
    <cellStyle name="Percent 3 3 7 3 10" xfId="29526"/>
    <cellStyle name="Percent 3 3 7 3 11" xfId="25921"/>
    <cellStyle name="Percent 3 3 7 3 2" xfId="4354"/>
    <cellStyle name="Percent 3 3 7 3 2 2" xfId="31308"/>
    <cellStyle name="Percent 3 3 7 3 3" xfId="7047"/>
    <cellStyle name="Percent 3 3 7 3 3 2" xfId="34001"/>
    <cellStyle name="Percent 3 3 7 3 4" xfId="9740"/>
    <cellStyle name="Percent 3 3 7 3 4 2" xfId="36694"/>
    <cellStyle name="Percent 3 3 7 3 5" xfId="12433"/>
    <cellStyle name="Percent 3 3 7 3 5 2" xfId="39387"/>
    <cellStyle name="Percent 3 3 7 3 6" xfId="15126"/>
    <cellStyle name="Percent 3 3 7 3 6 2" xfId="42080"/>
    <cellStyle name="Percent 3 3 7 3 7" xfId="17819"/>
    <cellStyle name="Percent 3 3 7 3 7 2" xfId="44774"/>
    <cellStyle name="Percent 3 3 7 3 8" xfId="20513"/>
    <cellStyle name="Percent 3 3 7 3 8 2" xfId="47468"/>
    <cellStyle name="Percent 3 3 7 3 9" xfId="23207"/>
    <cellStyle name="Percent 3 3 7 3 9 2" xfId="50162"/>
    <cellStyle name="Percent 3 3 7 4" xfId="3463"/>
    <cellStyle name="Percent 3 3 7 4 2" xfId="30417"/>
    <cellStyle name="Percent 3 3 7 5" xfId="6156"/>
    <cellStyle name="Percent 3 3 7 5 2" xfId="33110"/>
    <cellStyle name="Percent 3 3 7 6" xfId="8849"/>
    <cellStyle name="Percent 3 3 7 6 2" xfId="35803"/>
    <cellStyle name="Percent 3 3 7 7" xfId="11542"/>
    <cellStyle name="Percent 3 3 7 7 2" xfId="38496"/>
    <cellStyle name="Percent 3 3 7 8" xfId="14235"/>
    <cellStyle name="Percent 3 3 7 8 2" xfId="41189"/>
    <cellStyle name="Percent 3 3 7 9" xfId="16928"/>
    <cellStyle name="Percent 3 3 7 9 2" xfId="43883"/>
    <cellStyle name="Percent 3 3 8" xfId="824"/>
    <cellStyle name="Percent 3 3 8 10" xfId="19655"/>
    <cellStyle name="Percent 3 3 8 10 2" xfId="46610"/>
    <cellStyle name="Percent 3 3 8 11" xfId="22349"/>
    <cellStyle name="Percent 3 3 8 11 2" xfId="49304"/>
    <cellStyle name="Percent 3 3 8 12" xfId="27777"/>
    <cellStyle name="Percent 3 3 8 13" xfId="25063"/>
    <cellStyle name="Percent 3 3 8 2" xfId="1713"/>
    <cellStyle name="Percent 3 3 8 2 10" xfId="28668"/>
    <cellStyle name="Percent 3 3 8 2 11" xfId="26845"/>
    <cellStyle name="Percent 3 3 8 2 2" xfId="5278"/>
    <cellStyle name="Percent 3 3 8 2 2 2" xfId="32232"/>
    <cellStyle name="Percent 3 3 8 2 3" xfId="7971"/>
    <cellStyle name="Percent 3 3 8 2 3 2" xfId="34925"/>
    <cellStyle name="Percent 3 3 8 2 4" xfId="10664"/>
    <cellStyle name="Percent 3 3 8 2 4 2" xfId="37618"/>
    <cellStyle name="Percent 3 3 8 2 5" xfId="13357"/>
    <cellStyle name="Percent 3 3 8 2 5 2" xfId="40311"/>
    <cellStyle name="Percent 3 3 8 2 6" xfId="16050"/>
    <cellStyle name="Percent 3 3 8 2 6 2" xfId="43004"/>
    <cellStyle name="Percent 3 3 8 2 7" xfId="18743"/>
    <cellStyle name="Percent 3 3 8 2 7 2" xfId="45698"/>
    <cellStyle name="Percent 3 3 8 2 8" xfId="21437"/>
    <cellStyle name="Percent 3 3 8 2 8 2" xfId="48392"/>
    <cellStyle name="Percent 3 3 8 2 9" xfId="24131"/>
    <cellStyle name="Percent 3 3 8 2 9 2" xfId="51086"/>
    <cellStyle name="Percent 3 3 8 3" xfId="2605"/>
    <cellStyle name="Percent 3 3 8 3 10" xfId="29559"/>
    <cellStyle name="Percent 3 3 8 3 11" xfId="25954"/>
    <cellStyle name="Percent 3 3 8 3 2" xfId="4387"/>
    <cellStyle name="Percent 3 3 8 3 2 2" xfId="31341"/>
    <cellStyle name="Percent 3 3 8 3 3" xfId="7080"/>
    <cellStyle name="Percent 3 3 8 3 3 2" xfId="34034"/>
    <cellStyle name="Percent 3 3 8 3 4" xfId="9773"/>
    <cellStyle name="Percent 3 3 8 3 4 2" xfId="36727"/>
    <cellStyle name="Percent 3 3 8 3 5" xfId="12466"/>
    <cellStyle name="Percent 3 3 8 3 5 2" xfId="39420"/>
    <cellStyle name="Percent 3 3 8 3 6" xfId="15159"/>
    <cellStyle name="Percent 3 3 8 3 6 2" xfId="42113"/>
    <cellStyle name="Percent 3 3 8 3 7" xfId="17852"/>
    <cellStyle name="Percent 3 3 8 3 7 2" xfId="44807"/>
    <cellStyle name="Percent 3 3 8 3 8" xfId="20546"/>
    <cellStyle name="Percent 3 3 8 3 8 2" xfId="47501"/>
    <cellStyle name="Percent 3 3 8 3 9" xfId="23240"/>
    <cellStyle name="Percent 3 3 8 3 9 2" xfId="50195"/>
    <cellStyle name="Percent 3 3 8 4" xfId="3496"/>
    <cellStyle name="Percent 3 3 8 4 2" xfId="30450"/>
    <cellStyle name="Percent 3 3 8 5" xfId="6189"/>
    <cellStyle name="Percent 3 3 8 5 2" xfId="33143"/>
    <cellStyle name="Percent 3 3 8 6" xfId="8882"/>
    <cellStyle name="Percent 3 3 8 6 2" xfId="35836"/>
    <cellStyle name="Percent 3 3 8 7" xfId="11575"/>
    <cellStyle name="Percent 3 3 8 7 2" xfId="38529"/>
    <cellStyle name="Percent 3 3 8 8" xfId="14268"/>
    <cellStyle name="Percent 3 3 8 8 2" xfId="41222"/>
    <cellStyle name="Percent 3 3 8 9" xfId="16961"/>
    <cellStyle name="Percent 3 3 8 9 2" xfId="43916"/>
    <cellStyle name="Percent 3 3 9" xfId="877"/>
    <cellStyle name="Percent 3 3 9 10" xfId="19709"/>
    <cellStyle name="Percent 3 3 9 10 2" xfId="46664"/>
    <cellStyle name="Percent 3 3 9 11" xfId="22403"/>
    <cellStyle name="Percent 3 3 9 11 2" xfId="49358"/>
    <cellStyle name="Percent 3 3 9 12" xfId="27831"/>
    <cellStyle name="Percent 3 3 9 13" xfId="25117"/>
    <cellStyle name="Percent 3 3 9 2" xfId="1767"/>
    <cellStyle name="Percent 3 3 9 2 10" xfId="28722"/>
    <cellStyle name="Percent 3 3 9 2 11" xfId="26899"/>
    <cellStyle name="Percent 3 3 9 2 2" xfId="5332"/>
    <cellStyle name="Percent 3 3 9 2 2 2" xfId="32286"/>
    <cellStyle name="Percent 3 3 9 2 3" xfId="8025"/>
    <cellStyle name="Percent 3 3 9 2 3 2" xfId="34979"/>
    <cellStyle name="Percent 3 3 9 2 4" xfId="10718"/>
    <cellStyle name="Percent 3 3 9 2 4 2" xfId="37672"/>
    <cellStyle name="Percent 3 3 9 2 5" xfId="13411"/>
    <cellStyle name="Percent 3 3 9 2 5 2" xfId="40365"/>
    <cellStyle name="Percent 3 3 9 2 6" xfId="16104"/>
    <cellStyle name="Percent 3 3 9 2 6 2" xfId="43058"/>
    <cellStyle name="Percent 3 3 9 2 7" xfId="18797"/>
    <cellStyle name="Percent 3 3 9 2 7 2" xfId="45752"/>
    <cellStyle name="Percent 3 3 9 2 8" xfId="21491"/>
    <cellStyle name="Percent 3 3 9 2 8 2" xfId="48446"/>
    <cellStyle name="Percent 3 3 9 2 9" xfId="24185"/>
    <cellStyle name="Percent 3 3 9 2 9 2" xfId="51140"/>
    <cellStyle name="Percent 3 3 9 3" xfId="2659"/>
    <cellStyle name="Percent 3 3 9 3 10" xfId="29613"/>
    <cellStyle name="Percent 3 3 9 3 11" xfId="26008"/>
    <cellStyle name="Percent 3 3 9 3 2" xfId="4441"/>
    <cellStyle name="Percent 3 3 9 3 2 2" xfId="31395"/>
    <cellStyle name="Percent 3 3 9 3 3" xfId="7134"/>
    <cellStyle name="Percent 3 3 9 3 3 2" xfId="34088"/>
    <cellStyle name="Percent 3 3 9 3 4" xfId="9827"/>
    <cellStyle name="Percent 3 3 9 3 4 2" xfId="36781"/>
    <cellStyle name="Percent 3 3 9 3 5" xfId="12520"/>
    <cellStyle name="Percent 3 3 9 3 5 2" xfId="39474"/>
    <cellStyle name="Percent 3 3 9 3 6" xfId="15213"/>
    <cellStyle name="Percent 3 3 9 3 6 2" xfId="42167"/>
    <cellStyle name="Percent 3 3 9 3 7" xfId="17906"/>
    <cellStyle name="Percent 3 3 9 3 7 2" xfId="44861"/>
    <cellStyle name="Percent 3 3 9 3 8" xfId="20600"/>
    <cellStyle name="Percent 3 3 9 3 8 2" xfId="47555"/>
    <cellStyle name="Percent 3 3 9 3 9" xfId="23294"/>
    <cellStyle name="Percent 3 3 9 3 9 2" xfId="50249"/>
    <cellStyle name="Percent 3 3 9 4" xfId="3550"/>
    <cellStyle name="Percent 3 3 9 4 2" xfId="30504"/>
    <cellStyle name="Percent 3 3 9 5" xfId="6243"/>
    <cellStyle name="Percent 3 3 9 5 2" xfId="33197"/>
    <cellStyle name="Percent 3 3 9 6" xfId="8936"/>
    <cellStyle name="Percent 3 3 9 6 2" xfId="35890"/>
    <cellStyle name="Percent 3 3 9 7" xfId="11629"/>
    <cellStyle name="Percent 3 3 9 7 2" xfId="38583"/>
    <cellStyle name="Percent 3 3 9 8" xfId="14322"/>
    <cellStyle name="Percent 3 3 9 8 2" xfId="41276"/>
    <cellStyle name="Percent 3 3 9 9" xfId="17015"/>
    <cellStyle name="Percent 3 3 9 9 2" xfId="43970"/>
    <cellStyle name="Percent 3 4" xfId="87"/>
    <cellStyle name="Percent 3 4 10" xfId="13565"/>
    <cellStyle name="Percent 3 4 10 2" xfId="40519"/>
    <cellStyle name="Percent 3 4 11" xfId="16258"/>
    <cellStyle name="Percent 3 4 11 2" xfId="43213"/>
    <cellStyle name="Percent 3 4 12" xfId="18952"/>
    <cellStyle name="Percent 3 4 12 2" xfId="45907"/>
    <cellStyle name="Percent 3 4 13" xfId="21646"/>
    <cellStyle name="Percent 3 4 13 2" xfId="48601"/>
    <cellStyle name="Percent 3 4 14" xfId="27074"/>
    <cellStyle name="Percent 3 4 15" xfId="24360"/>
    <cellStyle name="Percent 3 4 2" xfId="443"/>
    <cellStyle name="Percent 3 4 2 10" xfId="19278"/>
    <cellStyle name="Percent 3 4 2 10 2" xfId="46233"/>
    <cellStyle name="Percent 3 4 2 11" xfId="21972"/>
    <cellStyle name="Percent 3 4 2 11 2" xfId="48927"/>
    <cellStyle name="Percent 3 4 2 12" xfId="27400"/>
    <cellStyle name="Percent 3 4 2 13" xfId="24686"/>
    <cellStyle name="Percent 3 4 2 2" xfId="1336"/>
    <cellStyle name="Percent 3 4 2 2 10" xfId="28291"/>
    <cellStyle name="Percent 3 4 2 2 11" xfId="26468"/>
    <cellStyle name="Percent 3 4 2 2 2" xfId="4901"/>
    <cellStyle name="Percent 3 4 2 2 2 2" xfId="31855"/>
    <cellStyle name="Percent 3 4 2 2 3" xfId="7594"/>
    <cellStyle name="Percent 3 4 2 2 3 2" xfId="34548"/>
    <cellStyle name="Percent 3 4 2 2 4" xfId="10287"/>
    <cellStyle name="Percent 3 4 2 2 4 2" xfId="37241"/>
    <cellStyle name="Percent 3 4 2 2 5" xfId="12980"/>
    <cellStyle name="Percent 3 4 2 2 5 2" xfId="39934"/>
    <cellStyle name="Percent 3 4 2 2 6" xfId="15673"/>
    <cellStyle name="Percent 3 4 2 2 6 2" xfId="42627"/>
    <cellStyle name="Percent 3 4 2 2 7" xfId="18366"/>
    <cellStyle name="Percent 3 4 2 2 7 2" xfId="45321"/>
    <cellStyle name="Percent 3 4 2 2 8" xfId="21060"/>
    <cellStyle name="Percent 3 4 2 2 8 2" xfId="48015"/>
    <cellStyle name="Percent 3 4 2 2 9" xfId="23754"/>
    <cellStyle name="Percent 3 4 2 2 9 2" xfId="50709"/>
    <cellStyle name="Percent 3 4 2 3" xfId="2227"/>
    <cellStyle name="Percent 3 4 2 3 10" xfId="29182"/>
    <cellStyle name="Percent 3 4 2 3 11" xfId="25577"/>
    <cellStyle name="Percent 3 4 2 3 2" xfId="4010"/>
    <cellStyle name="Percent 3 4 2 3 2 2" xfId="30964"/>
    <cellStyle name="Percent 3 4 2 3 3" xfId="6703"/>
    <cellStyle name="Percent 3 4 2 3 3 2" xfId="33657"/>
    <cellStyle name="Percent 3 4 2 3 4" xfId="9396"/>
    <cellStyle name="Percent 3 4 2 3 4 2" xfId="36350"/>
    <cellStyle name="Percent 3 4 2 3 5" xfId="12089"/>
    <cellStyle name="Percent 3 4 2 3 5 2" xfId="39043"/>
    <cellStyle name="Percent 3 4 2 3 6" xfId="14782"/>
    <cellStyle name="Percent 3 4 2 3 6 2" xfId="41736"/>
    <cellStyle name="Percent 3 4 2 3 7" xfId="17475"/>
    <cellStyle name="Percent 3 4 2 3 7 2" xfId="44430"/>
    <cellStyle name="Percent 3 4 2 3 8" xfId="20169"/>
    <cellStyle name="Percent 3 4 2 3 8 2" xfId="47124"/>
    <cellStyle name="Percent 3 4 2 3 9" xfId="22863"/>
    <cellStyle name="Percent 3 4 2 3 9 2" xfId="49818"/>
    <cellStyle name="Percent 3 4 2 4" xfId="3119"/>
    <cellStyle name="Percent 3 4 2 4 2" xfId="30073"/>
    <cellStyle name="Percent 3 4 2 5" xfId="5812"/>
    <cellStyle name="Percent 3 4 2 5 2" xfId="32766"/>
    <cellStyle name="Percent 3 4 2 6" xfId="8505"/>
    <cellStyle name="Percent 3 4 2 6 2" xfId="35459"/>
    <cellStyle name="Percent 3 4 2 7" xfId="11198"/>
    <cellStyle name="Percent 3 4 2 7 2" xfId="38152"/>
    <cellStyle name="Percent 3 4 2 8" xfId="13891"/>
    <cellStyle name="Percent 3 4 2 8 2" xfId="40845"/>
    <cellStyle name="Percent 3 4 2 9" xfId="16584"/>
    <cellStyle name="Percent 3 4 2 9 2" xfId="43539"/>
    <cellStyle name="Percent 3 4 3" xfId="703"/>
    <cellStyle name="Percent 3 4 3 10" xfId="19533"/>
    <cellStyle name="Percent 3 4 3 10 2" xfId="46488"/>
    <cellStyle name="Percent 3 4 3 11" xfId="22227"/>
    <cellStyle name="Percent 3 4 3 11 2" xfId="49182"/>
    <cellStyle name="Percent 3 4 3 12" xfId="27655"/>
    <cellStyle name="Percent 3 4 3 13" xfId="24941"/>
    <cellStyle name="Percent 3 4 3 2" xfId="1591"/>
    <cellStyle name="Percent 3 4 3 2 10" xfId="28546"/>
    <cellStyle name="Percent 3 4 3 2 11" xfId="26723"/>
    <cellStyle name="Percent 3 4 3 2 2" xfId="5156"/>
    <cellStyle name="Percent 3 4 3 2 2 2" xfId="32110"/>
    <cellStyle name="Percent 3 4 3 2 3" xfId="7849"/>
    <cellStyle name="Percent 3 4 3 2 3 2" xfId="34803"/>
    <cellStyle name="Percent 3 4 3 2 4" xfId="10542"/>
    <cellStyle name="Percent 3 4 3 2 4 2" xfId="37496"/>
    <cellStyle name="Percent 3 4 3 2 5" xfId="13235"/>
    <cellStyle name="Percent 3 4 3 2 5 2" xfId="40189"/>
    <cellStyle name="Percent 3 4 3 2 6" xfId="15928"/>
    <cellStyle name="Percent 3 4 3 2 6 2" xfId="42882"/>
    <cellStyle name="Percent 3 4 3 2 7" xfId="18621"/>
    <cellStyle name="Percent 3 4 3 2 7 2" xfId="45576"/>
    <cellStyle name="Percent 3 4 3 2 8" xfId="21315"/>
    <cellStyle name="Percent 3 4 3 2 8 2" xfId="48270"/>
    <cellStyle name="Percent 3 4 3 2 9" xfId="24009"/>
    <cellStyle name="Percent 3 4 3 2 9 2" xfId="50964"/>
    <cellStyle name="Percent 3 4 3 3" xfId="2483"/>
    <cellStyle name="Percent 3 4 3 3 10" xfId="29437"/>
    <cellStyle name="Percent 3 4 3 3 11" xfId="25832"/>
    <cellStyle name="Percent 3 4 3 3 2" xfId="4265"/>
    <cellStyle name="Percent 3 4 3 3 2 2" xfId="31219"/>
    <cellStyle name="Percent 3 4 3 3 3" xfId="6958"/>
    <cellStyle name="Percent 3 4 3 3 3 2" xfId="33912"/>
    <cellStyle name="Percent 3 4 3 3 4" xfId="9651"/>
    <cellStyle name="Percent 3 4 3 3 4 2" xfId="36605"/>
    <cellStyle name="Percent 3 4 3 3 5" xfId="12344"/>
    <cellStyle name="Percent 3 4 3 3 5 2" xfId="39298"/>
    <cellStyle name="Percent 3 4 3 3 6" xfId="15037"/>
    <cellStyle name="Percent 3 4 3 3 6 2" xfId="41991"/>
    <cellStyle name="Percent 3 4 3 3 7" xfId="17730"/>
    <cellStyle name="Percent 3 4 3 3 7 2" xfId="44685"/>
    <cellStyle name="Percent 3 4 3 3 8" xfId="20424"/>
    <cellStyle name="Percent 3 4 3 3 8 2" xfId="47379"/>
    <cellStyle name="Percent 3 4 3 3 9" xfId="23118"/>
    <cellStyle name="Percent 3 4 3 3 9 2" xfId="50073"/>
    <cellStyle name="Percent 3 4 3 4" xfId="3374"/>
    <cellStyle name="Percent 3 4 3 4 2" xfId="30328"/>
    <cellStyle name="Percent 3 4 3 5" xfId="6067"/>
    <cellStyle name="Percent 3 4 3 5 2" xfId="33021"/>
    <cellStyle name="Percent 3 4 3 6" xfId="8760"/>
    <cellStyle name="Percent 3 4 3 6 2" xfId="35714"/>
    <cellStyle name="Percent 3 4 3 7" xfId="11453"/>
    <cellStyle name="Percent 3 4 3 7 2" xfId="38407"/>
    <cellStyle name="Percent 3 4 3 8" xfId="14146"/>
    <cellStyle name="Percent 3 4 3 8 2" xfId="41100"/>
    <cellStyle name="Percent 3 4 3 9" xfId="16839"/>
    <cellStyle name="Percent 3 4 3 9 2" xfId="43794"/>
    <cellStyle name="Percent 3 4 4" xfId="1010"/>
    <cellStyle name="Percent 3 4 4 10" xfId="27965"/>
    <cellStyle name="Percent 3 4 4 11" xfId="26142"/>
    <cellStyle name="Percent 3 4 4 2" xfId="4575"/>
    <cellStyle name="Percent 3 4 4 2 2" xfId="31529"/>
    <cellStyle name="Percent 3 4 4 3" xfId="7268"/>
    <cellStyle name="Percent 3 4 4 3 2" xfId="34222"/>
    <cellStyle name="Percent 3 4 4 4" xfId="9961"/>
    <cellStyle name="Percent 3 4 4 4 2" xfId="36915"/>
    <cellStyle name="Percent 3 4 4 5" xfId="12654"/>
    <cellStyle name="Percent 3 4 4 5 2" xfId="39608"/>
    <cellStyle name="Percent 3 4 4 6" xfId="15347"/>
    <cellStyle name="Percent 3 4 4 6 2" xfId="42301"/>
    <cellStyle name="Percent 3 4 4 7" xfId="18040"/>
    <cellStyle name="Percent 3 4 4 7 2" xfId="44995"/>
    <cellStyle name="Percent 3 4 4 8" xfId="20734"/>
    <cellStyle name="Percent 3 4 4 8 2" xfId="47689"/>
    <cellStyle name="Percent 3 4 4 9" xfId="23428"/>
    <cellStyle name="Percent 3 4 4 9 2" xfId="50383"/>
    <cellStyle name="Percent 3 4 5" xfId="1901"/>
    <cellStyle name="Percent 3 4 5 10" xfId="28856"/>
    <cellStyle name="Percent 3 4 5 11" xfId="25251"/>
    <cellStyle name="Percent 3 4 5 2" xfId="3684"/>
    <cellStyle name="Percent 3 4 5 2 2" xfId="30638"/>
    <cellStyle name="Percent 3 4 5 3" xfId="6377"/>
    <cellStyle name="Percent 3 4 5 3 2" xfId="33331"/>
    <cellStyle name="Percent 3 4 5 4" xfId="9070"/>
    <cellStyle name="Percent 3 4 5 4 2" xfId="36024"/>
    <cellStyle name="Percent 3 4 5 5" xfId="11763"/>
    <cellStyle name="Percent 3 4 5 5 2" xfId="38717"/>
    <cellStyle name="Percent 3 4 5 6" xfId="14456"/>
    <cellStyle name="Percent 3 4 5 6 2" xfId="41410"/>
    <cellStyle name="Percent 3 4 5 7" xfId="17149"/>
    <cellStyle name="Percent 3 4 5 7 2" xfId="44104"/>
    <cellStyle name="Percent 3 4 5 8" xfId="19843"/>
    <cellStyle name="Percent 3 4 5 8 2" xfId="46798"/>
    <cellStyle name="Percent 3 4 5 9" xfId="22537"/>
    <cellStyle name="Percent 3 4 5 9 2" xfId="49492"/>
    <cellStyle name="Percent 3 4 6" xfId="2793"/>
    <cellStyle name="Percent 3 4 6 2" xfId="29747"/>
    <cellStyle name="Percent 3 4 7" xfId="5486"/>
    <cellStyle name="Percent 3 4 7 2" xfId="32440"/>
    <cellStyle name="Percent 3 4 8" xfId="8179"/>
    <cellStyle name="Percent 3 4 8 2" xfId="35133"/>
    <cellStyle name="Percent 3 4 9" xfId="10872"/>
    <cellStyle name="Percent 3 4 9 2" xfId="37826"/>
    <cellStyle name="Percent 3 5" xfId="121"/>
    <cellStyle name="Percent 3 5 10" xfId="13598"/>
    <cellStyle name="Percent 3 5 10 2" xfId="40552"/>
    <cellStyle name="Percent 3 5 11" xfId="16291"/>
    <cellStyle name="Percent 3 5 11 2" xfId="43246"/>
    <cellStyle name="Percent 3 5 12" xfId="18985"/>
    <cellStyle name="Percent 3 5 12 2" xfId="45940"/>
    <cellStyle name="Percent 3 5 13" xfId="21679"/>
    <cellStyle name="Percent 3 5 13 2" xfId="48634"/>
    <cellStyle name="Percent 3 5 14" xfId="27107"/>
    <cellStyle name="Percent 3 5 15" xfId="24393"/>
    <cellStyle name="Percent 3 5 2" xfId="449"/>
    <cellStyle name="Percent 3 5 2 10" xfId="19282"/>
    <cellStyle name="Percent 3 5 2 10 2" xfId="46237"/>
    <cellStyle name="Percent 3 5 2 11" xfId="21976"/>
    <cellStyle name="Percent 3 5 2 11 2" xfId="48931"/>
    <cellStyle name="Percent 3 5 2 12" xfId="27404"/>
    <cellStyle name="Percent 3 5 2 13" xfId="24690"/>
    <cellStyle name="Percent 3 5 2 2" xfId="1340"/>
    <cellStyle name="Percent 3 5 2 2 10" xfId="28295"/>
    <cellStyle name="Percent 3 5 2 2 11" xfId="26472"/>
    <cellStyle name="Percent 3 5 2 2 2" xfId="4905"/>
    <cellStyle name="Percent 3 5 2 2 2 2" xfId="31859"/>
    <cellStyle name="Percent 3 5 2 2 3" xfId="7598"/>
    <cellStyle name="Percent 3 5 2 2 3 2" xfId="34552"/>
    <cellStyle name="Percent 3 5 2 2 4" xfId="10291"/>
    <cellStyle name="Percent 3 5 2 2 4 2" xfId="37245"/>
    <cellStyle name="Percent 3 5 2 2 5" xfId="12984"/>
    <cellStyle name="Percent 3 5 2 2 5 2" xfId="39938"/>
    <cellStyle name="Percent 3 5 2 2 6" xfId="15677"/>
    <cellStyle name="Percent 3 5 2 2 6 2" xfId="42631"/>
    <cellStyle name="Percent 3 5 2 2 7" xfId="18370"/>
    <cellStyle name="Percent 3 5 2 2 7 2" xfId="45325"/>
    <cellStyle name="Percent 3 5 2 2 8" xfId="21064"/>
    <cellStyle name="Percent 3 5 2 2 8 2" xfId="48019"/>
    <cellStyle name="Percent 3 5 2 2 9" xfId="23758"/>
    <cellStyle name="Percent 3 5 2 2 9 2" xfId="50713"/>
    <cellStyle name="Percent 3 5 2 3" xfId="2231"/>
    <cellStyle name="Percent 3 5 2 3 10" xfId="29186"/>
    <cellStyle name="Percent 3 5 2 3 11" xfId="25581"/>
    <cellStyle name="Percent 3 5 2 3 2" xfId="4014"/>
    <cellStyle name="Percent 3 5 2 3 2 2" xfId="30968"/>
    <cellStyle name="Percent 3 5 2 3 3" xfId="6707"/>
    <cellStyle name="Percent 3 5 2 3 3 2" xfId="33661"/>
    <cellStyle name="Percent 3 5 2 3 4" xfId="9400"/>
    <cellStyle name="Percent 3 5 2 3 4 2" xfId="36354"/>
    <cellStyle name="Percent 3 5 2 3 5" xfId="12093"/>
    <cellStyle name="Percent 3 5 2 3 5 2" xfId="39047"/>
    <cellStyle name="Percent 3 5 2 3 6" xfId="14786"/>
    <cellStyle name="Percent 3 5 2 3 6 2" xfId="41740"/>
    <cellStyle name="Percent 3 5 2 3 7" xfId="17479"/>
    <cellStyle name="Percent 3 5 2 3 7 2" xfId="44434"/>
    <cellStyle name="Percent 3 5 2 3 8" xfId="20173"/>
    <cellStyle name="Percent 3 5 2 3 8 2" xfId="47128"/>
    <cellStyle name="Percent 3 5 2 3 9" xfId="22867"/>
    <cellStyle name="Percent 3 5 2 3 9 2" xfId="49822"/>
    <cellStyle name="Percent 3 5 2 4" xfId="3123"/>
    <cellStyle name="Percent 3 5 2 4 2" xfId="30077"/>
    <cellStyle name="Percent 3 5 2 5" xfId="5816"/>
    <cellStyle name="Percent 3 5 2 5 2" xfId="32770"/>
    <cellStyle name="Percent 3 5 2 6" xfId="8509"/>
    <cellStyle name="Percent 3 5 2 6 2" xfId="35463"/>
    <cellStyle name="Percent 3 5 2 7" xfId="11202"/>
    <cellStyle name="Percent 3 5 2 7 2" xfId="38156"/>
    <cellStyle name="Percent 3 5 2 8" xfId="13895"/>
    <cellStyle name="Percent 3 5 2 8 2" xfId="40849"/>
    <cellStyle name="Percent 3 5 2 9" xfId="16588"/>
    <cellStyle name="Percent 3 5 2 9 2" xfId="43543"/>
    <cellStyle name="Percent 3 5 3" xfId="709"/>
    <cellStyle name="Percent 3 5 3 10" xfId="19539"/>
    <cellStyle name="Percent 3 5 3 10 2" xfId="46494"/>
    <cellStyle name="Percent 3 5 3 11" xfId="22233"/>
    <cellStyle name="Percent 3 5 3 11 2" xfId="49188"/>
    <cellStyle name="Percent 3 5 3 12" xfId="27661"/>
    <cellStyle name="Percent 3 5 3 13" xfId="24947"/>
    <cellStyle name="Percent 3 5 3 2" xfId="1597"/>
    <cellStyle name="Percent 3 5 3 2 10" xfId="28552"/>
    <cellStyle name="Percent 3 5 3 2 11" xfId="26729"/>
    <cellStyle name="Percent 3 5 3 2 2" xfId="5162"/>
    <cellStyle name="Percent 3 5 3 2 2 2" xfId="32116"/>
    <cellStyle name="Percent 3 5 3 2 3" xfId="7855"/>
    <cellStyle name="Percent 3 5 3 2 3 2" xfId="34809"/>
    <cellStyle name="Percent 3 5 3 2 4" xfId="10548"/>
    <cellStyle name="Percent 3 5 3 2 4 2" xfId="37502"/>
    <cellStyle name="Percent 3 5 3 2 5" xfId="13241"/>
    <cellStyle name="Percent 3 5 3 2 5 2" xfId="40195"/>
    <cellStyle name="Percent 3 5 3 2 6" xfId="15934"/>
    <cellStyle name="Percent 3 5 3 2 6 2" xfId="42888"/>
    <cellStyle name="Percent 3 5 3 2 7" xfId="18627"/>
    <cellStyle name="Percent 3 5 3 2 7 2" xfId="45582"/>
    <cellStyle name="Percent 3 5 3 2 8" xfId="21321"/>
    <cellStyle name="Percent 3 5 3 2 8 2" xfId="48276"/>
    <cellStyle name="Percent 3 5 3 2 9" xfId="24015"/>
    <cellStyle name="Percent 3 5 3 2 9 2" xfId="50970"/>
    <cellStyle name="Percent 3 5 3 3" xfId="2489"/>
    <cellStyle name="Percent 3 5 3 3 10" xfId="29443"/>
    <cellStyle name="Percent 3 5 3 3 11" xfId="25838"/>
    <cellStyle name="Percent 3 5 3 3 2" xfId="4271"/>
    <cellStyle name="Percent 3 5 3 3 2 2" xfId="31225"/>
    <cellStyle name="Percent 3 5 3 3 3" xfId="6964"/>
    <cellStyle name="Percent 3 5 3 3 3 2" xfId="33918"/>
    <cellStyle name="Percent 3 5 3 3 4" xfId="9657"/>
    <cellStyle name="Percent 3 5 3 3 4 2" xfId="36611"/>
    <cellStyle name="Percent 3 5 3 3 5" xfId="12350"/>
    <cellStyle name="Percent 3 5 3 3 5 2" xfId="39304"/>
    <cellStyle name="Percent 3 5 3 3 6" xfId="15043"/>
    <cellStyle name="Percent 3 5 3 3 6 2" xfId="41997"/>
    <cellStyle name="Percent 3 5 3 3 7" xfId="17736"/>
    <cellStyle name="Percent 3 5 3 3 7 2" xfId="44691"/>
    <cellStyle name="Percent 3 5 3 3 8" xfId="20430"/>
    <cellStyle name="Percent 3 5 3 3 8 2" xfId="47385"/>
    <cellStyle name="Percent 3 5 3 3 9" xfId="23124"/>
    <cellStyle name="Percent 3 5 3 3 9 2" xfId="50079"/>
    <cellStyle name="Percent 3 5 3 4" xfId="3380"/>
    <cellStyle name="Percent 3 5 3 4 2" xfId="30334"/>
    <cellStyle name="Percent 3 5 3 5" xfId="6073"/>
    <cellStyle name="Percent 3 5 3 5 2" xfId="33027"/>
    <cellStyle name="Percent 3 5 3 6" xfId="8766"/>
    <cellStyle name="Percent 3 5 3 6 2" xfId="35720"/>
    <cellStyle name="Percent 3 5 3 7" xfId="11459"/>
    <cellStyle name="Percent 3 5 3 7 2" xfId="38413"/>
    <cellStyle name="Percent 3 5 3 8" xfId="14152"/>
    <cellStyle name="Percent 3 5 3 8 2" xfId="41106"/>
    <cellStyle name="Percent 3 5 3 9" xfId="16845"/>
    <cellStyle name="Percent 3 5 3 9 2" xfId="43800"/>
    <cellStyle name="Percent 3 5 4" xfId="1043"/>
    <cellStyle name="Percent 3 5 4 10" xfId="27998"/>
    <cellStyle name="Percent 3 5 4 11" xfId="26175"/>
    <cellStyle name="Percent 3 5 4 2" xfId="4608"/>
    <cellStyle name="Percent 3 5 4 2 2" xfId="31562"/>
    <cellStyle name="Percent 3 5 4 3" xfId="7301"/>
    <cellStyle name="Percent 3 5 4 3 2" xfId="34255"/>
    <cellStyle name="Percent 3 5 4 4" xfId="9994"/>
    <cellStyle name="Percent 3 5 4 4 2" xfId="36948"/>
    <cellStyle name="Percent 3 5 4 5" xfId="12687"/>
    <cellStyle name="Percent 3 5 4 5 2" xfId="39641"/>
    <cellStyle name="Percent 3 5 4 6" xfId="15380"/>
    <cellStyle name="Percent 3 5 4 6 2" xfId="42334"/>
    <cellStyle name="Percent 3 5 4 7" xfId="18073"/>
    <cellStyle name="Percent 3 5 4 7 2" xfId="45028"/>
    <cellStyle name="Percent 3 5 4 8" xfId="20767"/>
    <cellStyle name="Percent 3 5 4 8 2" xfId="47722"/>
    <cellStyle name="Percent 3 5 4 9" xfId="23461"/>
    <cellStyle name="Percent 3 5 4 9 2" xfId="50416"/>
    <cellStyle name="Percent 3 5 5" xfId="1934"/>
    <cellStyle name="Percent 3 5 5 10" xfId="28889"/>
    <cellStyle name="Percent 3 5 5 11" xfId="25284"/>
    <cellStyle name="Percent 3 5 5 2" xfId="3717"/>
    <cellStyle name="Percent 3 5 5 2 2" xfId="30671"/>
    <cellStyle name="Percent 3 5 5 3" xfId="6410"/>
    <cellStyle name="Percent 3 5 5 3 2" xfId="33364"/>
    <cellStyle name="Percent 3 5 5 4" xfId="9103"/>
    <cellStyle name="Percent 3 5 5 4 2" xfId="36057"/>
    <cellStyle name="Percent 3 5 5 5" xfId="11796"/>
    <cellStyle name="Percent 3 5 5 5 2" xfId="38750"/>
    <cellStyle name="Percent 3 5 5 6" xfId="14489"/>
    <cellStyle name="Percent 3 5 5 6 2" xfId="41443"/>
    <cellStyle name="Percent 3 5 5 7" xfId="17182"/>
    <cellStyle name="Percent 3 5 5 7 2" xfId="44137"/>
    <cellStyle name="Percent 3 5 5 8" xfId="19876"/>
    <cellStyle name="Percent 3 5 5 8 2" xfId="46831"/>
    <cellStyle name="Percent 3 5 5 9" xfId="22570"/>
    <cellStyle name="Percent 3 5 5 9 2" xfId="49525"/>
    <cellStyle name="Percent 3 5 6" xfId="2826"/>
    <cellStyle name="Percent 3 5 6 2" xfId="29780"/>
    <cellStyle name="Percent 3 5 7" xfId="5519"/>
    <cellStyle name="Percent 3 5 7 2" xfId="32473"/>
    <cellStyle name="Percent 3 5 8" xfId="8212"/>
    <cellStyle name="Percent 3 5 8 2" xfId="35166"/>
    <cellStyle name="Percent 3 5 9" xfId="10905"/>
    <cellStyle name="Percent 3 5 9 2" xfId="37859"/>
    <cellStyle name="Percent 3 6" xfId="154"/>
    <cellStyle name="Percent 3 6 10" xfId="13631"/>
    <cellStyle name="Percent 3 6 10 2" xfId="40585"/>
    <cellStyle name="Percent 3 6 11" xfId="16324"/>
    <cellStyle name="Percent 3 6 11 2" xfId="43279"/>
    <cellStyle name="Percent 3 6 12" xfId="19018"/>
    <cellStyle name="Percent 3 6 12 2" xfId="45973"/>
    <cellStyle name="Percent 3 6 13" xfId="21712"/>
    <cellStyle name="Percent 3 6 13 2" xfId="48667"/>
    <cellStyle name="Percent 3 6 14" xfId="27140"/>
    <cellStyle name="Percent 3 6 15" xfId="24426"/>
    <cellStyle name="Percent 3 6 2" xfId="469"/>
    <cellStyle name="Percent 3 6 2 10" xfId="19299"/>
    <cellStyle name="Percent 3 6 2 10 2" xfId="46254"/>
    <cellStyle name="Percent 3 6 2 11" xfId="21993"/>
    <cellStyle name="Percent 3 6 2 11 2" xfId="48948"/>
    <cellStyle name="Percent 3 6 2 12" xfId="27421"/>
    <cellStyle name="Percent 3 6 2 13" xfId="24707"/>
    <cellStyle name="Percent 3 6 2 2" xfId="1357"/>
    <cellStyle name="Percent 3 6 2 2 10" xfId="28312"/>
    <cellStyle name="Percent 3 6 2 2 11" xfId="26489"/>
    <cellStyle name="Percent 3 6 2 2 2" xfId="4922"/>
    <cellStyle name="Percent 3 6 2 2 2 2" xfId="31876"/>
    <cellStyle name="Percent 3 6 2 2 3" xfId="7615"/>
    <cellStyle name="Percent 3 6 2 2 3 2" xfId="34569"/>
    <cellStyle name="Percent 3 6 2 2 4" xfId="10308"/>
    <cellStyle name="Percent 3 6 2 2 4 2" xfId="37262"/>
    <cellStyle name="Percent 3 6 2 2 5" xfId="13001"/>
    <cellStyle name="Percent 3 6 2 2 5 2" xfId="39955"/>
    <cellStyle name="Percent 3 6 2 2 6" xfId="15694"/>
    <cellStyle name="Percent 3 6 2 2 6 2" xfId="42648"/>
    <cellStyle name="Percent 3 6 2 2 7" xfId="18387"/>
    <cellStyle name="Percent 3 6 2 2 7 2" xfId="45342"/>
    <cellStyle name="Percent 3 6 2 2 8" xfId="21081"/>
    <cellStyle name="Percent 3 6 2 2 8 2" xfId="48036"/>
    <cellStyle name="Percent 3 6 2 2 9" xfId="23775"/>
    <cellStyle name="Percent 3 6 2 2 9 2" xfId="50730"/>
    <cellStyle name="Percent 3 6 2 3" xfId="2248"/>
    <cellStyle name="Percent 3 6 2 3 10" xfId="29203"/>
    <cellStyle name="Percent 3 6 2 3 11" xfId="25598"/>
    <cellStyle name="Percent 3 6 2 3 2" xfId="4031"/>
    <cellStyle name="Percent 3 6 2 3 2 2" xfId="30985"/>
    <cellStyle name="Percent 3 6 2 3 3" xfId="6724"/>
    <cellStyle name="Percent 3 6 2 3 3 2" xfId="33678"/>
    <cellStyle name="Percent 3 6 2 3 4" xfId="9417"/>
    <cellStyle name="Percent 3 6 2 3 4 2" xfId="36371"/>
    <cellStyle name="Percent 3 6 2 3 5" xfId="12110"/>
    <cellStyle name="Percent 3 6 2 3 5 2" xfId="39064"/>
    <cellStyle name="Percent 3 6 2 3 6" xfId="14803"/>
    <cellStyle name="Percent 3 6 2 3 6 2" xfId="41757"/>
    <cellStyle name="Percent 3 6 2 3 7" xfId="17496"/>
    <cellStyle name="Percent 3 6 2 3 7 2" xfId="44451"/>
    <cellStyle name="Percent 3 6 2 3 8" xfId="20190"/>
    <cellStyle name="Percent 3 6 2 3 8 2" xfId="47145"/>
    <cellStyle name="Percent 3 6 2 3 9" xfId="22884"/>
    <cellStyle name="Percent 3 6 2 3 9 2" xfId="49839"/>
    <cellStyle name="Percent 3 6 2 4" xfId="3140"/>
    <cellStyle name="Percent 3 6 2 4 2" xfId="30094"/>
    <cellStyle name="Percent 3 6 2 5" xfId="5833"/>
    <cellStyle name="Percent 3 6 2 5 2" xfId="32787"/>
    <cellStyle name="Percent 3 6 2 6" xfId="8526"/>
    <cellStyle name="Percent 3 6 2 6 2" xfId="35480"/>
    <cellStyle name="Percent 3 6 2 7" xfId="11219"/>
    <cellStyle name="Percent 3 6 2 7 2" xfId="38173"/>
    <cellStyle name="Percent 3 6 2 8" xfId="13912"/>
    <cellStyle name="Percent 3 6 2 8 2" xfId="40866"/>
    <cellStyle name="Percent 3 6 2 9" xfId="16605"/>
    <cellStyle name="Percent 3 6 2 9 2" xfId="43560"/>
    <cellStyle name="Percent 3 6 3" xfId="723"/>
    <cellStyle name="Percent 3 6 3 10" xfId="19553"/>
    <cellStyle name="Percent 3 6 3 10 2" xfId="46508"/>
    <cellStyle name="Percent 3 6 3 11" xfId="22247"/>
    <cellStyle name="Percent 3 6 3 11 2" xfId="49202"/>
    <cellStyle name="Percent 3 6 3 12" xfId="27675"/>
    <cellStyle name="Percent 3 6 3 13" xfId="24961"/>
    <cellStyle name="Percent 3 6 3 2" xfId="1611"/>
    <cellStyle name="Percent 3 6 3 2 10" xfId="28566"/>
    <cellStyle name="Percent 3 6 3 2 11" xfId="26743"/>
    <cellStyle name="Percent 3 6 3 2 2" xfId="5176"/>
    <cellStyle name="Percent 3 6 3 2 2 2" xfId="32130"/>
    <cellStyle name="Percent 3 6 3 2 3" xfId="7869"/>
    <cellStyle name="Percent 3 6 3 2 3 2" xfId="34823"/>
    <cellStyle name="Percent 3 6 3 2 4" xfId="10562"/>
    <cellStyle name="Percent 3 6 3 2 4 2" xfId="37516"/>
    <cellStyle name="Percent 3 6 3 2 5" xfId="13255"/>
    <cellStyle name="Percent 3 6 3 2 5 2" xfId="40209"/>
    <cellStyle name="Percent 3 6 3 2 6" xfId="15948"/>
    <cellStyle name="Percent 3 6 3 2 6 2" xfId="42902"/>
    <cellStyle name="Percent 3 6 3 2 7" xfId="18641"/>
    <cellStyle name="Percent 3 6 3 2 7 2" xfId="45596"/>
    <cellStyle name="Percent 3 6 3 2 8" xfId="21335"/>
    <cellStyle name="Percent 3 6 3 2 8 2" xfId="48290"/>
    <cellStyle name="Percent 3 6 3 2 9" xfId="24029"/>
    <cellStyle name="Percent 3 6 3 2 9 2" xfId="50984"/>
    <cellStyle name="Percent 3 6 3 3" xfId="2503"/>
    <cellStyle name="Percent 3 6 3 3 10" xfId="29457"/>
    <cellStyle name="Percent 3 6 3 3 11" xfId="25852"/>
    <cellStyle name="Percent 3 6 3 3 2" xfId="4285"/>
    <cellStyle name="Percent 3 6 3 3 2 2" xfId="31239"/>
    <cellStyle name="Percent 3 6 3 3 3" xfId="6978"/>
    <cellStyle name="Percent 3 6 3 3 3 2" xfId="33932"/>
    <cellStyle name="Percent 3 6 3 3 4" xfId="9671"/>
    <cellStyle name="Percent 3 6 3 3 4 2" xfId="36625"/>
    <cellStyle name="Percent 3 6 3 3 5" xfId="12364"/>
    <cellStyle name="Percent 3 6 3 3 5 2" xfId="39318"/>
    <cellStyle name="Percent 3 6 3 3 6" xfId="15057"/>
    <cellStyle name="Percent 3 6 3 3 6 2" xfId="42011"/>
    <cellStyle name="Percent 3 6 3 3 7" xfId="17750"/>
    <cellStyle name="Percent 3 6 3 3 7 2" xfId="44705"/>
    <cellStyle name="Percent 3 6 3 3 8" xfId="20444"/>
    <cellStyle name="Percent 3 6 3 3 8 2" xfId="47399"/>
    <cellStyle name="Percent 3 6 3 3 9" xfId="23138"/>
    <cellStyle name="Percent 3 6 3 3 9 2" xfId="50093"/>
    <cellStyle name="Percent 3 6 3 4" xfId="3394"/>
    <cellStyle name="Percent 3 6 3 4 2" xfId="30348"/>
    <cellStyle name="Percent 3 6 3 5" xfId="6087"/>
    <cellStyle name="Percent 3 6 3 5 2" xfId="33041"/>
    <cellStyle name="Percent 3 6 3 6" xfId="8780"/>
    <cellStyle name="Percent 3 6 3 6 2" xfId="35734"/>
    <cellStyle name="Percent 3 6 3 7" xfId="11473"/>
    <cellStyle name="Percent 3 6 3 7 2" xfId="38427"/>
    <cellStyle name="Percent 3 6 3 8" xfId="14166"/>
    <cellStyle name="Percent 3 6 3 8 2" xfId="41120"/>
    <cellStyle name="Percent 3 6 3 9" xfId="16859"/>
    <cellStyle name="Percent 3 6 3 9 2" xfId="43814"/>
    <cellStyle name="Percent 3 6 4" xfId="1076"/>
    <cellStyle name="Percent 3 6 4 10" xfId="28031"/>
    <cellStyle name="Percent 3 6 4 11" xfId="26208"/>
    <cellStyle name="Percent 3 6 4 2" xfId="4641"/>
    <cellStyle name="Percent 3 6 4 2 2" xfId="31595"/>
    <cellStyle name="Percent 3 6 4 3" xfId="7334"/>
    <cellStyle name="Percent 3 6 4 3 2" xfId="34288"/>
    <cellStyle name="Percent 3 6 4 4" xfId="10027"/>
    <cellStyle name="Percent 3 6 4 4 2" xfId="36981"/>
    <cellStyle name="Percent 3 6 4 5" xfId="12720"/>
    <cellStyle name="Percent 3 6 4 5 2" xfId="39674"/>
    <cellStyle name="Percent 3 6 4 6" xfId="15413"/>
    <cellStyle name="Percent 3 6 4 6 2" xfId="42367"/>
    <cellStyle name="Percent 3 6 4 7" xfId="18106"/>
    <cellStyle name="Percent 3 6 4 7 2" xfId="45061"/>
    <cellStyle name="Percent 3 6 4 8" xfId="20800"/>
    <cellStyle name="Percent 3 6 4 8 2" xfId="47755"/>
    <cellStyle name="Percent 3 6 4 9" xfId="23494"/>
    <cellStyle name="Percent 3 6 4 9 2" xfId="50449"/>
    <cellStyle name="Percent 3 6 5" xfId="1967"/>
    <cellStyle name="Percent 3 6 5 10" xfId="28922"/>
    <cellStyle name="Percent 3 6 5 11" xfId="25317"/>
    <cellStyle name="Percent 3 6 5 2" xfId="3750"/>
    <cellStyle name="Percent 3 6 5 2 2" xfId="30704"/>
    <cellStyle name="Percent 3 6 5 3" xfId="6443"/>
    <cellStyle name="Percent 3 6 5 3 2" xfId="33397"/>
    <cellStyle name="Percent 3 6 5 4" xfId="9136"/>
    <cellStyle name="Percent 3 6 5 4 2" xfId="36090"/>
    <cellStyle name="Percent 3 6 5 5" xfId="11829"/>
    <cellStyle name="Percent 3 6 5 5 2" xfId="38783"/>
    <cellStyle name="Percent 3 6 5 6" xfId="14522"/>
    <cellStyle name="Percent 3 6 5 6 2" xfId="41476"/>
    <cellStyle name="Percent 3 6 5 7" xfId="17215"/>
    <cellStyle name="Percent 3 6 5 7 2" xfId="44170"/>
    <cellStyle name="Percent 3 6 5 8" xfId="19909"/>
    <cellStyle name="Percent 3 6 5 8 2" xfId="46864"/>
    <cellStyle name="Percent 3 6 5 9" xfId="22603"/>
    <cellStyle name="Percent 3 6 5 9 2" xfId="49558"/>
    <cellStyle name="Percent 3 6 6" xfId="2859"/>
    <cellStyle name="Percent 3 6 6 2" xfId="29813"/>
    <cellStyle name="Percent 3 6 7" xfId="5552"/>
    <cellStyle name="Percent 3 6 7 2" xfId="32506"/>
    <cellStyle name="Percent 3 6 8" xfId="8245"/>
    <cellStyle name="Percent 3 6 8 2" xfId="35199"/>
    <cellStyle name="Percent 3 6 9" xfId="10938"/>
    <cellStyle name="Percent 3 6 9 2" xfId="37892"/>
    <cellStyle name="Percent 3 7" xfId="187"/>
    <cellStyle name="Percent 3 7 10" xfId="13664"/>
    <cellStyle name="Percent 3 7 10 2" xfId="40618"/>
    <cellStyle name="Percent 3 7 11" xfId="16357"/>
    <cellStyle name="Percent 3 7 11 2" xfId="43312"/>
    <cellStyle name="Percent 3 7 12" xfId="19051"/>
    <cellStyle name="Percent 3 7 12 2" xfId="46006"/>
    <cellStyle name="Percent 3 7 13" xfId="21745"/>
    <cellStyle name="Percent 3 7 13 2" xfId="48700"/>
    <cellStyle name="Percent 3 7 14" xfId="27173"/>
    <cellStyle name="Percent 3 7 15" xfId="24459"/>
    <cellStyle name="Percent 3 7 2" xfId="483"/>
    <cellStyle name="Percent 3 7 2 10" xfId="19313"/>
    <cellStyle name="Percent 3 7 2 10 2" xfId="46268"/>
    <cellStyle name="Percent 3 7 2 11" xfId="22007"/>
    <cellStyle name="Percent 3 7 2 11 2" xfId="48962"/>
    <cellStyle name="Percent 3 7 2 12" xfId="27435"/>
    <cellStyle name="Percent 3 7 2 13" xfId="24721"/>
    <cellStyle name="Percent 3 7 2 2" xfId="1371"/>
    <cellStyle name="Percent 3 7 2 2 10" xfId="28326"/>
    <cellStyle name="Percent 3 7 2 2 11" xfId="26503"/>
    <cellStyle name="Percent 3 7 2 2 2" xfId="4936"/>
    <cellStyle name="Percent 3 7 2 2 2 2" xfId="31890"/>
    <cellStyle name="Percent 3 7 2 2 3" xfId="7629"/>
    <cellStyle name="Percent 3 7 2 2 3 2" xfId="34583"/>
    <cellStyle name="Percent 3 7 2 2 4" xfId="10322"/>
    <cellStyle name="Percent 3 7 2 2 4 2" xfId="37276"/>
    <cellStyle name="Percent 3 7 2 2 5" xfId="13015"/>
    <cellStyle name="Percent 3 7 2 2 5 2" xfId="39969"/>
    <cellStyle name="Percent 3 7 2 2 6" xfId="15708"/>
    <cellStyle name="Percent 3 7 2 2 6 2" xfId="42662"/>
    <cellStyle name="Percent 3 7 2 2 7" xfId="18401"/>
    <cellStyle name="Percent 3 7 2 2 7 2" xfId="45356"/>
    <cellStyle name="Percent 3 7 2 2 8" xfId="21095"/>
    <cellStyle name="Percent 3 7 2 2 8 2" xfId="48050"/>
    <cellStyle name="Percent 3 7 2 2 9" xfId="23789"/>
    <cellStyle name="Percent 3 7 2 2 9 2" xfId="50744"/>
    <cellStyle name="Percent 3 7 2 3" xfId="2262"/>
    <cellStyle name="Percent 3 7 2 3 10" xfId="29217"/>
    <cellStyle name="Percent 3 7 2 3 11" xfId="25612"/>
    <cellStyle name="Percent 3 7 2 3 2" xfId="4045"/>
    <cellStyle name="Percent 3 7 2 3 2 2" xfId="30999"/>
    <cellStyle name="Percent 3 7 2 3 3" xfId="6738"/>
    <cellStyle name="Percent 3 7 2 3 3 2" xfId="33692"/>
    <cellStyle name="Percent 3 7 2 3 4" xfId="9431"/>
    <cellStyle name="Percent 3 7 2 3 4 2" xfId="36385"/>
    <cellStyle name="Percent 3 7 2 3 5" xfId="12124"/>
    <cellStyle name="Percent 3 7 2 3 5 2" xfId="39078"/>
    <cellStyle name="Percent 3 7 2 3 6" xfId="14817"/>
    <cellStyle name="Percent 3 7 2 3 6 2" xfId="41771"/>
    <cellStyle name="Percent 3 7 2 3 7" xfId="17510"/>
    <cellStyle name="Percent 3 7 2 3 7 2" xfId="44465"/>
    <cellStyle name="Percent 3 7 2 3 8" xfId="20204"/>
    <cellStyle name="Percent 3 7 2 3 8 2" xfId="47159"/>
    <cellStyle name="Percent 3 7 2 3 9" xfId="22898"/>
    <cellStyle name="Percent 3 7 2 3 9 2" xfId="49853"/>
    <cellStyle name="Percent 3 7 2 4" xfId="3154"/>
    <cellStyle name="Percent 3 7 2 4 2" xfId="30108"/>
    <cellStyle name="Percent 3 7 2 5" xfId="5847"/>
    <cellStyle name="Percent 3 7 2 5 2" xfId="32801"/>
    <cellStyle name="Percent 3 7 2 6" xfId="8540"/>
    <cellStyle name="Percent 3 7 2 6 2" xfId="35494"/>
    <cellStyle name="Percent 3 7 2 7" xfId="11233"/>
    <cellStyle name="Percent 3 7 2 7 2" xfId="38187"/>
    <cellStyle name="Percent 3 7 2 8" xfId="13926"/>
    <cellStyle name="Percent 3 7 2 8 2" xfId="40880"/>
    <cellStyle name="Percent 3 7 2 9" xfId="16619"/>
    <cellStyle name="Percent 3 7 2 9 2" xfId="43574"/>
    <cellStyle name="Percent 3 7 3" xfId="737"/>
    <cellStyle name="Percent 3 7 3 10" xfId="19567"/>
    <cellStyle name="Percent 3 7 3 10 2" xfId="46522"/>
    <cellStyle name="Percent 3 7 3 11" xfId="22261"/>
    <cellStyle name="Percent 3 7 3 11 2" xfId="49216"/>
    <cellStyle name="Percent 3 7 3 12" xfId="27689"/>
    <cellStyle name="Percent 3 7 3 13" xfId="24975"/>
    <cellStyle name="Percent 3 7 3 2" xfId="1625"/>
    <cellStyle name="Percent 3 7 3 2 10" xfId="28580"/>
    <cellStyle name="Percent 3 7 3 2 11" xfId="26757"/>
    <cellStyle name="Percent 3 7 3 2 2" xfId="5190"/>
    <cellStyle name="Percent 3 7 3 2 2 2" xfId="32144"/>
    <cellStyle name="Percent 3 7 3 2 3" xfId="7883"/>
    <cellStyle name="Percent 3 7 3 2 3 2" xfId="34837"/>
    <cellStyle name="Percent 3 7 3 2 4" xfId="10576"/>
    <cellStyle name="Percent 3 7 3 2 4 2" xfId="37530"/>
    <cellStyle name="Percent 3 7 3 2 5" xfId="13269"/>
    <cellStyle name="Percent 3 7 3 2 5 2" xfId="40223"/>
    <cellStyle name="Percent 3 7 3 2 6" xfId="15962"/>
    <cellStyle name="Percent 3 7 3 2 6 2" xfId="42916"/>
    <cellStyle name="Percent 3 7 3 2 7" xfId="18655"/>
    <cellStyle name="Percent 3 7 3 2 7 2" xfId="45610"/>
    <cellStyle name="Percent 3 7 3 2 8" xfId="21349"/>
    <cellStyle name="Percent 3 7 3 2 8 2" xfId="48304"/>
    <cellStyle name="Percent 3 7 3 2 9" xfId="24043"/>
    <cellStyle name="Percent 3 7 3 2 9 2" xfId="50998"/>
    <cellStyle name="Percent 3 7 3 3" xfId="2517"/>
    <cellStyle name="Percent 3 7 3 3 10" xfId="29471"/>
    <cellStyle name="Percent 3 7 3 3 11" xfId="25866"/>
    <cellStyle name="Percent 3 7 3 3 2" xfId="4299"/>
    <cellStyle name="Percent 3 7 3 3 2 2" xfId="31253"/>
    <cellStyle name="Percent 3 7 3 3 3" xfId="6992"/>
    <cellStyle name="Percent 3 7 3 3 3 2" xfId="33946"/>
    <cellStyle name="Percent 3 7 3 3 4" xfId="9685"/>
    <cellStyle name="Percent 3 7 3 3 4 2" xfId="36639"/>
    <cellStyle name="Percent 3 7 3 3 5" xfId="12378"/>
    <cellStyle name="Percent 3 7 3 3 5 2" xfId="39332"/>
    <cellStyle name="Percent 3 7 3 3 6" xfId="15071"/>
    <cellStyle name="Percent 3 7 3 3 6 2" xfId="42025"/>
    <cellStyle name="Percent 3 7 3 3 7" xfId="17764"/>
    <cellStyle name="Percent 3 7 3 3 7 2" xfId="44719"/>
    <cellStyle name="Percent 3 7 3 3 8" xfId="20458"/>
    <cellStyle name="Percent 3 7 3 3 8 2" xfId="47413"/>
    <cellStyle name="Percent 3 7 3 3 9" xfId="23152"/>
    <cellStyle name="Percent 3 7 3 3 9 2" xfId="50107"/>
    <cellStyle name="Percent 3 7 3 4" xfId="3408"/>
    <cellStyle name="Percent 3 7 3 4 2" xfId="30362"/>
    <cellStyle name="Percent 3 7 3 5" xfId="6101"/>
    <cellStyle name="Percent 3 7 3 5 2" xfId="33055"/>
    <cellStyle name="Percent 3 7 3 6" xfId="8794"/>
    <cellStyle name="Percent 3 7 3 6 2" xfId="35748"/>
    <cellStyle name="Percent 3 7 3 7" xfId="11487"/>
    <cellStyle name="Percent 3 7 3 7 2" xfId="38441"/>
    <cellStyle name="Percent 3 7 3 8" xfId="14180"/>
    <cellStyle name="Percent 3 7 3 8 2" xfId="41134"/>
    <cellStyle name="Percent 3 7 3 9" xfId="16873"/>
    <cellStyle name="Percent 3 7 3 9 2" xfId="43828"/>
    <cellStyle name="Percent 3 7 4" xfId="1109"/>
    <cellStyle name="Percent 3 7 4 10" xfId="28064"/>
    <cellStyle name="Percent 3 7 4 11" xfId="26241"/>
    <cellStyle name="Percent 3 7 4 2" xfId="4674"/>
    <cellStyle name="Percent 3 7 4 2 2" xfId="31628"/>
    <cellStyle name="Percent 3 7 4 3" xfId="7367"/>
    <cellStyle name="Percent 3 7 4 3 2" xfId="34321"/>
    <cellStyle name="Percent 3 7 4 4" xfId="10060"/>
    <cellStyle name="Percent 3 7 4 4 2" xfId="37014"/>
    <cellStyle name="Percent 3 7 4 5" xfId="12753"/>
    <cellStyle name="Percent 3 7 4 5 2" xfId="39707"/>
    <cellStyle name="Percent 3 7 4 6" xfId="15446"/>
    <cellStyle name="Percent 3 7 4 6 2" xfId="42400"/>
    <cellStyle name="Percent 3 7 4 7" xfId="18139"/>
    <cellStyle name="Percent 3 7 4 7 2" xfId="45094"/>
    <cellStyle name="Percent 3 7 4 8" xfId="20833"/>
    <cellStyle name="Percent 3 7 4 8 2" xfId="47788"/>
    <cellStyle name="Percent 3 7 4 9" xfId="23527"/>
    <cellStyle name="Percent 3 7 4 9 2" xfId="50482"/>
    <cellStyle name="Percent 3 7 5" xfId="2000"/>
    <cellStyle name="Percent 3 7 5 10" xfId="28955"/>
    <cellStyle name="Percent 3 7 5 11" xfId="25350"/>
    <cellStyle name="Percent 3 7 5 2" xfId="3783"/>
    <cellStyle name="Percent 3 7 5 2 2" xfId="30737"/>
    <cellStyle name="Percent 3 7 5 3" xfId="6476"/>
    <cellStyle name="Percent 3 7 5 3 2" xfId="33430"/>
    <cellStyle name="Percent 3 7 5 4" xfId="9169"/>
    <cellStyle name="Percent 3 7 5 4 2" xfId="36123"/>
    <cellStyle name="Percent 3 7 5 5" xfId="11862"/>
    <cellStyle name="Percent 3 7 5 5 2" xfId="38816"/>
    <cellStyle name="Percent 3 7 5 6" xfId="14555"/>
    <cellStyle name="Percent 3 7 5 6 2" xfId="41509"/>
    <cellStyle name="Percent 3 7 5 7" xfId="17248"/>
    <cellStyle name="Percent 3 7 5 7 2" xfId="44203"/>
    <cellStyle name="Percent 3 7 5 8" xfId="19942"/>
    <cellStyle name="Percent 3 7 5 8 2" xfId="46897"/>
    <cellStyle name="Percent 3 7 5 9" xfId="22636"/>
    <cellStyle name="Percent 3 7 5 9 2" xfId="49591"/>
    <cellStyle name="Percent 3 7 6" xfId="2892"/>
    <cellStyle name="Percent 3 7 6 2" xfId="29846"/>
    <cellStyle name="Percent 3 7 7" xfId="5585"/>
    <cellStyle name="Percent 3 7 7 2" xfId="32539"/>
    <cellStyle name="Percent 3 7 8" xfId="8278"/>
    <cellStyle name="Percent 3 7 8 2" xfId="35232"/>
    <cellStyle name="Percent 3 7 9" xfId="10971"/>
    <cellStyle name="Percent 3 7 9 2" xfId="37925"/>
    <cellStyle name="Percent 3 8" xfId="426"/>
    <cellStyle name="Percent 3 8 2" xfId="453"/>
    <cellStyle name="Percent 3 8 2 10" xfId="19283"/>
    <cellStyle name="Percent 3 8 2 10 2" xfId="46238"/>
    <cellStyle name="Percent 3 8 2 11" xfId="21977"/>
    <cellStyle name="Percent 3 8 2 11 2" xfId="48932"/>
    <cellStyle name="Percent 3 8 2 12" xfId="27405"/>
    <cellStyle name="Percent 3 8 2 13" xfId="24691"/>
    <cellStyle name="Percent 3 8 2 2" xfId="1341"/>
    <cellStyle name="Percent 3 8 2 2 10" xfId="28296"/>
    <cellStyle name="Percent 3 8 2 2 11" xfId="26473"/>
    <cellStyle name="Percent 3 8 2 2 2" xfId="4906"/>
    <cellStyle name="Percent 3 8 2 2 2 2" xfId="31860"/>
    <cellStyle name="Percent 3 8 2 2 3" xfId="7599"/>
    <cellStyle name="Percent 3 8 2 2 3 2" xfId="34553"/>
    <cellStyle name="Percent 3 8 2 2 4" xfId="10292"/>
    <cellStyle name="Percent 3 8 2 2 4 2" xfId="37246"/>
    <cellStyle name="Percent 3 8 2 2 5" xfId="12985"/>
    <cellStyle name="Percent 3 8 2 2 5 2" xfId="39939"/>
    <cellStyle name="Percent 3 8 2 2 6" xfId="15678"/>
    <cellStyle name="Percent 3 8 2 2 6 2" xfId="42632"/>
    <cellStyle name="Percent 3 8 2 2 7" xfId="18371"/>
    <cellStyle name="Percent 3 8 2 2 7 2" xfId="45326"/>
    <cellStyle name="Percent 3 8 2 2 8" xfId="21065"/>
    <cellStyle name="Percent 3 8 2 2 8 2" xfId="48020"/>
    <cellStyle name="Percent 3 8 2 2 9" xfId="23759"/>
    <cellStyle name="Percent 3 8 2 2 9 2" xfId="50714"/>
    <cellStyle name="Percent 3 8 2 3" xfId="2232"/>
    <cellStyle name="Percent 3 8 2 3 10" xfId="29187"/>
    <cellStyle name="Percent 3 8 2 3 11" xfId="25582"/>
    <cellStyle name="Percent 3 8 2 3 2" xfId="4015"/>
    <cellStyle name="Percent 3 8 2 3 2 2" xfId="30969"/>
    <cellStyle name="Percent 3 8 2 3 3" xfId="6708"/>
    <cellStyle name="Percent 3 8 2 3 3 2" xfId="33662"/>
    <cellStyle name="Percent 3 8 2 3 4" xfId="9401"/>
    <cellStyle name="Percent 3 8 2 3 4 2" xfId="36355"/>
    <cellStyle name="Percent 3 8 2 3 5" xfId="12094"/>
    <cellStyle name="Percent 3 8 2 3 5 2" xfId="39048"/>
    <cellStyle name="Percent 3 8 2 3 6" xfId="14787"/>
    <cellStyle name="Percent 3 8 2 3 6 2" xfId="41741"/>
    <cellStyle name="Percent 3 8 2 3 7" xfId="17480"/>
    <cellStyle name="Percent 3 8 2 3 7 2" xfId="44435"/>
    <cellStyle name="Percent 3 8 2 3 8" xfId="20174"/>
    <cellStyle name="Percent 3 8 2 3 8 2" xfId="47129"/>
    <cellStyle name="Percent 3 8 2 3 9" xfId="22868"/>
    <cellStyle name="Percent 3 8 2 3 9 2" xfId="49823"/>
    <cellStyle name="Percent 3 8 2 4" xfId="3124"/>
    <cellStyle name="Percent 3 8 2 4 2" xfId="30078"/>
    <cellStyle name="Percent 3 8 2 5" xfId="5817"/>
    <cellStyle name="Percent 3 8 2 5 2" xfId="32771"/>
    <cellStyle name="Percent 3 8 2 6" xfId="8510"/>
    <cellStyle name="Percent 3 8 2 6 2" xfId="35464"/>
    <cellStyle name="Percent 3 8 2 7" xfId="11203"/>
    <cellStyle name="Percent 3 8 2 7 2" xfId="38157"/>
    <cellStyle name="Percent 3 8 2 8" xfId="13896"/>
    <cellStyle name="Percent 3 8 2 8 2" xfId="40850"/>
    <cellStyle name="Percent 3 8 2 9" xfId="16589"/>
    <cellStyle name="Percent 3 8 2 9 2" xfId="43544"/>
    <cellStyle name="Percent 3 8 3" xfId="700"/>
    <cellStyle name="Percent 3 8 3 10" xfId="19530"/>
    <cellStyle name="Percent 3 8 3 10 2" xfId="46485"/>
    <cellStyle name="Percent 3 8 3 11" xfId="22224"/>
    <cellStyle name="Percent 3 8 3 11 2" xfId="49179"/>
    <cellStyle name="Percent 3 8 3 12" xfId="27652"/>
    <cellStyle name="Percent 3 8 3 13" xfId="24938"/>
    <cellStyle name="Percent 3 8 3 2" xfId="1588"/>
    <cellStyle name="Percent 3 8 3 2 10" xfId="28543"/>
    <cellStyle name="Percent 3 8 3 2 11" xfId="26720"/>
    <cellStyle name="Percent 3 8 3 2 2" xfId="5153"/>
    <cellStyle name="Percent 3 8 3 2 2 2" xfId="32107"/>
    <cellStyle name="Percent 3 8 3 2 3" xfId="7846"/>
    <cellStyle name="Percent 3 8 3 2 3 2" xfId="34800"/>
    <cellStyle name="Percent 3 8 3 2 4" xfId="10539"/>
    <cellStyle name="Percent 3 8 3 2 4 2" xfId="37493"/>
    <cellStyle name="Percent 3 8 3 2 5" xfId="13232"/>
    <cellStyle name="Percent 3 8 3 2 5 2" xfId="40186"/>
    <cellStyle name="Percent 3 8 3 2 6" xfId="15925"/>
    <cellStyle name="Percent 3 8 3 2 6 2" xfId="42879"/>
    <cellStyle name="Percent 3 8 3 2 7" xfId="18618"/>
    <cellStyle name="Percent 3 8 3 2 7 2" xfId="45573"/>
    <cellStyle name="Percent 3 8 3 2 8" xfId="21312"/>
    <cellStyle name="Percent 3 8 3 2 8 2" xfId="48267"/>
    <cellStyle name="Percent 3 8 3 2 9" xfId="24006"/>
    <cellStyle name="Percent 3 8 3 2 9 2" xfId="50961"/>
    <cellStyle name="Percent 3 8 3 3" xfId="2480"/>
    <cellStyle name="Percent 3 8 3 3 10" xfId="29434"/>
    <cellStyle name="Percent 3 8 3 3 11" xfId="25829"/>
    <cellStyle name="Percent 3 8 3 3 2" xfId="4262"/>
    <cellStyle name="Percent 3 8 3 3 2 2" xfId="31216"/>
    <cellStyle name="Percent 3 8 3 3 3" xfId="6955"/>
    <cellStyle name="Percent 3 8 3 3 3 2" xfId="33909"/>
    <cellStyle name="Percent 3 8 3 3 4" xfId="9648"/>
    <cellStyle name="Percent 3 8 3 3 4 2" xfId="36602"/>
    <cellStyle name="Percent 3 8 3 3 5" xfId="12341"/>
    <cellStyle name="Percent 3 8 3 3 5 2" xfId="39295"/>
    <cellStyle name="Percent 3 8 3 3 6" xfId="15034"/>
    <cellStyle name="Percent 3 8 3 3 6 2" xfId="41988"/>
    <cellStyle name="Percent 3 8 3 3 7" xfId="17727"/>
    <cellStyle name="Percent 3 8 3 3 7 2" xfId="44682"/>
    <cellStyle name="Percent 3 8 3 3 8" xfId="20421"/>
    <cellStyle name="Percent 3 8 3 3 8 2" xfId="47376"/>
    <cellStyle name="Percent 3 8 3 3 9" xfId="23115"/>
    <cellStyle name="Percent 3 8 3 3 9 2" xfId="50070"/>
    <cellStyle name="Percent 3 8 3 4" xfId="3371"/>
    <cellStyle name="Percent 3 8 3 4 2" xfId="30325"/>
    <cellStyle name="Percent 3 8 3 5" xfId="6064"/>
    <cellStyle name="Percent 3 8 3 5 2" xfId="33018"/>
    <cellStyle name="Percent 3 8 3 6" xfId="8757"/>
    <cellStyle name="Percent 3 8 3 6 2" xfId="35711"/>
    <cellStyle name="Percent 3 8 3 7" xfId="11450"/>
    <cellStyle name="Percent 3 8 3 7 2" xfId="38404"/>
    <cellStyle name="Percent 3 8 3 8" xfId="14143"/>
    <cellStyle name="Percent 3 8 3 8 2" xfId="41097"/>
    <cellStyle name="Percent 3 8 3 9" xfId="16836"/>
    <cellStyle name="Percent 3 8 3 9 2" xfId="43791"/>
    <cellStyle name="Percent 3 9" xfId="510"/>
    <cellStyle name="Percent 3 9 10" xfId="19340"/>
    <cellStyle name="Percent 3 9 10 2" xfId="46295"/>
    <cellStyle name="Percent 3 9 11" xfId="22034"/>
    <cellStyle name="Percent 3 9 11 2" xfId="48989"/>
    <cellStyle name="Percent 3 9 12" xfId="27462"/>
    <cellStyle name="Percent 3 9 13" xfId="24748"/>
    <cellStyle name="Percent 3 9 2" xfId="1398"/>
    <cellStyle name="Percent 3 9 2 10" xfId="28353"/>
    <cellStyle name="Percent 3 9 2 11" xfId="26530"/>
    <cellStyle name="Percent 3 9 2 2" xfId="4963"/>
    <cellStyle name="Percent 3 9 2 2 2" xfId="31917"/>
    <cellStyle name="Percent 3 9 2 3" xfId="7656"/>
    <cellStyle name="Percent 3 9 2 3 2" xfId="34610"/>
    <cellStyle name="Percent 3 9 2 4" xfId="10349"/>
    <cellStyle name="Percent 3 9 2 4 2" xfId="37303"/>
    <cellStyle name="Percent 3 9 2 5" xfId="13042"/>
    <cellStyle name="Percent 3 9 2 5 2" xfId="39996"/>
    <cellStyle name="Percent 3 9 2 6" xfId="15735"/>
    <cellStyle name="Percent 3 9 2 6 2" xfId="42689"/>
    <cellStyle name="Percent 3 9 2 7" xfId="18428"/>
    <cellStyle name="Percent 3 9 2 7 2" xfId="45383"/>
    <cellStyle name="Percent 3 9 2 8" xfId="21122"/>
    <cellStyle name="Percent 3 9 2 8 2" xfId="48077"/>
    <cellStyle name="Percent 3 9 2 9" xfId="23816"/>
    <cellStyle name="Percent 3 9 2 9 2" xfId="50771"/>
    <cellStyle name="Percent 3 9 3" xfId="2289"/>
    <cellStyle name="Percent 3 9 3 10" xfId="29244"/>
    <cellStyle name="Percent 3 9 3 11" xfId="25639"/>
    <cellStyle name="Percent 3 9 3 2" xfId="4072"/>
    <cellStyle name="Percent 3 9 3 2 2" xfId="31026"/>
    <cellStyle name="Percent 3 9 3 3" xfId="6765"/>
    <cellStyle name="Percent 3 9 3 3 2" xfId="33719"/>
    <cellStyle name="Percent 3 9 3 4" xfId="9458"/>
    <cellStyle name="Percent 3 9 3 4 2" xfId="36412"/>
    <cellStyle name="Percent 3 9 3 5" xfId="12151"/>
    <cellStyle name="Percent 3 9 3 5 2" xfId="39105"/>
    <cellStyle name="Percent 3 9 3 6" xfId="14844"/>
    <cellStyle name="Percent 3 9 3 6 2" xfId="41798"/>
    <cellStyle name="Percent 3 9 3 7" xfId="17537"/>
    <cellStyle name="Percent 3 9 3 7 2" xfId="44492"/>
    <cellStyle name="Percent 3 9 3 8" xfId="20231"/>
    <cellStyle name="Percent 3 9 3 8 2" xfId="47186"/>
    <cellStyle name="Percent 3 9 3 9" xfId="22925"/>
    <cellStyle name="Percent 3 9 3 9 2" xfId="49880"/>
    <cellStyle name="Percent 3 9 4" xfId="3181"/>
    <cellStyle name="Percent 3 9 4 2" xfId="30135"/>
    <cellStyle name="Percent 3 9 5" xfId="5874"/>
    <cellStyle name="Percent 3 9 5 2" xfId="32828"/>
    <cellStyle name="Percent 3 9 6" xfId="8567"/>
    <cellStyle name="Percent 3 9 6 2" xfId="35521"/>
    <cellStyle name="Percent 3 9 7" xfId="11260"/>
    <cellStyle name="Percent 3 9 7 2" xfId="38214"/>
    <cellStyle name="Percent 3 9 8" xfId="13953"/>
    <cellStyle name="Percent 3 9 8 2" xfId="40907"/>
    <cellStyle name="Percent 3 9 9" xfId="16646"/>
    <cellStyle name="Percent 3 9 9 2" xfId="43601"/>
    <cellStyle name="Percent 4" xfId="77"/>
    <cellStyle name="Percent 5" xfId="51367"/>
    <cellStyle name="Percent 6" xfId="51365"/>
    <cellStyle name="PSHeading" xfId="51366"/>
    <cellStyle name="Title" xfId="6" builtinId="15" customBuiltin="1"/>
    <cellStyle name="Total" xfId="21" builtinId="25" customBuiltin="1"/>
    <cellStyle name="Warning Text" xfId="19" builtinId="11" customBuiltin="1"/>
  </cellStyles>
  <dxfs count="11">
    <dxf>
      <font>
        <b val="0"/>
        <i val="0"/>
        <color auto="1"/>
      </font>
      <border>
        <left/>
        <right/>
        <top/>
        <bottom/>
        <vertical/>
        <horizontal/>
      </border>
    </dxf>
    <dxf>
      <font>
        <b/>
        <i val="0"/>
      </font>
      <fill>
        <patternFill>
          <bgColor theme="6" tint="0.79998168889431442"/>
        </patternFill>
      </fill>
    </dxf>
    <dxf>
      <font>
        <b val="0"/>
        <i val="0"/>
      </font>
      <fill>
        <patternFill>
          <bgColor rgb="FFFFFF00"/>
        </patternFill>
      </fill>
      <border>
        <left/>
        <right/>
        <top/>
        <bottom/>
      </border>
    </dxf>
    <dxf>
      <font>
        <b/>
        <i val="0"/>
      </font>
      <fill>
        <patternFill>
          <bgColor theme="6" tint="0.79998168889431442"/>
        </patternFill>
      </fill>
    </dxf>
    <dxf>
      <font>
        <b/>
        <i val="0"/>
        <color theme="0"/>
      </font>
      <fill>
        <patternFill>
          <bgColor theme="3"/>
        </patternFill>
      </fill>
    </dxf>
    <dxf>
      <font>
        <b/>
        <i val="0"/>
        <color theme="0"/>
      </font>
      <fill>
        <patternFill>
          <bgColor theme="3"/>
        </patternFill>
      </fill>
    </dxf>
    <dxf>
      <font>
        <b/>
        <i val="0"/>
        <color theme="0"/>
      </font>
      <fill>
        <patternFill>
          <bgColor theme="3"/>
        </patternFill>
      </fill>
    </dxf>
    <dxf>
      <font>
        <b/>
        <i val="0"/>
        <color theme="0"/>
      </font>
      <fill>
        <patternFill>
          <bgColor theme="3" tint="-0.24994659260841701"/>
        </patternFill>
      </fill>
      <border>
        <left style="thin">
          <color theme="0"/>
        </left>
        <right style="thin">
          <color theme="0"/>
        </right>
        <top style="thin">
          <color theme="0"/>
        </top>
        <bottom style="thin">
          <color theme="0"/>
        </bottom>
        <vertical/>
        <horizontal/>
      </border>
    </dxf>
    <dxf>
      <fill>
        <patternFill>
          <bgColor theme="3" tint="0.39994506668294322"/>
        </patternFill>
      </fill>
      <border>
        <left style="thin">
          <color theme="0"/>
        </left>
        <right style="thin">
          <color theme="0"/>
        </right>
        <top style="thin">
          <color theme="0"/>
        </top>
        <bottom style="thin">
          <color theme="0"/>
        </bottom>
      </border>
    </dxf>
    <dxf>
      <font>
        <b/>
        <i val="0"/>
        <color theme="0"/>
      </font>
      <fill>
        <patternFill>
          <bgColor theme="3" tint="-0.24994659260841701"/>
        </patternFill>
      </fill>
      <border>
        <left style="thin">
          <color theme="0"/>
        </left>
        <right style="thin">
          <color theme="0"/>
        </right>
        <top style="thin">
          <color theme="0"/>
        </top>
        <bottom style="thin">
          <color theme="0"/>
        </bottom>
        <vertical/>
        <horizontal/>
      </border>
    </dxf>
    <dxf>
      <font>
        <b val="0"/>
        <i val="0"/>
      </font>
      <fill>
        <patternFill>
          <bgColor theme="3" tint="0.39994506668294322"/>
        </patternFill>
      </fill>
      <border>
        <left style="thin">
          <color theme="0"/>
        </left>
        <right style="thin">
          <color theme="0"/>
        </right>
        <top style="thin">
          <color theme="0"/>
        </top>
        <bottom style="thin">
          <color theme="0"/>
        </bottom>
      </border>
    </dxf>
  </dxfs>
  <tableStyles count="0" defaultTableStyle="TableStyleMedium9" defaultPivotStyle="PivotStyleLight16"/>
  <colors>
    <mruColors>
      <color rgb="FFE1FCD4"/>
      <color rgb="FFFFFF66"/>
      <color rgb="FFCC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'Individual Modeler'!$U$40</c:f>
              <c:strCache>
                <c:ptCount val="1"/>
                <c:pt idx="0">
                  <c:v>Traditional</c:v>
                </c:pt>
              </c:strCache>
            </c:strRef>
          </c:tx>
          <c:spPr>
            <a:solidFill>
              <a:schemeClr val="bg2">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Modeler'!$T$41:$T$43</c:f>
              <c:strCache>
                <c:ptCount val="3"/>
                <c:pt idx="0">
                  <c:v>2018-19</c:v>
                </c:pt>
                <c:pt idx="1">
                  <c:v>2019-20</c:v>
                </c:pt>
                <c:pt idx="2">
                  <c:v>2020-21</c:v>
                </c:pt>
              </c:strCache>
            </c:strRef>
          </c:cat>
          <c:val>
            <c:numRef>
              <c:f>'Individual Modeler'!$U$41:$U$43</c:f>
              <c:numCache>
                <c:formatCode>_("$"* #,##0_);_("$"* \(#,##0\);_("$"* "-"??_);_(@_)</c:formatCode>
                <c:ptCount val="3"/>
                <c:pt idx="0">
                  <c:v>44955</c:v>
                </c:pt>
                <c:pt idx="1">
                  <c:v>47125</c:v>
                </c:pt>
                <c:pt idx="2">
                  <c:v>49316</c:v>
                </c:pt>
              </c:numCache>
            </c:numRef>
          </c:val>
          <c:extLst>
            <c:ext xmlns:c16="http://schemas.microsoft.com/office/drawing/2014/chart" uri="{C3380CC4-5D6E-409C-BE32-E72D297353CC}">
              <c16:uniqueId val="{00000000-59DA-4E4B-BBBA-F7CBF709A389}"/>
            </c:ext>
          </c:extLst>
        </c:ser>
        <c:ser>
          <c:idx val="1"/>
          <c:order val="1"/>
          <c:tx>
            <c:strRef>
              <c:f>'Individual Modeler'!$X$40</c:f>
              <c:strCache>
                <c:ptCount val="1"/>
                <c:pt idx="0">
                  <c:v>New</c:v>
                </c:pt>
              </c:strCache>
            </c:strRef>
          </c:tx>
          <c:spPr>
            <a:solidFill>
              <a:schemeClr val="tx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Modeler'!$T$41:$T$43</c:f>
              <c:strCache>
                <c:ptCount val="3"/>
                <c:pt idx="0">
                  <c:v>2018-19</c:v>
                </c:pt>
                <c:pt idx="1">
                  <c:v>2019-20</c:v>
                </c:pt>
                <c:pt idx="2">
                  <c:v>2020-21</c:v>
                </c:pt>
              </c:strCache>
            </c:strRef>
          </c:cat>
          <c:val>
            <c:numRef>
              <c:f>'Individual Modeler'!$X$41:$X$43</c:f>
              <c:numCache>
                <c:formatCode>_("$"* #,##0_);_("$"* \(#,##0\);_("$"* "-"??_);_(@_)</c:formatCode>
                <c:ptCount val="3"/>
                <c:pt idx="0">
                  <c:v>50000</c:v>
                </c:pt>
                <c:pt idx="1">
                  <c:v>51000</c:v>
                </c:pt>
                <c:pt idx="2">
                  <c:v>57000</c:v>
                </c:pt>
              </c:numCache>
            </c:numRef>
          </c:val>
          <c:extLst>
            <c:ext xmlns:c16="http://schemas.microsoft.com/office/drawing/2014/chart" uri="{C3380CC4-5D6E-409C-BE32-E72D297353CC}">
              <c16:uniqueId val="{00000001-59DA-4E4B-BBBA-F7CBF709A389}"/>
            </c:ext>
          </c:extLst>
        </c:ser>
        <c:ser>
          <c:idx val="2"/>
          <c:order val="2"/>
          <c:tx>
            <c:strRef>
              <c:f>'Individual Modeler'!$AA$40</c:f>
              <c:strCache>
                <c:ptCount val="1"/>
                <c:pt idx="0">
                  <c:v>Agreement</c:v>
                </c:pt>
              </c:strCache>
            </c:strRef>
          </c:tx>
          <c:spPr>
            <a:solidFill>
              <a:srgbClr val="00B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Modeler'!$T$41:$T$43</c:f>
              <c:strCache>
                <c:ptCount val="3"/>
                <c:pt idx="0">
                  <c:v>2018-19</c:v>
                </c:pt>
                <c:pt idx="1">
                  <c:v>2019-20</c:v>
                </c:pt>
                <c:pt idx="2">
                  <c:v>2020-21</c:v>
                </c:pt>
              </c:strCache>
            </c:strRef>
          </c:cat>
          <c:val>
            <c:numRef>
              <c:f>'Individual Modeler'!$AA$41:$AA$43</c:f>
              <c:numCache>
                <c:formatCode>_("$"* #,##0_);_("$"* \(#,##0\);_("$"* "-"??_);_(@_)</c:formatCode>
                <c:ptCount val="3"/>
                <c:pt idx="0">
                  <c:v>50000</c:v>
                </c:pt>
                <c:pt idx="1">
                  <c:v>51000</c:v>
                </c:pt>
                <c:pt idx="2">
                  <c:v>57000</c:v>
                </c:pt>
              </c:numCache>
            </c:numRef>
          </c:val>
          <c:extLst>
            <c:ext xmlns:c16="http://schemas.microsoft.com/office/drawing/2014/chart" uri="{C3380CC4-5D6E-409C-BE32-E72D297353CC}">
              <c16:uniqueId val="{00000002-59DA-4E4B-BBBA-F7CBF709A389}"/>
            </c:ext>
          </c:extLst>
        </c:ser>
        <c:dLbls>
          <c:showLegendKey val="0"/>
          <c:showVal val="0"/>
          <c:showCatName val="0"/>
          <c:showSerName val="0"/>
          <c:showPercent val="0"/>
          <c:showBubbleSize val="0"/>
        </c:dLbls>
        <c:gapWidth val="68"/>
        <c:overlap val="-9"/>
        <c:axId val="738616776"/>
        <c:axId val="738609720"/>
      </c:barChart>
      <c:catAx>
        <c:axId val="738616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609720"/>
        <c:crosses val="autoZero"/>
        <c:auto val="1"/>
        <c:lblAlgn val="ctr"/>
        <c:lblOffset val="100"/>
        <c:noMultiLvlLbl val="0"/>
      </c:catAx>
      <c:valAx>
        <c:axId val="7386097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616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495300</xdr:colOff>
      <xdr:row>37</xdr:row>
      <xdr:rowOff>57150</xdr:rowOff>
    </xdr:from>
    <xdr:to>
      <xdr:col>1</xdr:col>
      <xdr:colOff>3695700</xdr:colOff>
      <xdr:row>53</xdr:row>
      <xdr:rowOff>171450</xdr:rowOff>
    </xdr:to>
    <xdr:pic>
      <xdr:nvPicPr>
        <xdr:cNvPr id="2" name="Picture 1">
          <a:extLst>
            <a:ext uri="{FF2B5EF4-FFF2-40B4-BE49-F238E27FC236}">
              <a16:creationId xmlns:a16="http://schemas.microsoft.com/office/drawing/2014/main" id="{04081897-FCCD-4055-9D05-3924774233E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533" t="58423" r="4152" b="1912"/>
        <a:stretch/>
      </xdr:blipFill>
      <xdr:spPr bwMode="auto">
        <a:xfrm>
          <a:off x="1104900" y="8296275"/>
          <a:ext cx="3200400"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495299</xdr:colOff>
      <xdr:row>6</xdr:row>
      <xdr:rowOff>28575</xdr:rowOff>
    </xdr:from>
    <xdr:to>
      <xdr:col>1</xdr:col>
      <xdr:colOff>3800474</xdr:colOff>
      <xdr:row>12</xdr:row>
      <xdr:rowOff>552450</xdr:rowOff>
    </xdr:to>
    <xdr:grpSp>
      <xdr:nvGrpSpPr>
        <xdr:cNvPr id="6" name="Group 5">
          <a:extLst>
            <a:ext uri="{FF2B5EF4-FFF2-40B4-BE49-F238E27FC236}">
              <a16:creationId xmlns:a16="http://schemas.microsoft.com/office/drawing/2014/main" id="{3EABCA34-7145-4EBE-B48B-55645AECA08D}"/>
            </a:ext>
          </a:extLst>
        </xdr:cNvPr>
        <xdr:cNvGrpSpPr/>
      </xdr:nvGrpSpPr>
      <xdr:grpSpPr>
        <a:xfrm>
          <a:off x="1104899" y="1676400"/>
          <a:ext cx="3305175" cy="1666875"/>
          <a:chOff x="6686549" y="3067050"/>
          <a:chExt cx="3305175" cy="1666875"/>
        </a:xfrm>
      </xdr:grpSpPr>
      <xdr:pic>
        <xdr:nvPicPr>
          <xdr:cNvPr id="3" name="Picture 2">
            <a:extLst>
              <a:ext uri="{FF2B5EF4-FFF2-40B4-BE49-F238E27FC236}">
                <a16:creationId xmlns:a16="http://schemas.microsoft.com/office/drawing/2014/main" id="{F30E892D-A105-461F-913C-FB92E9F3D17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07" t="478" r="67565" b="78614"/>
          <a:stretch/>
        </xdr:blipFill>
        <xdr:spPr bwMode="auto">
          <a:xfrm>
            <a:off x="7381875" y="3067050"/>
            <a:ext cx="2609849" cy="16668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Arrow: Right 3">
            <a:extLst>
              <a:ext uri="{FF2B5EF4-FFF2-40B4-BE49-F238E27FC236}">
                <a16:creationId xmlns:a16="http://schemas.microsoft.com/office/drawing/2014/main" id="{FAF79AFB-7269-423E-9797-70136D660D93}"/>
              </a:ext>
            </a:extLst>
          </xdr:cNvPr>
          <xdr:cNvSpPr/>
        </xdr:nvSpPr>
        <xdr:spPr>
          <a:xfrm>
            <a:off x="6686549" y="3514725"/>
            <a:ext cx="61912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1</a:t>
            </a:r>
          </a:p>
        </xdr:txBody>
      </xdr:sp>
      <xdr:sp macro="" textlink="">
        <xdr:nvSpPr>
          <xdr:cNvPr id="5" name="Arrow: Right 4">
            <a:extLst>
              <a:ext uri="{FF2B5EF4-FFF2-40B4-BE49-F238E27FC236}">
                <a16:creationId xmlns:a16="http://schemas.microsoft.com/office/drawing/2014/main" id="{724E3CDE-513D-4F00-9051-A460C07CA4CD}"/>
              </a:ext>
            </a:extLst>
          </xdr:cNvPr>
          <xdr:cNvSpPr/>
        </xdr:nvSpPr>
        <xdr:spPr>
          <a:xfrm>
            <a:off x="6686549" y="4181475"/>
            <a:ext cx="61912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2</a:t>
            </a:r>
          </a:p>
        </xdr:txBody>
      </xdr:sp>
    </xdr:grpSp>
    <xdr:clientData/>
  </xdr:twoCellAnchor>
  <xdr:twoCellAnchor>
    <xdr:from>
      <xdr:col>1</xdr:col>
      <xdr:colOff>390526</xdr:colOff>
      <xdr:row>15</xdr:row>
      <xdr:rowOff>100013</xdr:rowOff>
    </xdr:from>
    <xdr:to>
      <xdr:col>1</xdr:col>
      <xdr:colOff>3762376</xdr:colOff>
      <xdr:row>35</xdr:row>
      <xdr:rowOff>57150</xdr:rowOff>
    </xdr:to>
    <xdr:grpSp>
      <xdr:nvGrpSpPr>
        <xdr:cNvPr id="12" name="Group 11">
          <a:extLst>
            <a:ext uri="{FF2B5EF4-FFF2-40B4-BE49-F238E27FC236}">
              <a16:creationId xmlns:a16="http://schemas.microsoft.com/office/drawing/2014/main" id="{4609A933-AB04-45CF-9D6A-28BEF8216357}"/>
            </a:ext>
          </a:extLst>
        </xdr:cNvPr>
        <xdr:cNvGrpSpPr/>
      </xdr:nvGrpSpPr>
      <xdr:grpSpPr>
        <a:xfrm>
          <a:off x="1000126" y="4148138"/>
          <a:ext cx="3371850" cy="3767137"/>
          <a:chOff x="5943601" y="3643313"/>
          <a:chExt cx="3371850" cy="3767137"/>
        </a:xfrm>
      </xdr:grpSpPr>
      <xdr:pic>
        <xdr:nvPicPr>
          <xdr:cNvPr id="7" name="Picture 6">
            <a:extLst>
              <a:ext uri="{FF2B5EF4-FFF2-40B4-BE49-F238E27FC236}">
                <a16:creationId xmlns:a16="http://schemas.microsoft.com/office/drawing/2014/main" id="{6CECC9CF-D85C-42FF-BB20-A400744458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6312" t="17443" r="4375" b="42174"/>
          <a:stretch/>
        </xdr:blipFill>
        <xdr:spPr bwMode="auto">
          <a:xfrm>
            <a:off x="5943601" y="4191000"/>
            <a:ext cx="3371850" cy="32194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Arrow: Right 8">
            <a:extLst>
              <a:ext uri="{FF2B5EF4-FFF2-40B4-BE49-F238E27FC236}">
                <a16:creationId xmlns:a16="http://schemas.microsoft.com/office/drawing/2014/main" id="{1EEA3C07-604F-488B-A09B-49085693C688}"/>
              </a:ext>
            </a:extLst>
          </xdr:cNvPr>
          <xdr:cNvSpPr/>
        </xdr:nvSpPr>
        <xdr:spPr>
          <a:xfrm rot="5400000">
            <a:off x="7219950" y="3819526"/>
            <a:ext cx="80962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3</a:t>
            </a:r>
          </a:p>
        </xdr:txBody>
      </xdr:sp>
      <xdr:sp macro="" textlink="">
        <xdr:nvSpPr>
          <xdr:cNvPr id="10" name="Arrow: Right 9">
            <a:extLst>
              <a:ext uri="{FF2B5EF4-FFF2-40B4-BE49-F238E27FC236}">
                <a16:creationId xmlns:a16="http://schemas.microsoft.com/office/drawing/2014/main" id="{64B88EC6-91E9-4517-94AE-5DDDF68F3380}"/>
              </a:ext>
            </a:extLst>
          </xdr:cNvPr>
          <xdr:cNvSpPr/>
        </xdr:nvSpPr>
        <xdr:spPr>
          <a:xfrm rot="5400000">
            <a:off x="7867650" y="3819527"/>
            <a:ext cx="80962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3</a:t>
            </a:r>
          </a:p>
        </xdr:txBody>
      </xdr:sp>
      <xdr:sp macro="" textlink="">
        <xdr:nvSpPr>
          <xdr:cNvPr id="11" name="Arrow: Right 10">
            <a:extLst>
              <a:ext uri="{FF2B5EF4-FFF2-40B4-BE49-F238E27FC236}">
                <a16:creationId xmlns:a16="http://schemas.microsoft.com/office/drawing/2014/main" id="{3B46A59B-3D30-4B03-8B14-B7EDE8DA103B}"/>
              </a:ext>
            </a:extLst>
          </xdr:cNvPr>
          <xdr:cNvSpPr/>
        </xdr:nvSpPr>
        <xdr:spPr>
          <a:xfrm rot="5400000">
            <a:off x="8505825" y="3819528"/>
            <a:ext cx="80962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3</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494394</xdr:colOff>
      <xdr:row>54</xdr:row>
      <xdr:rowOff>163287</xdr:rowOff>
    </xdr:from>
    <xdr:to>
      <xdr:col>44</xdr:col>
      <xdr:colOff>535214</xdr:colOff>
      <xdr:row>67</xdr:row>
      <xdr:rowOff>1</xdr:rowOff>
    </xdr:to>
    <xdr:graphicFrame macro="">
      <xdr:nvGraphicFramePr>
        <xdr:cNvPr id="2" name="Chart 1">
          <a:extLst>
            <a:ext uri="{FF2B5EF4-FFF2-40B4-BE49-F238E27FC236}">
              <a16:creationId xmlns:a16="http://schemas.microsoft.com/office/drawing/2014/main" id="{9A97395D-1A8B-4451-AB5A-C50FFDCC6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809624</xdr:colOff>
      <xdr:row>10</xdr:row>
      <xdr:rowOff>68036</xdr:rowOff>
    </xdr:from>
    <xdr:to>
      <xdr:col>9</xdr:col>
      <xdr:colOff>380999</xdr:colOff>
      <xdr:row>14</xdr:row>
      <xdr:rowOff>95251</xdr:rowOff>
    </xdr:to>
    <xdr:sp macro="" textlink="">
      <xdr:nvSpPr>
        <xdr:cNvPr id="15" name="Freeform: Shape 14">
          <a:extLst>
            <a:ext uri="{FF2B5EF4-FFF2-40B4-BE49-F238E27FC236}">
              <a16:creationId xmlns:a16="http://schemas.microsoft.com/office/drawing/2014/main" id="{A1B85874-EEE9-49E5-989E-8A20744B85E5}"/>
            </a:ext>
          </a:extLst>
        </xdr:cNvPr>
        <xdr:cNvSpPr/>
      </xdr:nvSpPr>
      <xdr:spPr>
        <a:xfrm>
          <a:off x="6225267" y="3211286"/>
          <a:ext cx="455839" cy="952501"/>
        </a:xfrm>
        <a:custGeom>
          <a:avLst/>
          <a:gdLst>
            <a:gd name="connsiteX0" fmla="*/ 59531 w 309562"/>
            <a:gd name="connsiteY0" fmla="*/ 0 h 964406"/>
            <a:gd name="connsiteX1" fmla="*/ 309562 w 309562"/>
            <a:gd name="connsiteY1" fmla="*/ 0 h 964406"/>
            <a:gd name="connsiteX2" fmla="*/ 309562 w 309562"/>
            <a:gd name="connsiteY2" fmla="*/ 964406 h 964406"/>
            <a:gd name="connsiteX3" fmla="*/ 11906 w 309562"/>
            <a:gd name="connsiteY3" fmla="*/ 964406 h 964406"/>
            <a:gd name="connsiteX4" fmla="*/ 0 w 309562"/>
            <a:gd name="connsiteY4" fmla="*/ 952500 h 9644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562" h="964406">
              <a:moveTo>
                <a:pt x="59531" y="0"/>
              </a:moveTo>
              <a:lnTo>
                <a:pt x="309562" y="0"/>
              </a:lnTo>
              <a:lnTo>
                <a:pt x="309562" y="964406"/>
              </a:lnTo>
              <a:lnTo>
                <a:pt x="11906" y="964406"/>
              </a:lnTo>
              <a:lnTo>
                <a:pt x="0" y="952500"/>
              </a:lnTo>
            </a:path>
          </a:pathLst>
        </a:custGeom>
        <a:ln w="38100">
          <a:solidFill>
            <a:sysClr val="windowText" lastClr="000000"/>
          </a:solidFill>
          <a:headEnd type="oval" w="med" len="med"/>
          <a:tailEnd type="triangle" w="med" len="med"/>
        </a:ln>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380999</xdr:colOff>
      <xdr:row>13</xdr:row>
      <xdr:rowOff>0</xdr:rowOff>
    </xdr:from>
    <xdr:to>
      <xdr:col>10</xdr:col>
      <xdr:colOff>154781</xdr:colOff>
      <xdr:row>25</xdr:row>
      <xdr:rowOff>0</xdr:rowOff>
    </xdr:to>
    <xdr:sp macro="" textlink="">
      <xdr:nvSpPr>
        <xdr:cNvPr id="16" name="Left Brace 15">
          <a:extLst>
            <a:ext uri="{FF2B5EF4-FFF2-40B4-BE49-F238E27FC236}">
              <a16:creationId xmlns:a16="http://schemas.microsoft.com/office/drawing/2014/main" id="{CA0A1BD8-B7D5-4D58-BBB3-32F436BFB26A}"/>
            </a:ext>
          </a:extLst>
        </xdr:cNvPr>
        <xdr:cNvSpPr/>
      </xdr:nvSpPr>
      <xdr:spPr>
        <a:xfrm>
          <a:off x="6754090" y="3758045"/>
          <a:ext cx="215396" cy="2701637"/>
        </a:xfrm>
        <a:prstGeom prst="leftBrace">
          <a:avLst>
            <a:gd name="adj1" fmla="val 8333"/>
            <a:gd name="adj2" fmla="val 28644"/>
          </a:avLst>
        </a:prstGeom>
        <a:ln w="381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329045</xdr:colOff>
      <xdr:row>29</xdr:row>
      <xdr:rowOff>13607</xdr:rowOff>
    </xdr:from>
    <xdr:to>
      <xdr:col>10</xdr:col>
      <xdr:colOff>136072</xdr:colOff>
      <xdr:row>41</xdr:row>
      <xdr:rowOff>68036</xdr:rowOff>
    </xdr:to>
    <xdr:sp macro="" textlink="">
      <xdr:nvSpPr>
        <xdr:cNvPr id="18" name="Left Brace 17">
          <a:extLst>
            <a:ext uri="{FF2B5EF4-FFF2-40B4-BE49-F238E27FC236}">
              <a16:creationId xmlns:a16="http://schemas.microsoft.com/office/drawing/2014/main" id="{130CADD3-1025-4A06-AC97-2B4DFEEB2434}"/>
            </a:ext>
          </a:extLst>
        </xdr:cNvPr>
        <xdr:cNvSpPr/>
      </xdr:nvSpPr>
      <xdr:spPr>
        <a:xfrm>
          <a:off x="6702136" y="7373834"/>
          <a:ext cx="248641" cy="2756066"/>
        </a:xfrm>
        <a:prstGeom prst="leftBrace">
          <a:avLst>
            <a:gd name="adj1" fmla="val 8333"/>
            <a:gd name="adj2" fmla="val 28298"/>
          </a:avLst>
        </a:prstGeom>
        <a:ln w="381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380999</xdr:colOff>
      <xdr:row>45</xdr:row>
      <xdr:rowOff>27215</xdr:rowOff>
    </xdr:from>
    <xdr:to>
      <xdr:col>10</xdr:col>
      <xdr:colOff>154781</xdr:colOff>
      <xdr:row>57</xdr:row>
      <xdr:rowOff>108857</xdr:rowOff>
    </xdr:to>
    <xdr:sp macro="" textlink="">
      <xdr:nvSpPr>
        <xdr:cNvPr id="19" name="Left Brace 18">
          <a:extLst>
            <a:ext uri="{FF2B5EF4-FFF2-40B4-BE49-F238E27FC236}">
              <a16:creationId xmlns:a16="http://schemas.microsoft.com/office/drawing/2014/main" id="{FC8D5366-0F65-4907-ACDA-8748B4980C9B}"/>
            </a:ext>
          </a:extLst>
        </xdr:cNvPr>
        <xdr:cNvSpPr/>
      </xdr:nvSpPr>
      <xdr:spPr>
        <a:xfrm>
          <a:off x="6517820" y="8545286"/>
          <a:ext cx="399711" cy="2381250"/>
        </a:xfrm>
        <a:prstGeom prst="leftBrace">
          <a:avLst>
            <a:gd name="adj1" fmla="val 8333"/>
            <a:gd name="adj2" fmla="val 27041"/>
          </a:avLst>
        </a:prstGeom>
        <a:ln w="381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35719</xdr:colOff>
      <xdr:row>16</xdr:row>
      <xdr:rowOff>80961</xdr:rowOff>
    </xdr:from>
    <xdr:to>
      <xdr:col>9</xdr:col>
      <xdr:colOff>226219</xdr:colOff>
      <xdr:row>30</xdr:row>
      <xdr:rowOff>107156</xdr:rowOff>
    </xdr:to>
    <xdr:sp macro="" textlink="">
      <xdr:nvSpPr>
        <xdr:cNvPr id="21" name="Freeform: Shape 20">
          <a:extLst>
            <a:ext uri="{FF2B5EF4-FFF2-40B4-BE49-F238E27FC236}">
              <a16:creationId xmlns:a16="http://schemas.microsoft.com/office/drawing/2014/main" id="{E9F69F84-E2C0-4A79-AB56-985ADC46068C}"/>
            </a:ext>
          </a:extLst>
        </xdr:cNvPr>
        <xdr:cNvSpPr/>
      </xdr:nvSpPr>
      <xdr:spPr>
        <a:xfrm>
          <a:off x="7274719" y="2486024"/>
          <a:ext cx="190500" cy="2764632"/>
        </a:xfrm>
        <a:custGeom>
          <a:avLst/>
          <a:gdLst>
            <a:gd name="connsiteX0" fmla="*/ 59531 w 309562"/>
            <a:gd name="connsiteY0" fmla="*/ 0 h 964406"/>
            <a:gd name="connsiteX1" fmla="*/ 309562 w 309562"/>
            <a:gd name="connsiteY1" fmla="*/ 0 h 964406"/>
            <a:gd name="connsiteX2" fmla="*/ 309562 w 309562"/>
            <a:gd name="connsiteY2" fmla="*/ 964406 h 964406"/>
            <a:gd name="connsiteX3" fmla="*/ 11906 w 309562"/>
            <a:gd name="connsiteY3" fmla="*/ 964406 h 964406"/>
            <a:gd name="connsiteX4" fmla="*/ 0 w 309562"/>
            <a:gd name="connsiteY4" fmla="*/ 952500 h 9644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562" h="964406">
              <a:moveTo>
                <a:pt x="59531" y="0"/>
              </a:moveTo>
              <a:lnTo>
                <a:pt x="309562" y="0"/>
              </a:lnTo>
              <a:lnTo>
                <a:pt x="309562" y="964406"/>
              </a:lnTo>
              <a:lnTo>
                <a:pt x="11906" y="964406"/>
              </a:lnTo>
              <a:lnTo>
                <a:pt x="0" y="952500"/>
              </a:lnTo>
            </a:path>
          </a:pathLst>
        </a:custGeom>
        <a:ln w="38100">
          <a:solidFill>
            <a:schemeClr val="accent6"/>
          </a:solidFill>
          <a:headEnd type="oval" w="med" len="med"/>
          <a:tailEnd type="triangle" w="med" len="med"/>
        </a:ln>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35719</xdr:colOff>
      <xdr:row>32</xdr:row>
      <xdr:rowOff>129887</xdr:rowOff>
    </xdr:from>
    <xdr:to>
      <xdr:col>9</xdr:col>
      <xdr:colOff>225136</xdr:colOff>
      <xdr:row>46</xdr:row>
      <xdr:rowOff>107156</xdr:rowOff>
    </xdr:to>
    <xdr:sp macro="" textlink="">
      <xdr:nvSpPr>
        <xdr:cNvPr id="23" name="Freeform: Shape 22">
          <a:extLst>
            <a:ext uri="{FF2B5EF4-FFF2-40B4-BE49-F238E27FC236}">
              <a16:creationId xmlns:a16="http://schemas.microsoft.com/office/drawing/2014/main" id="{2FBD060C-AEBC-4C45-B34F-CCB4F8F12B53}"/>
            </a:ext>
          </a:extLst>
        </xdr:cNvPr>
        <xdr:cNvSpPr/>
      </xdr:nvSpPr>
      <xdr:spPr>
        <a:xfrm>
          <a:off x="6408810" y="8165523"/>
          <a:ext cx="189417" cy="3129178"/>
        </a:xfrm>
        <a:custGeom>
          <a:avLst/>
          <a:gdLst>
            <a:gd name="connsiteX0" fmla="*/ 59531 w 309562"/>
            <a:gd name="connsiteY0" fmla="*/ 0 h 964406"/>
            <a:gd name="connsiteX1" fmla="*/ 309562 w 309562"/>
            <a:gd name="connsiteY1" fmla="*/ 0 h 964406"/>
            <a:gd name="connsiteX2" fmla="*/ 309562 w 309562"/>
            <a:gd name="connsiteY2" fmla="*/ 964406 h 964406"/>
            <a:gd name="connsiteX3" fmla="*/ 11906 w 309562"/>
            <a:gd name="connsiteY3" fmla="*/ 964406 h 964406"/>
            <a:gd name="connsiteX4" fmla="*/ 0 w 309562"/>
            <a:gd name="connsiteY4" fmla="*/ 952500 h 9644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562" h="964406">
              <a:moveTo>
                <a:pt x="59531" y="0"/>
              </a:moveTo>
              <a:lnTo>
                <a:pt x="309562" y="0"/>
              </a:lnTo>
              <a:lnTo>
                <a:pt x="309562" y="964406"/>
              </a:lnTo>
              <a:lnTo>
                <a:pt x="11906" y="964406"/>
              </a:lnTo>
              <a:lnTo>
                <a:pt x="0" y="952500"/>
              </a:lnTo>
            </a:path>
          </a:pathLst>
        </a:custGeom>
        <a:ln w="38100">
          <a:solidFill>
            <a:srgbClr val="0070C0"/>
          </a:solidFill>
          <a:headEnd type="oval" w="med" len="med"/>
          <a:tailEnd type="triangle" w="med" len="med"/>
        </a:ln>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35719</xdr:colOff>
      <xdr:row>48</xdr:row>
      <xdr:rowOff>112712</xdr:rowOff>
    </xdr:from>
    <xdr:to>
      <xdr:col>9</xdr:col>
      <xdr:colOff>212966</xdr:colOff>
      <xdr:row>61</xdr:row>
      <xdr:rowOff>142876</xdr:rowOff>
    </xdr:to>
    <xdr:sp macro="" textlink="">
      <xdr:nvSpPr>
        <xdr:cNvPr id="9" name="Freeform: Shape 8">
          <a:extLst>
            <a:ext uri="{FF2B5EF4-FFF2-40B4-BE49-F238E27FC236}">
              <a16:creationId xmlns:a16="http://schemas.microsoft.com/office/drawing/2014/main" id="{04C252BC-BEDB-42FA-9113-1BA5AE49E260}"/>
            </a:ext>
          </a:extLst>
        </xdr:cNvPr>
        <xdr:cNvSpPr/>
      </xdr:nvSpPr>
      <xdr:spPr>
        <a:xfrm>
          <a:off x="7465219" y="9844087"/>
          <a:ext cx="177247" cy="2919414"/>
        </a:xfrm>
        <a:custGeom>
          <a:avLst/>
          <a:gdLst>
            <a:gd name="connsiteX0" fmla="*/ 59531 w 309562"/>
            <a:gd name="connsiteY0" fmla="*/ 0 h 964406"/>
            <a:gd name="connsiteX1" fmla="*/ 309562 w 309562"/>
            <a:gd name="connsiteY1" fmla="*/ 0 h 964406"/>
            <a:gd name="connsiteX2" fmla="*/ 309562 w 309562"/>
            <a:gd name="connsiteY2" fmla="*/ 964406 h 964406"/>
            <a:gd name="connsiteX3" fmla="*/ 11906 w 309562"/>
            <a:gd name="connsiteY3" fmla="*/ 964406 h 964406"/>
            <a:gd name="connsiteX4" fmla="*/ 0 w 309562"/>
            <a:gd name="connsiteY4" fmla="*/ 952500 h 9644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562" h="964406">
              <a:moveTo>
                <a:pt x="59531" y="0"/>
              </a:moveTo>
              <a:lnTo>
                <a:pt x="309562" y="0"/>
              </a:lnTo>
              <a:lnTo>
                <a:pt x="309562" y="964406"/>
              </a:lnTo>
              <a:lnTo>
                <a:pt x="11906" y="964406"/>
              </a:lnTo>
              <a:lnTo>
                <a:pt x="0" y="952500"/>
              </a:lnTo>
            </a:path>
          </a:pathLst>
        </a:custGeom>
        <a:ln w="38100">
          <a:solidFill>
            <a:schemeClr val="tx2"/>
          </a:solidFill>
          <a:headEnd type="oval" w="med" len="med"/>
          <a:tailEnd type="triangle" w="med" len="med"/>
        </a:ln>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10</xdr:col>
      <xdr:colOff>170055</xdr:colOff>
      <xdr:row>6</xdr:row>
      <xdr:rowOff>12424</xdr:rowOff>
    </xdr:from>
    <xdr:to>
      <xdr:col>22</xdr:col>
      <xdr:colOff>9562</xdr:colOff>
      <xdr:row>7</xdr:row>
      <xdr:rowOff>325438</xdr:rowOff>
    </xdr:to>
    <xdr:pic>
      <xdr:nvPicPr>
        <xdr:cNvPr id="22" name="Picture 21">
          <a:extLst>
            <a:ext uri="{FF2B5EF4-FFF2-40B4-BE49-F238E27FC236}">
              <a16:creationId xmlns:a16="http://schemas.microsoft.com/office/drawing/2014/main" id="{F863F558-0C5A-4910-8453-5C76A6090A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9555" y="1238768"/>
          <a:ext cx="7657114" cy="515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111126</xdr:colOff>
      <xdr:row>0</xdr:row>
      <xdr:rowOff>111125</xdr:rowOff>
    </xdr:from>
    <xdr:to>
      <xdr:col>27</xdr:col>
      <xdr:colOff>95248</xdr:colOff>
      <xdr:row>0</xdr:row>
      <xdr:rowOff>809625</xdr:rowOff>
    </xdr:to>
    <xdr:sp macro="" textlink="">
      <xdr:nvSpPr>
        <xdr:cNvPr id="3" name="TextBox 2">
          <a:extLst>
            <a:ext uri="{FF2B5EF4-FFF2-40B4-BE49-F238E27FC236}">
              <a16:creationId xmlns:a16="http://schemas.microsoft.com/office/drawing/2014/main" id="{3D7AFCA1-C6BF-45ED-B0DE-1C9E2A0BB62F}"/>
            </a:ext>
          </a:extLst>
        </xdr:cNvPr>
        <xdr:cNvSpPr txBox="1"/>
      </xdr:nvSpPr>
      <xdr:spPr>
        <a:xfrm>
          <a:off x="603251" y="111125"/>
          <a:ext cx="17256122" cy="6985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3200" b="1"/>
            <a:t>Update</a:t>
          </a:r>
          <a:r>
            <a:rPr lang="en-US" sz="3200" b="1" baseline="0"/>
            <a:t> all the orange boxes to reflect your personal circumstance.</a:t>
          </a:r>
          <a:endParaRPr lang="en-US" sz="3200" b="1"/>
        </a:p>
      </xdr:txBody>
    </xdr:sp>
    <xdr:clientData/>
  </xdr:twoCellAnchor>
  <xdr:twoCellAnchor>
    <xdr:from>
      <xdr:col>73</xdr:col>
      <xdr:colOff>421822</xdr:colOff>
      <xdr:row>48</xdr:row>
      <xdr:rowOff>149676</xdr:rowOff>
    </xdr:from>
    <xdr:to>
      <xdr:col>77</xdr:col>
      <xdr:colOff>68037</xdr:colOff>
      <xdr:row>55</xdr:row>
      <xdr:rowOff>122463</xdr:rowOff>
    </xdr:to>
    <xdr:sp macro="" textlink="">
      <xdr:nvSpPr>
        <xdr:cNvPr id="4" name="TextBox 3">
          <a:extLst>
            <a:ext uri="{FF2B5EF4-FFF2-40B4-BE49-F238E27FC236}">
              <a16:creationId xmlns:a16="http://schemas.microsoft.com/office/drawing/2014/main" id="{DAC009B9-3AA0-4540-8913-BF61E2DB0BB9}"/>
            </a:ext>
          </a:extLst>
        </xdr:cNvPr>
        <xdr:cNvSpPr txBox="1"/>
      </xdr:nvSpPr>
      <xdr:spPr>
        <a:xfrm>
          <a:off x="42848893" y="12137569"/>
          <a:ext cx="2095501" cy="1592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dk1"/>
              </a:solidFill>
              <a:effectLst/>
              <a:latin typeface="+mn-lt"/>
              <a:ea typeface="+mn-ea"/>
              <a:cs typeface="+mn-cs"/>
            </a:rPr>
            <a:t> The following information is wholly based upon the accuracy of the information you've provided and illustrates the Agreement for migrating all members to the Career Credit model at the end of this Agreement. </a:t>
          </a:r>
          <a:r>
            <a:rPr lang="en-US" sz="1200">
              <a:latin typeface="+mn-lt"/>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BI82"/>
  <sheetViews>
    <sheetView workbookViewId="0"/>
  </sheetViews>
  <sheetFormatPr defaultColWidth="9.28515625" defaultRowHeight="15" outlineLevelCol="1" x14ac:dyDescent="0.3"/>
  <cols>
    <col min="1" max="1" width="4.42578125" style="8" customWidth="1"/>
    <col min="2" max="2" width="8.7109375" style="8" customWidth="1"/>
    <col min="3" max="3" width="8" style="8" bestFit="1" customWidth="1"/>
    <col min="4" max="4" width="9.28515625" style="8" bestFit="1" customWidth="1"/>
    <col min="5" max="5" width="8.7109375" style="8" bestFit="1" customWidth="1"/>
    <col min="6" max="6" width="9.28515625" style="8"/>
    <col min="7" max="7" width="8" style="8" bestFit="1" customWidth="1"/>
    <col min="8" max="8" width="8.28515625" style="8" bestFit="1" customWidth="1"/>
    <col min="9" max="9" width="9.28515625" style="8"/>
    <col min="10" max="11" width="9.5703125" style="8" bestFit="1" customWidth="1"/>
    <col min="12" max="12" width="10.7109375" style="8" bestFit="1" customWidth="1"/>
    <col min="13" max="13" width="2.28515625" style="8" customWidth="1"/>
    <col min="14" max="14" width="4" style="8" hidden="1" customWidth="1" outlineLevel="1"/>
    <col min="15" max="16" width="9.28515625" style="8" hidden="1" customWidth="1" outlineLevel="1"/>
    <col min="17" max="17" width="9.5703125" style="8" hidden="1" customWidth="1" outlineLevel="1"/>
    <col min="18" max="25" width="9.28515625" style="8" hidden="1" customWidth="1" outlineLevel="1"/>
    <col min="26" max="26" width="2" style="8" customWidth="1" collapsed="1"/>
    <col min="27" max="27" width="12.28515625" style="8" customWidth="1"/>
    <col min="28" max="28" width="11.42578125" style="8" bestFit="1" customWidth="1"/>
    <col min="29" max="36" width="10.28515625" style="8" bestFit="1" customWidth="1"/>
    <col min="37" max="37" width="10.7109375" style="8" bestFit="1" customWidth="1"/>
    <col min="38" max="38" width="4.7109375" style="8" customWidth="1"/>
    <col min="39" max="39" width="9.28515625" style="8"/>
    <col min="40" max="40" width="10.28515625" style="8" customWidth="1"/>
    <col min="41" max="48" width="9.28515625" style="8"/>
    <col min="49" max="49" width="10.7109375" style="8" bestFit="1" customWidth="1"/>
    <col min="50" max="51" width="9.28515625" style="8"/>
    <col min="52" max="52" width="14.42578125" style="8" bestFit="1" customWidth="1"/>
    <col min="53" max="60" width="9.28515625" style="8"/>
    <col min="61" max="61" width="10.28515625" style="8" bestFit="1" customWidth="1"/>
    <col min="62" max="16384" width="9.28515625" style="8"/>
  </cols>
  <sheetData>
    <row r="1" spans="2:61" ht="27" x14ac:dyDescent="0.5">
      <c r="C1" s="200" t="s">
        <v>5409</v>
      </c>
      <c r="D1" s="200"/>
      <c r="E1" s="200"/>
      <c r="F1" s="200"/>
      <c r="G1" s="200"/>
      <c r="H1" s="200"/>
      <c r="I1" s="200"/>
      <c r="J1" s="200"/>
      <c r="K1" s="200"/>
      <c r="L1" s="200"/>
      <c r="P1" s="7">
        <v>4.4999999999999998E-2</v>
      </c>
      <c r="AB1" s="201" t="s">
        <v>5411</v>
      </c>
      <c r="AC1" s="201"/>
      <c r="AD1" s="201"/>
      <c r="AE1" s="201"/>
      <c r="AF1" s="201"/>
      <c r="AG1" s="201"/>
      <c r="AH1" s="201"/>
      <c r="AI1" s="201"/>
      <c r="AJ1" s="201"/>
      <c r="AK1" s="201"/>
      <c r="AN1" s="202" t="s">
        <v>5412</v>
      </c>
      <c r="AO1" s="202"/>
      <c r="AP1" s="202"/>
      <c r="AQ1" s="202"/>
      <c r="AR1" s="202"/>
      <c r="AS1" s="202"/>
      <c r="AT1" s="202"/>
      <c r="AU1" s="202"/>
      <c r="AV1" s="202"/>
      <c r="AW1" s="202"/>
      <c r="AZ1" s="203" t="s">
        <v>5413</v>
      </c>
      <c r="BA1" s="203"/>
      <c r="BB1" s="203"/>
      <c r="BC1" s="203"/>
      <c r="BD1" s="203"/>
      <c r="BE1" s="203"/>
      <c r="BF1" s="203"/>
      <c r="BG1" s="203"/>
      <c r="BH1" s="203"/>
      <c r="BI1" s="203"/>
    </row>
    <row r="2" spans="2:61" ht="27" x14ac:dyDescent="0.5">
      <c r="C2" s="13"/>
      <c r="D2" s="13"/>
      <c r="E2" s="13"/>
      <c r="F2" s="13"/>
      <c r="G2" s="13"/>
      <c r="H2" s="13"/>
      <c r="I2" s="13"/>
      <c r="J2" s="13"/>
      <c r="K2" s="13"/>
      <c r="L2" s="13"/>
      <c r="P2" s="7"/>
      <c r="AA2" s="14" t="e">
        <f>#REF!</f>
        <v>#REF!</v>
      </c>
      <c r="AB2" s="15" t="s">
        <v>5410</v>
      </c>
      <c r="AM2" s="14" t="e">
        <f>#REF!</f>
        <v>#REF!</v>
      </c>
      <c r="AN2" s="15" t="s">
        <v>5410</v>
      </c>
      <c r="AY2" s="14" t="e">
        <f>#REF!</f>
        <v>#REF!</v>
      </c>
      <c r="AZ2" s="15" t="s">
        <v>5410</v>
      </c>
    </row>
    <row r="3" spans="2:61" ht="16.5" x14ac:dyDescent="0.3">
      <c r="B3" s="16"/>
      <c r="C3" s="7">
        <v>1</v>
      </c>
      <c r="D3" s="7">
        <v>2</v>
      </c>
      <c r="E3" s="7">
        <v>3</v>
      </c>
      <c r="F3" s="7">
        <v>4</v>
      </c>
      <c r="G3" s="7">
        <v>5</v>
      </c>
      <c r="H3" s="7">
        <v>6</v>
      </c>
      <c r="I3" s="7">
        <v>7</v>
      </c>
      <c r="J3" s="7">
        <v>8</v>
      </c>
      <c r="K3" s="7">
        <v>9</v>
      </c>
      <c r="L3" s="7">
        <v>10</v>
      </c>
      <c r="O3" s="7"/>
      <c r="P3" s="7">
        <v>1</v>
      </c>
      <c r="Q3" s="7">
        <v>2</v>
      </c>
      <c r="R3" s="7">
        <v>3</v>
      </c>
      <c r="S3" s="7">
        <v>4</v>
      </c>
      <c r="T3" s="7">
        <v>5</v>
      </c>
      <c r="U3" s="7">
        <v>6</v>
      </c>
      <c r="V3" s="7">
        <v>7</v>
      </c>
      <c r="W3" s="7">
        <v>8</v>
      </c>
      <c r="X3" s="7">
        <v>9</v>
      </c>
      <c r="Y3" s="7">
        <v>10</v>
      </c>
      <c r="AA3" s="17" t="e">
        <f>C5*(1+AA2)</f>
        <v>#REF!</v>
      </c>
      <c r="AB3" s="7">
        <v>1</v>
      </c>
      <c r="AC3" s="7">
        <v>2</v>
      </c>
      <c r="AD3" s="7">
        <v>3</v>
      </c>
      <c r="AE3" s="7">
        <v>4</v>
      </c>
      <c r="AF3" s="7">
        <v>5</v>
      </c>
      <c r="AG3" s="7">
        <v>6</v>
      </c>
      <c r="AH3" s="7">
        <v>7</v>
      </c>
      <c r="AI3" s="7">
        <v>8</v>
      </c>
      <c r="AJ3" s="7">
        <v>9</v>
      </c>
      <c r="AK3" s="7">
        <v>10</v>
      </c>
      <c r="AM3" s="7" t="e">
        <f>C5*(1+AM2)*(1+AA2)</f>
        <v>#REF!</v>
      </c>
      <c r="AN3" s="7">
        <v>1</v>
      </c>
      <c r="AO3" s="7">
        <v>2</v>
      </c>
      <c r="AP3" s="7">
        <v>3</v>
      </c>
      <c r="AQ3" s="7">
        <v>4</v>
      </c>
      <c r="AR3" s="7">
        <v>5</v>
      </c>
      <c r="AS3" s="7">
        <v>6</v>
      </c>
      <c r="AT3" s="7">
        <v>7</v>
      </c>
      <c r="AU3" s="7">
        <v>8</v>
      </c>
      <c r="AV3" s="7">
        <v>9</v>
      </c>
      <c r="AW3" s="7">
        <v>10</v>
      </c>
      <c r="AY3" s="7" t="e">
        <f>C5*(1+AA2)*(1+AM2)*(1+AY2)</f>
        <v>#REF!</v>
      </c>
      <c r="AZ3" s="7">
        <v>1</v>
      </c>
      <c r="BA3" s="7">
        <v>2</v>
      </c>
      <c r="BB3" s="7">
        <v>3</v>
      </c>
      <c r="BC3" s="7">
        <v>4</v>
      </c>
      <c r="BD3" s="7">
        <v>5</v>
      </c>
      <c r="BE3" s="7">
        <v>6</v>
      </c>
      <c r="BF3" s="7">
        <v>7</v>
      </c>
      <c r="BG3" s="7">
        <v>8</v>
      </c>
      <c r="BH3" s="7">
        <v>9</v>
      </c>
      <c r="BI3" s="7">
        <v>10</v>
      </c>
    </row>
    <row r="4" spans="2:61" ht="15.75" thickBot="1" x14ac:dyDescent="0.35">
      <c r="B4" s="18" t="s">
        <v>5397</v>
      </c>
      <c r="C4" s="18" t="s">
        <v>5399</v>
      </c>
      <c r="D4" s="18" t="s">
        <v>5400</v>
      </c>
      <c r="E4" s="19" t="s">
        <v>5401</v>
      </c>
      <c r="F4" s="19" t="s">
        <v>5402</v>
      </c>
      <c r="G4" s="18" t="s">
        <v>5403</v>
      </c>
      <c r="H4" s="18" t="s">
        <v>5404</v>
      </c>
      <c r="I4" s="18" t="s">
        <v>5405</v>
      </c>
      <c r="J4" s="18" t="s">
        <v>5406</v>
      </c>
      <c r="K4" s="18" t="s">
        <v>5407</v>
      </c>
      <c r="L4" s="18" t="s">
        <v>5408</v>
      </c>
      <c r="O4" s="18" t="s">
        <v>5397</v>
      </c>
      <c r="P4" s="18" t="s">
        <v>5399</v>
      </c>
      <c r="Q4" s="18" t="s">
        <v>5400</v>
      </c>
      <c r="R4" s="19" t="s">
        <v>5401</v>
      </c>
      <c r="S4" s="19" t="s">
        <v>5402</v>
      </c>
      <c r="T4" s="18" t="s">
        <v>5403</v>
      </c>
      <c r="U4" s="18" t="s">
        <v>5404</v>
      </c>
      <c r="V4" s="18" t="s">
        <v>5405</v>
      </c>
      <c r="W4" s="18" t="s">
        <v>5406</v>
      </c>
      <c r="X4" s="18" t="s">
        <v>5407</v>
      </c>
      <c r="Y4" s="18" t="s">
        <v>5408</v>
      </c>
      <c r="AA4" s="18" t="s">
        <v>5397</v>
      </c>
      <c r="AB4" s="18" t="s">
        <v>5399</v>
      </c>
      <c r="AC4" s="18" t="s">
        <v>5400</v>
      </c>
      <c r="AD4" s="19" t="s">
        <v>5401</v>
      </c>
      <c r="AE4" s="19" t="s">
        <v>5402</v>
      </c>
      <c r="AF4" s="18" t="s">
        <v>5403</v>
      </c>
      <c r="AG4" s="18" t="s">
        <v>5404</v>
      </c>
      <c r="AH4" s="18" t="s">
        <v>5405</v>
      </c>
      <c r="AI4" s="18" t="s">
        <v>5406</v>
      </c>
      <c r="AJ4" s="18" t="s">
        <v>5407</v>
      </c>
      <c r="AK4" s="18" t="s">
        <v>5408</v>
      </c>
      <c r="AM4" s="18" t="s">
        <v>5397</v>
      </c>
      <c r="AN4" s="18" t="s">
        <v>5399</v>
      </c>
      <c r="AO4" s="18" t="s">
        <v>5400</v>
      </c>
      <c r="AP4" s="19" t="s">
        <v>5401</v>
      </c>
      <c r="AQ4" s="19" t="s">
        <v>5402</v>
      </c>
      <c r="AR4" s="18" t="s">
        <v>5403</v>
      </c>
      <c r="AS4" s="18" t="s">
        <v>5404</v>
      </c>
      <c r="AT4" s="18" t="s">
        <v>5405</v>
      </c>
      <c r="AU4" s="18" t="s">
        <v>5406</v>
      </c>
      <c r="AV4" s="18" t="s">
        <v>5407</v>
      </c>
      <c r="AW4" s="18" t="s">
        <v>5408</v>
      </c>
      <c r="AY4" s="18" t="s">
        <v>5397</v>
      </c>
      <c r="AZ4" s="18" t="s">
        <v>5399</v>
      </c>
      <c r="BA4" s="18" t="s">
        <v>5400</v>
      </c>
      <c r="BB4" s="19" t="s">
        <v>5401</v>
      </c>
      <c r="BC4" s="19" t="s">
        <v>5402</v>
      </c>
      <c r="BD4" s="18" t="s">
        <v>5403</v>
      </c>
      <c r="BE4" s="18" t="s">
        <v>5404</v>
      </c>
      <c r="BF4" s="18" t="s">
        <v>5405</v>
      </c>
      <c r="BG4" s="18" t="s">
        <v>5406</v>
      </c>
      <c r="BH4" s="18" t="s">
        <v>5407</v>
      </c>
      <c r="BI4" s="18" t="s">
        <v>5408</v>
      </c>
    </row>
    <row r="5" spans="2:61" ht="15.75" x14ac:dyDescent="0.3">
      <c r="B5" s="20">
        <v>1</v>
      </c>
      <c r="C5" s="21">
        <v>38761</v>
      </c>
      <c r="D5" s="21">
        <v>40504</v>
      </c>
      <c r="E5" s="21">
        <v>42249</v>
      </c>
      <c r="F5" s="21">
        <v>43992</v>
      </c>
      <c r="G5" s="21">
        <v>45738</v>
      </c>
      <c r="H5" s="21">
        <v>47482</v>
      </c>
      <c r="I5" s="21">
        <v>49226</v>
      </c>
      <c r="J5" s="21">
        <v>50969</v>
      </c>
      <c r="K5" s="21">
        <v>52713</v>
      </c>
      <c r="L5" s="22">
        <v>54459</v>
      </c>
      <c r="N5" s="23"/>
      <c r="O5" s="20">
        <v>1</v>
      </c>
      <c r="P5" s="24">
        <v>1</v>
      </c>
      <c r="Q5" s="24">
        <f>P5+$P$1</f>
        <v>1.0449999999999999</v>
      </c>
      <c r="R5" s="24">
        <f t="shared" ref="R5:Y5" si="0">Q5+$P$1</f>
        <v>1.0899999999999999</v>
      </c>
      <c r="S5" s="24">
        <f t="shared" si="0"/>
        <v>1.1349999999999998</v>
      </c>
      <c r="T5" s="24">
        <f t="shared" si="0"/>
        <v>1.1799999999999997</v>
      </c>
      <c r="U5" s="24">
        <f t="shared" si="0"/>
        <v>1.2249999999999996</v>
      </c>
      <c r="V5" s="24">
        <f t="shared" si="0"/>
        <v>1.2699999999999996</v>
      </c>
      <c r="W5" s="24">
        <f t="shared" si="0"/>
        <v>1.3149999999999995</v>
      </c>
      <c r="X5" s="24">
        <f t="shared" si="0"/>
        <v>1.3599999999999994</v>
      </c>
      <c r="Y5" s="24">
        <f t="shared" si="0"/>
        <v>1.4049999999999994</v>
      </c>
      <c r="AA5" s="20">
        <v>1</v>
      </c>
      <c r="AB5" s="21" t="e">
        <f>ROUND($AA$3*P5,0)</f>
        <v>#REF!</v>
      </c>
      <c r="AC5" s="21" t="e">
        <f>ROUND($AA$3*Q5,0)</f>
        <v>#REF!</v>
      </c>
      <c r="AD5" s="21" t="e">
        <f t="shared" ref="AC5:AK20" si="1">ROUND($AA$3*R5,0)</f>
        <v>#REF!</v>
      </c>
      <c r="AE5" s="21" t="e">
        <f t="shared" si="1"/>
        <v>#REF!</v>
      </c>
      <c r="AF5" s="21" t="e">
        <f t="shared" si="1"/>
        <v>#REF!</v>
      </c>
      <c r="AG5" s="21" t="e">
        <f t="shared" si="1"/>
        <v>#REF!</v>
      </c>
      <c r="AH5" s="21" t="e">
        <f t="shared" si="1"/>
        <v>#REF!</v>
      </c>
      <c r="AI5" s="21" t="e">
        <f t="shared" si="1"/>
        <v>#REF!</v>
      </c>
      <c r="AJ5" s="21" t="e">
        <f t="shared" si="1"/>
        <v>#REF!</v>
      </c>
      <c r="AK5" s="21" t="e">
        <f t="shared" si="1"/>
        <v>#REF!</v>
      </c>
      <c r="AM5" s="20">
        <v>1</v>
      </c>
      <c r="AN5" s="21" t="e">
        <f>ROUND($AM$3*P5,0)</f>
        <v>#REF!</v>
      </c>
      <c r="AO5" s="21" t="e">
        <f t="shared" ref="AO5:AW20" si="2">ROUND($AM$3*Q5,0)</f>
        <v>#REF!</v>
      </c>
      <c r="AP5" s="21" t="e">
        <f t="shared" si="2"/>
        <v>#REF!</v>
      </c>
      <c r="AQ5" s="21" t="e">
        <f t="shared" si="2"/>
        <v>#REF!</v>
      </c>
      <c r="AR5" s="21" t="e">
        <f t="shared" si="2"/>
        <v>#REF!</v>
      </c>
      <c r="AS5" s="21" t="e">
        <f t="shared" si="2"/>
        <v>#REF!</v>
      </c>
      <c r="AT5" s="21" t="e">
        <f t="shared" si="2"/>
        <v>#REF!</v>
      </c>
      <c r="AU5" s="21" t="e">
        <f t="shared" si="2"/>
        <v>#REF!</v>
      </c>
      <c r="AV5" s="21" t="e">
        <f t="shared" si="2"/>
        <v>#REF!</v>
      </c>
      <c r="AW5" s="21" t="e">
        <f>ROUND($AM$3*Y5,0)</f>
        <v>#REF!</v>
      </c>
      <c r="AY5" s="20">
        <v>1</v>
      </c>
      <c r="AZ5" s="21" t="e">
        <f>ROUND($AY$3*P5,0)</f>
        <v>#REF!</v>
      </c>
      <c r="BA5" s="21" t="e">
        <f t="shared" ref="BA5:BI20" si="3">ROUND($AY$3*Q5,0)</f>
        <v>#REF!</v>
      </c>
      <c r="BB5" s="21" t="e">
        <f t="shared" si="3"/>
        <v>#REF!</v>
      </c>
      <c r="BC5" s="21" t="e">
        <f t="shared" si="3"/>
        <v>#REF!</v>
      </c>
      <c r="BD5" s="21" t="e">
        <f t="shared" si="3"/>
        <v>#REF!</v>
      </c>
      <c r="BE5" s="21" t="e">
        <f t="shared" si="3"/>
        <v>#REF!</v>
      </c>
      <c r="BF5" s="21" t="e">
        <f t="shared" si="3"/>
        <v>#REF!</v>
      </c>
      <c r="BG5" s="21" t="e">
        <f t="shared" si="3"/>
        <v>#REF!</v>
      </c>
      <c r="BH5" s="21" t="e">
        <f t="shared" si="3"/>
        <v>#REF!</v>
      </c>
      <c r="BI5" s="21" t="e">
        <f t="shared" si="3"/>
        <v>#REF!</v>
      </c>
    </row>
    <row r="6" spans="2:61" ht="15.75" x14ac:dyDescent="0.3">
      <c r="B6" s="20">
        <v>2</v>
      </c>
      <c r="C6" s="21">
        <v>40504</v>
      </c>
      <c r="D6" s="21">
        <v>42249</v>
      </c>
      <c r="E6" s="21">
        <v>43992</v>
      </c>
      <c r="F6" s="21">
        <v>45738</v>
      </c>
      <c r="G6" s="21">
        <v>47482</v>
      </c>
      <c r="H6" s="21">
        <v>49226</v>
      </c>
      <c r="I6" s="21">
        <v>50969</v>
      </c>
      <c r="J6" s="21">
        <v>52713</v>
      </c>
      <c r="K6" s="21">
        <v>54459</v>
      </c>
      <c r="L6" s="22">
        <v>56203</v>
      </c>
      <c r="N6" s="23"/>
      <c r="O6" s="20">
        <v>2</v>
      </c>
      <c r="P6" s="24">
        <f>P5+$P$1</f>
        <v>1.0449999999999999</v>
      </c>
      <c r="Q6" s="24">
        <f t="shared" ref="Q6:Y21" si="4">Q5+$P$1</f>
        <v>1.0899999999999999</v>
      </c>
      <c r="R6" s="24">
        <f t="shared" si="4"/>
        <v>1.1349999999999998</v>
      </c>
      <c r="S6" s="24">
        <f t="shared" si="4"/>
        <v>1.1799999999999997</v>
      </c>
      <c r="T6" s="24">
        <f t="shared" si="4"/>
        <v>1.2249999999999996</v>
      </c>
      <c r="U6" s="24">
        <f t="shared" si="4"/>
        <v>1.2699999999999996</v>
      </c>
      <c r="V6" s="24">
        <f t="shared" si="4"/>
        <v>1.3149999999999995</v>
      </c>
      <c r="W6" s="24">
        <f t="shared" si="4"/>
        <v>1.3599999999999994</v>
      </c>
      <c r="X6" s="24">
        <f t="shared" si="4"/>
        <v>1.4049999999999994</v>
      </c>
      <c r="Y6" s="24">
        <f t="shared" si="4"/>
        <v>1.4499999999999993</v>
      </c>
      <c r="AA6" s="20">
        <v>2</v>
      </c>
      <c r="AB6" s="21" t="e">
        <f t="shared" ref="AB6:AB21" si="5">ROUND($AA$3*P6,0)</f>
        <v>#REF!</v>
      </c>
      <c r="AC6" s="21" t="e">
        <f t="shared" si="1"/>
        <v>#REF!</v>
      </c>
      <c r="AD6" s="21" t="e">
        <f t="shared" si="1"/>
        <v>#REF!</v>
      </c>
      <c r="AE6" s="21" t="e">
        <f t="shared" si="1"/>
        <v>#REF!</v>
      </c>
      <c r="AF6" s="21" t="e">
        <f t="shared" si="1"/>
        <v>#REF!</v>
      </c>
      <c r="AG6" s="21" t="e">
        <f t="shared" si="1"/>
        <v>#REF!</v>
      </c>
      <c r="AH6" s="21" t="e">
        <f t="shared" si="1"/>
        <v>#REF!</v>
      </c>
      <c r="AI6" s="21" t="e">
        <f t="shared" si="1"/>
        <v>#REF!</v>
      </c>
      <c r="AJ6" s="21" t="e">
        <f t="shared" si="1"/>
        <v>#REF!</v>
      </c>
      <c r="AK6" s="21" t="e">
        <f t="shared" si="1"/>
        <v>#REF!</v>
      </c>
      <c r="AM6" s="20">
        <v>2</v>
      </c>
      <c r="AN6" s="21" t="e">
        <f t="shared" ref="AN6:AN20" si="6">ROUND($AM$3*P6,0)</f>
        <v>#REF!</v>
      </c>
      <c r="AO6" s="21" t="e">
        <f t="shared" si="2"/>
        <v>#REF!</v>
      </c>
      <c r="AP6" s="21" t="e">
        <f t="shared" si="2"/>
        <v>#REF!</v>
      </c>
      <c r="AQ6" s="21" t="e">
        <f t="shared" si="2"/>
        <v>#REF!</v>
      </c>
      <c r="AR6" s="21" t="e">
        <f t="shared" si="2"/>
        <v>#REF!</v>
      </c>
      <c r="AS6" s="21" t="e">
        <f t="shared" si="2"/>
        <v>#REF!</v>
      </c>
      <c r="AT6" s="21" t="e">
        <f t="shared" si="2"/>
        <v>#REF!</v>
      </c>
      <c r="AU6" s="21" t="e">
        <f t="shared" si="2"/>
        <v>#REF!</v>
      </c>
      <c r="AV6" s="21" t="e">
        <f>ROUND($AM$3*X6,0)</f>
        <v>#REF!</v>
      </c>
      <c r="AW6" s="21" t="e">
        <f t="shared" si="2"/>
        <v>#REF!</v>
      </c>
      <c r="AY6" s="20">
        <v>2</v>
      </c>
      <c r="AZ6" s="21" t="e">
        <f t="shared" ref="AZ6:AZ18" si="7">ROUND($AY$3*P6,0)</f>
        <v>#REF!</v>
      </c>
      <c r="BA6" s="21" t="e">
        <f t="shared" si="3"/>
        <v>#REF!</v>
      </c>
      <c r="BB6" s="21" t="e">
        <f t="shared" si="3"/>
        <v>#REF!</v>
      </c>
      <c r="BC6" s="21" t="e">
        <f t="shared" si="3"/>
        <v>#REF!</v>
      </c>
      <c r="BD6" s="21" t="e">
        <f t="shared" si="3"/>
        <v>#REF!</v>
      </c>
      <c r="BE6" s="21" t="e">
        <f t="shared" si="3"/>
        <v>#REF!</v>
      </c>
      <c r="BF6" s="21" t="e">
        <f t="shared" si="3"/>
        <v>#REF!</v>
      </c>
      <c r="BG6" s="21" t="e">
        <f t="shared" si="3"/>
        <v>#REF!</v>
      </c>
      <c r="BH6" s="21" t="e">
        <f t="shared" si="3"/>
        <v>#REF!</v>
      </c>
      <c r="BI6" s="21" t="e">
        <f t="shared" si="3"/>
        <v>#REF!</v>
      </c>
    </row>
    <row r="7" spans="2:61" ht="15.75" x14ac:dyDescent="0.3">
      <c r="B7" s="20">
        <v>3</v>
      </c>
      <c r="C7" s="21">
        <v>42249</v>
      </c>
      <c r="D7" s="21">
        <v>43992</v>
      </c>
      <c r="E7" s="21">
        <v>45738</v>
      </c>
      <c r="F7" s="21">
        <v>47482</v>
      </c>
      <c r="G7" s="21">
        <v>49226</v>
      </c>
      <c r="H7" s="21">
        <v>50969</v>
      </c>
      <c r="I7" s="21">
        <v>52713</v>
      </c>
      <c r="J7" s="21">
        <v>54459</v>
      </c>
      <c r="K7" s="21">
        <v>56203</v>
      </c>
      <c r="L7" s="22">
        <v>57946</v>
      </c>
      <c r="N7" s="25"/>
      <c r="O7" s="20">
        <v>3</v>
      </c>
      <c r="P7" s="24">
        <f t="shared" ref="P7:P17" si="8">P6+$P$1</f>
        <v>1.0899999999999999</v>
      </c>
      <c r="Q7" s="24">
        <f t="shared" si="4"/>
        <v>1.1349999999999998</v>
      </c>
      <c r="R7" s="24">
        <f t="shared" si="4"/>
        <v>1.1799999999999997</v>
      </c>
      <c r="S7" s="24">
        <f t="shared" si="4"/>
        <v>1.2249999999999996</v>
      </c>
      <c r="T7" s="24">
        <f t="shared" si="4"/>
        <v>1.2699999999999996</v>
      </c>
      <c r="U7" s="24">
        <f t="shared" si="4"/>
        <v>1.3149999999999995</v>
      </c>
      <c r="V7" s="24">
        <f t="shared" si="4"/>
        <v>1.3599999999999994</v>
      </c>
      <c r="W7" s="24">
        <f t="shared" si="4"/>
        <v>1.4049999999999994</v>
      </c>
      <c r="X7" s="24">
        <f t="shared" si="4"/>
        <v>1.4499999999999993</v>
      </c>
      <c r="Y7" s="24">
        <f t="shared" si="4"/>
        <v>1.4949999999999992</v>
      </c>
      <c r="AA7" s="20">
        <v>3</v>
      </c>
      <c r="AB7" s="21" t="e">
        <f t="shared" si="5"/>
        <v>#REF!</v>
      </c>
      <c r="AC7" s="21" t="e">
        <f t="shared" si="1"/>
        <v>#REF!</v>
      </c>
      <c r="AD7" s="21" t="e">
        <f t="shared" si="1"/>
        <v>#REF!</v>
      </c>
      <c r="AE7" s="21" t="e">
        <f t="shared" si="1"/>
        <v>#REF!</v>
      </c>
      <c r="AF7" s="21" t="e">
        <f t="shared" si="1"/>
        <v>#REF!</v>
      </c>
      <c r="AG7" s="21" t="e">
        <f t="shared" si="1"/>
        <v>#REF!</v>
      </c>
      <c r="AH7" s="21" t="e">
        <f t="shared" si="1"/>
        <v>#REF!</v>
      </c>
      <c r="AI7" s="21" t="e">
        <f t="shared" si="1"/>
        <v>#REF!</v>
      </c>
      <c r="AJ7" s="21" t="e">
        <f t="shared" si="1"/>
        <v>#REF!</v>
      </c>
      <c r="AK7" s="21" t="e">
        <f t="shared" si="1"/>
        <v>#REF!</v>
      </c>
      <c r="AM7" s="20">
        <v>3</v>
      </c>
      <c r="AN7" s="21" t="e">
        <f t="shared" si="6"/>
        <v>#REF!</v>
      </c>
      <c r="AO7" s="21" t="e">
        <f t="shared" si="2"/>
        <v>#REF!</v>
      </c>
      <c r="AP7" s="21" t="e">
        <f t="shared" si="2"/>
        <v>#REF!</v>
      </c>
      <c r="AQ7" s="21" t="e">
        <f t="shared" si="2"/>
        <v>#REF!</v>
      </c>
      <c r="AR7" s="21" t="e">
        <f t="shared" si="2"/>
        <v>#REF!</v>
      </c>
      <c r="AS7" s="21" t="e">
        <f t="shared" si="2"/>
        <v>#REF!</v>
      </c>
      <c r="AT7" s="21" t="e">
        <f t="shared" si="2"/>
        <v>#REF!</v>
      </c>
      <c r="AU7" s="21" t="e">
        <f t="shared" si="2"/>
        <v>#REF!</v>
      </c>
      <c r="AV7" s="21" t="e">
        <f t="shared" si="2"/>
        <v>#REF!</v>
      </c>
      <c r="AW7" s="21" t="e">
        <f t="shared" si="2"/>
        <v>#REF!</v>
      </c>
      <c r="AY7" s="20">
        <v>3</v>
      </c>
      <c r="AZ7" s="21" t="e">
        <f t="shared" si="7"/>
        <v>#REF!</v>
      </c>
      <c r="BA7" s="21" t="e">
        <f t="shared" si="3"/>
        <v>#REF!</v>
      </c>
      <c r="BB7" s="21" t="e">
        <f t="shared" si="3"/>
        <v>#REF!</v>
      </c>
      <c r="BC7" s="21" t="e">
        <f t="shared" si="3"/>
        <v>#REF!</v>
      </c>
      <c r="BD7" s="21" t="e">
        <f t="shared" si="3"/>
        <v>#REF!</v>
      </c>
      <c r="BE7" s="21" t="e">
        <f t="shared" si="3"/>
        <v>#REF!</v>
      </c>
      <c r="BF7" s="21" t="e">
        <f t="shared" si="3"/>
        <v>#REF!</v>
      </c>
      <c r="BG7" s="21" t="e">
        <f t="shared" si="3"/>
        <v>#REF!</v>
      </c>
      <c r="BH7" s="21" t="e">
        <f t="shared" si="3"/>
        <v>#REF!</v>
      </c>
      <c r="BI7" s="21" t="e">
        <f t="shared" si="3"/>
        <v>#REF!</v>
      </c>
    </row>
    <row r="8" spans="2:61" ht="15.75" x14ac:dyDescent="0.3">
      <c r="B8" s="20">
        <v>4</v>
      </c>
      <c r="C8" s="21">
        <v>43992</v>
      </c>
      <c r="D8" s="21">
        <v>45738</v>
      </c>
      <c r="E8" s="21">
        <v>47482</v>
      </c>
      <c r="F8" s="21">
        <v>49226</v>
      </c>
      <c r="G8" s="21">
        <v>50969</v>
      </c>
      <c r="H8" s="21">
        <v>52713</v>
      </c>
      <c r="I8" s="21">
        <v>54459</v>
      </c>
      <c r="J8" s="21">
        <v>56203</v>
      </c>
      <c r="K8" s="21">
        <v>57946</v>
      </c>
      <c r="L8" s="22">
        <v>59691</v>
      </c>
      <c r="O8" s="20">
        <v>4</v>
      </c>
      <c r="P8" s="24">
        <f t="shared" si="8"/>
        <v>1.1349999999999998</v>
      </c>
      <c r="Q8" s="24">
        <f t="shared" si="4"/>
        <v>1.1799999999999997</v>
      </c>
      <c r="R8" s="24">
        <f t="shared" si="4"/>
        <v>1.2249999999999996</v>
      </c>
      <c r="S8" s="24">
        <f t="shared" si="4"/>
        <v>1.2699999999999996</v>
      </c>
      <c r="T8" s="24">
        <f t="shared" si="4"/>
        <v>1.3149999999999995</v>
      </c>
      <c r="U8" s="24">
        <f t="shared" si="4"/>
        <v>1.3599999999999994</v>
      </c>
      <c r="V8" s="24">
        <f t="shared" si="4"/>
        <v>1.4049999999999994</v>
      </c>
      <c r="W8" s="24">
        <f t="shared" si="4"/>
        <v>1.4499999999999993</v>
      </c>
      <c r="X8" s="24">
        <f t="shared" si="4"/>
        <v>1.4949999999999992</v>
      </c>
      <c r="Y8" s="24">
        <f t="shared" si="4"/>
        <v>1.5399999999999991</v>
      </c>
      <c r="AA8" s="20">
        <v>4</v>
      </c>
      <c r="AB8" s="21" t="e">
        <f t="shared" si="5"/>
        <v>#REF!</v>
      </c>
      <c r="AC8" s="21" t="e">
        <f t="shared" si="1"/>
        <v>#REF!</v>
      </c>
      <c r="AD8" s="21" t="e">
        <f t="shared" si="1"/>
        <v>#REF!</v>
      </c>
      <c r="AE8" s="21" t="e">
        <f t="shared" si="1"/>
        <v>#REF!</v>
      </c>
      <c r="AF8" s="21" t="e">
        <f t="shared" si="1"/>
        <v>#REF!</v>
      </c>
      <c r="AG8" s="21" t="e">
        <f t="shared" si="1"/>
        <v>#REF!</v>
      </c>
      <c r="AH8" s="21" t="e">
        <f t="shared" si="1"/>
        <v>#REF!</v>
      </c>
      <c r="AI8" s="21" t="e">
        <f t="shared" si="1"/>
        <v>#REF!</v>
      </c>
      <c r="AJ8" s="21" t="e">
        <f t="shared" si="1"/>
        <v>#REF!</v>
      </c>
      <c r="AK8" s="21" t="e">
        <f t="shared" si="1"/>
        <v>#REF!</v>
      </c>
      <c r="AM8" s="20">
        <v>4</v>
      </c>
      <c r="AN8" s="21" t="e">
        <f t="shared" si="6"/>
        <v>#REF!</v>
      </c>
      <c r="AO8" s="21" t="e">
        <f t="shared" si="2"/>
        <v>#REF!</v>
      </c>
      <c r="AP8" s="21" t="e">
        <f t="shared" si="2"/>
        <v>#REF!</v>
      </c>
      <c r="AQ8" s="21" t="e">
        <f t="shared" si="2"/>
        <v>#REF!</v>
      </c>
      <c r="AR8" s="21" t="e">
        <f t="shared" si="2"/>
        <v>#REF!</v>
      </c>
      <c r="AS8" s="21" t="e">
        <f t="shared" si="2"/>
        <v>#REF!</v>
      </c>
      <c r="AT8" s="21" t="e">
        <f t="shared" si="2"/>
        <v>#REF!</v>
      </c>
      <c r="AU8" s="21" t="e">
        <f t="shared" si="2"/>
        <v>#REF!</v>
      </c>
      <c r="AV8" s="21" t="e">
        <f t="shared" si="2"/>
        <v>#REF!</v>
      </c>
      <c r="AW8" s="21" t="e">
        <f t="shared" si="2"/>
        <v>#REF!</v>
      </c>
      <c r="AY8" s="20">
        <v>4</v>
      </c>
      <c r="AZ8" s="21" t="e">
        <f t="shared" si="7"/>
        <v>#REF!</v>
      </c>
      <c r="BA8" s="21" t="e">
        <f t="shared" si="3"/>
        <v>#REF!</v>
      </c>
      <c r="BB8" s="21" t="e">
        <f t="shared" si="3"/>
        <v>#REF!</v>
      </c>
      <c r="BC8" s="21" t="e">
        <f t="shared" si="3"/>
        <v>#REF!</v>
      </c>
      <c r="BD8" s="21" t="e">
        <f t="shared" si="3"/>
        <v>#REF!</v>
      </c>
      <c r="BE8" s="21" t="e">
        <f t="shared" si="3"/>
        <v>#REF!</v>
      </c>
      <c r="BF8" s="21" t="e">
        <f t="shared" si="3"/>
        <v>#REF!</v>
      </c>
      <c r="BG8" s="21" t="e">
        <f t="shared" si="3"/>
        <v>#REF!</v>
      </c>
      <c r="BH8" s="21" t="e">
        <f t="shared" si="3"/>
        <v>#REF!</v>
      </c>
      <c r="BI8" s="21" t="e">
        <f t="shared" si="3"/>
        <v>#REF!</v>
      </c>
    </row>
    <row r="9" spans="2:61" ht="15.75" x14ac:dyDescent="0.3">
      <c r="B9" s="26">
        <v>5</v>
      </c>
      <c r="C9" s="27">
        <v>45738</v>
      </c>
      <c r="D9" s="27">
        <v>47482</v>
      </c>
      <c r="E9" s="27">
        <v>49226</v>
      </c>
      <c r="F9" s="27">
        <v>50969</v>
      </c>
      <c r="G9" s="27">
        <v>52713</v>
      </c>
      <c r="H9" s="27">
        <v>54459</v>
      </c>
      <c r="I9" s="27">
        <v>56203</v>
      </c>
      <c r="J9" s="27">
        <v>57946</v>
      </c>
      <c r="K9" s="27">
        <v>59691</v>
      </c>
      <c r="L9" s="28">
        <v>61436</v>
      </c>
      <c r="O9" s="26">
        <v>5</v>
      </c>
      <c r="P9" s="29">
        <f t="shared" si="8"/>
        <v>1.1799999999999997</v>
      </c>
      <c r="Q9" s="29">
        <f t="shared" si="4"/>
        <v>1.2249999999999996</v>
      </c>
      <c r="R9" s="29">
        <f t="shared" si="4"/>
        <v>1.2699999999999996</v>
      </c>
      <c r="S9" s="29">
        <f t="shared" si="4"/>
        <v>1.3149999999999995</v>
      </c>
      <c r="T9" s="29">
        <f t="shared" si="4"/>
        <v>1.3599999999999994</v>
      </c>
      <c r="U9" s="29">
        <f t="shared" si="4"/>
        <v>1.4049999999999994</v>
      </c>
      <c r="V9" s="29">
        <f t="shared" si="4"/>
        <v>1.4499999999999993</v>
      </c>
      <c r="W9" s="29">
        <f t="shared" si="4"/>
        <v>1.4949999999999992</v>
      </c>
      <c r="X9" s="29">
        <f t="shared" si="4"/>
        <v>1.5399999999999991</v>
      </c>
      <c r="Y9" s="29">
        <f t="shared" si="4"/>
        <v>1.5849999999999991</v>
      </c>
      <c r="AA9" s="26">
        <v>5</v>
      </c>
      <c r="AB9" s="27" t="e">
        <f t="shared" si="5"/>
        <v>#REF!</v>
      </c>
      <c r="AC9" s="27" t="e">
        <f t="shared" si="1"/>
        <v>#REF!</v>
      </c>
      <c r="AD9" s="27" t="e">
        <f t="shared" si="1"/>
        <v>#REF!</v>
      </c>
      <c r="AE9" s="27" t="e">
        <f t="shared" si="1"/>
        <v>#REF!</v>
      </c>
      <c r="AF9" s="27" t="e">
        <f t="shared" si="1"/>
        <v>#REF!</v>
      </c>
      <c r="AG9" s="27" t="e">
        <f t="shared" si="1"/>
        <v>#REF!</v>
      </c>
      <c r="AH9" s="27" t="e">
        <f t="shared" si="1"/>
        <v>#REF!</v>
      </c>
      <c r="AI9" s="27" t="e">
        <f t="shared" si="1"/>
        <v>#REF!</v>
      </c>
      <c r="AJ9" s="27" t="e">
        <f t="shared" si="1"/>
        <v>#REF!</v>
      </c>
      <c r="AK9" s="27" t="e">
        <f t="shared" si="1"/>
        <v>#REF!</v>
      </c>
      <c r="AM9" s="26">
        <v>5</v>
      </c>
      <c r="AN9" s="27" t="e">
        <f t="shared" si="6"/>
        <v>#REF!</v>
      </c>
      <c r="AO9" s="27" t="e">
        <f t="shared" si="2"/>
        <v>#REF!</v>
      </c>
      <c r="AP9" s="27" t="e">
        <f t="shared" si="2"/>
        <v>#REF!</v>
      </c>
      <c r="AQ9" s="27" t="e">
        <f t="shared" si="2"/>
        <v>#REF!</v>
      </c>
      <c r="AR9" s="27" t="e">
        <f t="shared" si="2"/>
        <v>#REF!</v>
      </c>
      <c r="AS9" s="27" t="e">
        <f t="shared" si="2"/>
        <v>#REF!</v>
      </c>
      <c r="AT9" s="27" t="e">
        <f t="shared" si="2"/>
        <v>#REF!</v>
      </c>
      <c r="AU9" s="27" t="e">
        <f t="shared" si="2"/>
        <v>#REF!</v>
      </c>
      <c r="AV9" s="27" t="e">
        <f t="shared" si="2"/>
        <v>#REF!</v>
      </c>
      <c r="AW9" s="27" t="e">
        <f t="shared" si="2"/>
        <v>#REF!</v>
      </c>
      <c r="AY9" s="26">
        <v>5</v>
      </c>
      <c r="AZ9" s="27" t="e">
        <f t="shared" si="7"/>
        <v>#REF!</v>
      </c>
      <c r="BA9" s="27" t="e">
        <f t="shared" si="3"/>
        <v>#REF!</v>
      </c>
      <c r="BB9" s="27" t="e">
        <f t="shared" si="3"/>
        <v>#REF!</v>
      </c>
      <c r="BC9" s="27" t="e">
        <f t="shared" si="3"/>
        <v>#REF!</v>
      </c>
      <c r="BD9" s="27" t="e">
        <f t="shared" si="3"/>
        <v>#REF!</v>
      </c>
      <c r="BE9" s="27" t="e">
        <f t="shared" si="3"/>
        <v>#REF!</v>
      </c>
      <c r="BF9" s="27" t="e">
        <f t="shared" si="3"/>
        <v>#REF!</v>
      </c>
      <c r="BG9" s="27" t="e">
        <f t="shared" si="3"/>
        <v>#REF!</v>
      </c>
      <c r="BH9" s="27" t="e">
        <f t="shared" si="3"/>
        <v>#REF!</v>
      </c>
      <c r="BI9" s="27" t="e">
        <f t="shared" si="3"/>
        <v>#REF!</v>
      </c>
    </row>
    <row r="10" spans="2:61" ht="15.75" x14ac:dyDescent="0.3">
      <c r="B10" s="20">
        <v>6</v>
      </c>
      <c r="C10" s="21">
        <v>47482</v>
      </c>
      <c r="D10" s="21">
        <v>49226</v>
      </c>
      <c r="E10" s="21">
        <v>50969</v>
      </c>
      <c r="F10" s="21">
        <v>52713</v>
      </c>
      <c r="G10" s="21">
        <v>54459</v>
      </c>
      <c r="H10" s="21">
        <v>56203</v>
      </c>
      <c r="I10" s="21">
        <v>57946</v>
      </c>
      <c r="J10" s="21">
        <v>59691</v>
      </c>
      <c r="K10" s="21">
        <v>61436</v>
      </c>
      <c r="L10" s="22">
        <v>63179</v>
      </c>
      <c r="O10" s="20">
        <v>6</v>
      </c>
      <c r="P10" s="24">
        <f t="shared" si="8"/>
        <v>1.2249999999999996</v>
      </c>
      <c r="Q10" s="24">
        <f t="shared" si="4"/>
        <v>1.2699999999999996</v>
      </c>
      <c r="R10" s="24">
        <f t="shared" si="4"/>
        <v>1.3149999999999995</v>
      </c>
      <c r="S10" s="24">
        <f t="shared" si="4"/>
        <v>1.3599999999999994</v>
      </c>
      <c r="T10" s="24">
        <f t="shared" si="4"/>
        <v>1.4049999999999994</v>
      </c>
      <c r="U10" s="24">
        <f t="shared" si="4"/>
        <v>1.4499999999999993</v>
      </c>
      <c r="V10" s="24">
        <f t="shared" si="4"/>
        <v>1.4949999999999992</v>
      </c>
      <c r="W10" s="24">
        <f t="shared" si="4"/>
        <v>1.5399999999999991</v>
      </c>
      <c r="X10" s="24">
        <f t="shared" si="4"/>
        <v>1.5849999999999991</v>
      </c>
      <c r="Y10" s="24">
        <f t="shared" si="4"/>
        <v>1.629999999999999</v>
      </c>
      <c r="AA10" s="20">
        <v>6</v>
      </c>
      <c r="AB10" s="21" t="e">
        <f t="shared" si="5"/>
        <v>#REF!</v>
      </c>
      <c r="AC10" s="21" t="e">
        <f t="shared" si="1"/>
        <v>#REF!</v>
      </c>
      <c r="AD10" s="21" t="e">
        <f t="shared" si="1"/>
        <v>#REF!</v>
      </c>
      <c r="AE10" s="21" t="e">
        <f t="shared" si="1"/>
        <v>#REF!</v>
      </c>
      <c r="AF10" s="21" t="e">
        <f t="shared" si="1"/>
        <v>#REF!</v>
      </c>
      <c r="AG10" s="21" t="e">
        <f t="shared" si="1"/>
        <v>#REF!</v>
      </c>
      <c r="AH10" s="21" t="e">
        <f t="shared" si="1"/>
        <v>#REF!</v>
      </c>
      <c r="AI10" s="21" t="e">
        <f t="shared" si="1"/>
        <v>#REF!</v>
      </c>
      <c r="AJ10" s="21" t="e">
        <f t="shared" si="1"/>
        <v>#REF!</v>
      </c>
      <c r="AK10" s="21" t="e">
        <f t="shared" si="1"/>
        <v>#REF!</v>
      </c>
      <c r="AM10" s="20">
        <v>6</v>
      </c>
      <c r="AN10" s="21" t="e">
        <f t="shared" si="6"/>
        <v>#REF!</v>
      </c>
      <c r="AO10" s="21" t="e">
        <f t="shared" si="2"/>
        <v>#REF!</v>
      </c>
      <c r="AP10" s="21" t="e">
        <f t="shared" si="2"/>
        <v>#REF!</v>
      </c>
      <c r="AQ10" s="21" t="e">
        <f t="shared" si="2"/>
        <v>#REF!</v>
      </c>
      <c r="AR10" s="21" t="e">
        <f t="shared" si="2"/>
        <v>#REF!</v>
      </c>
      <c r="AS10" s="21" t="e">
        <f t="shared" si="2"/>
        <v>#REF!</v>
      </c>
      <c r="AT10" s="21" t="e">
        <f t="shared" si="2"/>
        <v>#REF!</v>
      </c>
      <c r="AU10" s="21" t="e">
        <f t="shared" si="2"/>
        <v>#REF!</v>
      </c>
      <c r="AV10" s="21" t="e">
        <f t="shared" si="2"/>
        <v>#REF!</v>
      </c>
      <c r="AW10" s="21" t="e">
        <f t="shared" si="2"/>
        <v>#REF!</v>
      </c>
      <c r="AY10" s="20">
        <v>6</v>
      </c>
      <c r="AZ10" s="21" t="e">
        <f t="shared" si="7"/>
        <v>#REF!</v>
      </c>
      <c r="BA10" s="21" t="e">
        <f t="shared" si="3"/>
        <v>#REF!</v>
      </c>
      <c r="BB10" s="21" t="e">
        <f t="shared" si="3"/>
        <v>#REF!</v>
      </c>
      <c r="BC10" s="21" t="e">
        <f t="shared" si="3"/>
        <v>#REF!</v>
      </c>
      <c r="BD10" s="21" t="e">
        <f t="shared" si="3"/>
        <v>#REF!</v>
      </c>
      <c r="BE10" s="21" t="e">
        <f t="shared" si="3"/>
        <v>#REF!</v>
      </c>
      <c r="BF10" s="21" t="e">
        <f t="shared" si="3"/>
        <v>#REF!</v>
      </c>
      <c r="BG10" s="21" t="e">
        <f t="shared" si="3"/>
        <v>#REF!</v>
      </c>
      <c r="BH10" s="21" t="e">
        <f t="shared" si="3"/>
        <v>#REF!</v>
      </c>
      <c r="BI10" s="21" t="e">
        <f t="shared" si="3"/>
        <v>#REF!</v>
      </c>
    </row>
    <row r="11" spans="2:61" ht="15.75" x14ac:dyDescent="0.3">
      <c r="B11" s="20">
        <v>7</v>
      </c>
      <c r="C11" s="21">
        <v>49226</v>
      </c>
      <c r="D11" s="21">
        <v>50969</v>
      </c>
      <c r="E11" s="21">
        <v>52713</v>
      </c>
      <c r="F11" s="21">
        <v>54459</v>
      </c>
      <c r="G11" s="21">
        <v>56203</v>
      </c>
      <c r="H11" s="21">
        <v>57946</v>
      </c>
      <c r="I11" s="21">
        <v>59691</v>
      </c>
      <c r="J11" s="21">
        <v>61436</v>
      </c>
      <c r="K11" s="21">
        <v>63179</v>
      </c>
      <c r="L11" s="22">
        <v>64924</v>
      </c>
      <c r="O11" s="20">
        <v>7</v>
      </c>
      <c r="P11" s="24">
        <f t="shared" si="8"/>
        <v>1.2699999999999996</v>
      </c>
      <c r="Q11" s="24">
        <f t="shared" si="4"/>
        <v>1.3149999999999995</v>
      </c>
      <c r="R11" s="24">
        <f t="shared" si="4"/>
        <v>1.3599999999999994</v>
      </c>
      <c r="S11" s="24">
        <f t="shared" si="4"/>
        <v>1.4049999999999994</v>
      </c>
      <c r="T11" s="24">
        <f t="shared" si="4"/>
        <v>1.4499999999999993</v>
      </c>
      <c r="U11" s="24">
        <f t="shared" si="4"/>
        <v>1.4949999999999992</v>
      </c>
      <c r="V11" s="24">
        <f t="shared" si="4"/>
        <v>1.5399999999999991</v>
      </c>
      <c r="W11" s="24">
        <f t="shared" si="4"/>
        <v>1.5849999999999991</v>
      </c>
      <c r="X11" s="24">
        <f t="shared" si="4"/>
        <v>1.629999999999999</v>
      </c>
      <c r="Y11" s="24">
        <f t="shared" si="4"/>
        <v>1.6749999999999989</v>
      </c>
      <c r="AA11" s="20">
        <v>7</v>
      </c>
      <c r="AB11" s="21" t="e">
        <f t="shared" si="5"/>
        <v>#REF!</v>
      </c>
      <c r="AC11" s="21" t="e">
        <f t="shared" si="1"/>
        <v>#REF!</v>
      </c>
      <c r="AD11" s="21" t="e">
        <f t="shared" si="1"/>
        <v>#REF!</v>
      </c>
      <c r="AE11" s="21" t="e">
        <f t="shared" si="1"/>
        <v>#REF!</v>
      </c>
      <c r="AF11" s="21" t="e">
        <f t="shared" si="1"/>
        <v>#REF!</v>
      </c>
      <c r="AG11" s="21" t="e">
        <f t="shared" si="1"/>
        <v>#REF!</v>
      </c>
      <c r="AH11" s="21" t="e">
        <f t="shared" si="1"/>
        <v>#REF!</v>
      </c>
      <c r="AI11" s="21" t="e">
        <f t="shared" si="1"/>
        <v>#REF!</v>
      </c>
      <c r="AJ11" s="21" t="e">
        <f t="shared" si="1"/>
        <v>#REF!</v>
      </c>
      <c r="AK11" s="21" t="e">
        <f t="shared" si="1"/>
        <v>#REF!</v>
      </c>
      <c r="AM11" s="20">
        <v>7</v>
      </c>
      <c r="AN11" s="21" t="e">
        <f t="shared" si="6"/>
        <v>#REF!</v>
      </c>
      <c r="AO11" s="21" t="e">
        <f t="shared" si="2"/>
        <v>#REF!</v>
      </c>
      <c r="AP11" s="21" t="e">
        <f t="shared" si="2"/>
        <v>#REF!</v>
      </c>
      <c r="AQ11" s="21" t="e">
        <f t="shared" si="2"/>
        <v>#REF!</v>
      </c>
      <c r="AR11" s="21" t="e">
        <f t="shared" si="2"/>
        <v>#REF!</v>
      </c>
      <c r="AS11" s="21" t="e">
        <f t="shared" si="2"/>
        <v>#REF!</v>
      </c>
      <c r="AT11" s="21" t="e">
        <f t="shared" si="2"/>
        <v>#REF!</v>
      </c>
      <c r="AU11" s="21" t="e">
        <f t="shared" si="2"/>
        <v>#REF!</v>
      </c>
      <c r="AV11" s="21" t="e">
        <f t="shared" si="2"/>
        <v>#REF!</v>
      </c>
      <c r="AW11" s="21" t="e">
        <f t="shared" si="2"/>
        <v>#REF!</v>
      </c>
      <c r="AY11" s="20">
        <v>7</v>
      </c>
      <c r="AZ11" s="21" t="e">
        <f t="shared" si="7"/>
        <v>#REF!</v>
      </c>
      <c r="BA11" s="21" t="e">
        <f t="shared" si="3"/>
        <v>#REF!</v>
      </c>
      <c r="BB11" s="21" t="e">
        <f t="shared" si="3"/>
        <v>#REF!</v>
      </c>
      <c r="BC11" s="21" t="e">
        <f t="shared" si="3"/>
        <v>#REF!</v>
      </c>
      <c r="BD11" s="21" t="e">
        <f t="shared" si="3"/>
        <v>#REF!</v>
      </c>
      <c r="BE11" s="21" t="e">
        <f t="shared" si="3"/>
        <v>#REF!</v>
      </c>
      <c r="BF11" s="21" t="e">
        <f t="shared" si="3"/>
        <v>#REF!</v>
      </c>
      <c r="BG11" s="21" t="e">
        <f t="shared" si="3"/>
        <v>#REF!</v>
      </c>
      <c r="BH11" s="21" t="e">
        <f t="shared" si="3"/>
        <v>#REF!</v>
      </c>
      <c r="BI11" s="21" t="e">
        <f t="shared" si="3"/>
        <v>#REF!</v>
      </c>
    </row>
    <row r="12" spans="2:61" ht="15.75" x14ac:dyDescent="0.3">
      <c r="B12" s="20">
        <v>8</v>
      </c>
      <c r="C12" s="21">
        <v>50969</v>
      </c>
      <c r="D12" s="21">
        <v>52713</v>
      </c>
      <c r="E12" s="21">
        <v>54459</v>
      </c>
      <c r="F12" s="21">
        <v>56203</v>
      </c>
      <c r="G12" s="21">
        <v>57946</v>
      </c>
      <c r="H12" s="21">
        <v>59691</v>
      </c>
      <c r="I12" s="21">
        <v>61436</v>
      </c>
      <c r="J12" s="21">
        <v>63179</v>
      </c>
      <c r="K12" s="21">
        <v>64924</v>
      </c>
      <c r="L12" s="22">
        <v>66668</v>
      </c>
      <c r="O12" s="20">
        <v>8</v>
      </c>
      <c r="P12" s="24">
        <f t="shared" si="8"/>
        <v>1.3149999999999995</v>
      </c>
      <c r="Q12" s="24">
        <f t="shared" si="4"/>
        <v>1.3599999999999994</v>
      </c>
      <c r="R12" s="24">
        <f t="shared" si="4"/>
        <v>1.4049999999999994</v>
      </c>
      <c r="S12" s="24">
        <f t="shared" si="4"/>
        <v>1.4499999999999993</v>
      </c>
      <c r="T12" s="24">
        <f t="shared" si="4"/>
        <v>1.4949999999999992</v>
      </c>
      <c r="U12" s="24">
        <f t="shared" si="4"/>
        <v>1.5399999999999991</v>
      </c>
      <c r="V12" s="24">
        <f t="shared" si="4"/>
        <v>1.5849999999999991</v>
      </c>
      <c r="W12" s="24">
        <f t="shared" si="4"/>
        <v>1.629999999999999</v>
      </c>
      <c r="X12" s="24">
        <f t="shared" si="4"/>
        <v>1.6749999999999989</v>
      </c>
      <c r="Y12" s="24">
        <f t="shared" si="4"/>
        <v>1.7199999999999989</v>
      </c>
      <c r="AA12" s="20">
        <v>8</v>
      </c>
      <c r="AB12" s="21" t="e">
        <f t="shared" si="5"/>
        <v>#REF!</v>
      </c>
      <c r="AC12" s="21" t="e">
        <f t="shared" si="1"/>
        <v>#REF!</v>
      </c>
      <c r="AD12" s="21" t="e">
        <f t="shared" si="1"/>
        <v>#REF!</v>
      </c>
      <c r="AE12" s="21" t="e">
        <f t="shared" si="1"/>
        <v>#REF!</v>
      </c>
      <c r="AF12" s="21" t="e">
        <f t="shared" si="1"/>
        <v>#REF!</v>
      </c>
      <c r="AG12" s="21" t="e">
        <f t="shared" si="1"/>
        <v>#REF!</v>
      </c>
      <c r="AH12" s="21" t="e">
        <f t="shared" si="1"/>
        <v>#REF!</v>
      </c>
      <c r="AI12" s="21" t="e">
        <f t="shared" si="1"/>
        <v>#REF!</v>
      </c>
      <c r="AJ12" s="21" t="e">
        <f t="shared" si="1"/>
        <v>#REF!</v>
      </c>
      <c r="AK12" s="21" t="e">
        <f t="shared" si="1"/>
        <v>#REF!</v>
      </c>
      <c r="AM12" s="20">
        <v>8</v>
      </c>
      <c r="AN12" s="21" t="e">
        <f t="shared" si="6"/>
        <v>#REF!</v>
      </c>
      <c r="AO12" s="21" t="e">
        <f t="shared" si="2"/>
        <v>#REF!</v>
      </c>
      <c r="AP12" s="21" t="e">
        <f t="shared" si="2"/>
        <v>#REF!</v>
      </c>
      <c r="AQ12" s="21" t="e">
        <f t="shared" si="2"/>
        <v>#REF!</v>
      </c>
      <c r="AR12" s="21" t="e">
        <f t="shared" si="2"/>
        <v>#REF!</v>
      </c>
      <c r="AS12" s="21" t="e">
        <f t="shared" si="2"/>
        <v>#REF!</v>
      </c>
      <c r="AT12" s="21" t="e">
        <f t="shared" si="2"/>
        <v>#REF!</v>
      </c>
      <c r="AU12" s="21" t="e">
        <f t="shared" si="2"/>
        <v>#REF!</v>
      </c>
      <c r="AV12" s="21" t="e">
        <f t="shared" si="2"/>
        <v>#REF!</v>
      </c>
      <c r="AW12" s="21" t="e">
        <f t="shared" si="2"/>
        <v>#REF!</v>
      </c>
      <c r="AY12" s="20">
        <v>8</v>
      </c>
      <c r="AZ12" s="21" t="e">
        <f t="shared" si="7"/>
        <v>#REF!</v>
      </c>
      <c r="BA12" s="21" t="e">
        <f t="shared" si="3"/>
        <v>#REF!</v>
      </c>
      <c r="BB12" s="21" t="e">
        <f t="shared" si="3"/>
        <v>#REF!</v>
      </c>
      <c r="BC12" s="21" t="e">
        <f t="shared" si="3"/>
        <v>#REF!</v>
      </c>
      <c r="BD12" s="21" t="e">
        <f t="shared" si="3"/>
        <v>#REF!</v>
      </c>
      <c r="BE12" s="21" t="e">
        <f t="shared" si="3"/>
        <v>#REF!</v>
      </c>
      <c r="BF12" s="21" t="e">
        <f t="shared" si="3"/>
        <v>#REF!</v>
      </c>
      <c r="BG12" s="21" t="e">
        <f t="shared" si="3"/>
        <v>#REF!</v>
      </c>
      <c r="BH12" s="21" t="e">
        <f t="shared" si="3"/>
        <v>#REF!</v>
      </c>
      <c r="BI12" s="21" t="e">
        <f t="shared" si="3"/>
        <v>#REF!</v>
      </c>
    </row>
    <row r="13" spans="2:61" ht="15.75" x14ac:dyDescent="0.3">
      <c r="B13" s="20">
        <v>9</v>
      </c>
      <c r="C13" s="21">
        <v>52713</v>
      </c>
      <c r="D13" s="21">
        <v>54459</v>
      </c>
      <c r="E13" s="21">
        <v>56203</v>
      </c>
      <c r="F13" s="21">
        <v>57946</v>
      </c>
      <c r="G13" s="21">
        <v>59691</v>
      </c>
      <c r="H13" s="21">
        <v>61436</v>
      </c>
      <c r="I13" s="21">
        <v>63179</v>
      </c>
      <c r="J13" s="21">
        <v>64924</v>
      </c>
      <c r="K13" s="21">
        <v>66668</v>
      </c>
      <c r="L13" s="22">
        <v>68411</v>
      </c>
      <c r="O13" s="20">
        <v>9</v>
      </c>
      <c r="P13" s="24">
        <f t="shared" si="8"/>
        <v>1.3599999999999994</v>
      </c>
      <c r="Q13" s="24">
        <f t="shared" si="4"/>
        <v>1.4049999999999994</v>
      </c>
      <c r="R13" s="24">
        <f t="shared" si="4"/>
        <v>1.4499999999999993</v>
      </c>
      <c r="S13" s="24">
        <f t="shared" si="4"/>
        <v>1.4949999999999992</v>
      </c>
      <c r="T13" s="24">
        <f t="shared" si="4"/>
        <v>1.5399999999999991</v>
      </c>
      <c r="U13" s="24">
        <f t="shared" si="4"/>
        <v>1.5849999999999991</v>
      </c>
      <c r="V13" s="24">
        <f t="shared" si="4"/>
        <v>1.629999999999999</v>
      </c>
      <c r="W13" s="24">
        <f t="shared" si="4"/>
        <v>1.6749999999999989</v>
      </c>
      <c r="X13" s="24">
        <f t="shared" si="4"/>
        <v>1.7199999999999989</v>
      </c>
      <c r="Y13" s="24">
        <f t="shared" si="4"/>
        <v>1.7649999999999988</v>
      </c>
      <c r="AA13" s="20">
        <v>9</v>
      </c>
      <c r="AB13" s="21" t="e">
        <f t="shared" si="5"/>
        <v>#REF!</v>
      </c>
      <c r="AC13" s="21" t="e">
        <f t="shared" si="1"/>
        <v>#REF!</v>
      </c>
      <c r="AD13" s="21" t="e">
        <f t="shared" si="1"/>
        <v>#REF!</v>
      </c>
      <c r="AE13" s="21" t="e">
        <f t="shared" si="1"/>
        <v>#REF!</v>
      </c>
      <c r="AF13" s="21" t="e">
        <f t="shared" si="1"/>
        <v>#REF!</v>
      </c>
      <c r="AG13" s="21" t="e">
        <f t="shared" si="1"/>
        <v>#REF!</v>
      </c>
      <c r="AH13" s="21" t="e">
        <f t="shared" si="1"/>
        <v>#REF!</v>
      </c>
      <c r="AI13" s="21" t="e">
        <f t="shared" si="1"/>
        <v>#REF!</v>
      </c>
      <c r="AJ13" s="21" t="e">
        <f t="shared" si="1"/>
        <v>#REF!</v>
      </c>
      <c r="AK13" s="21" t="e">
        <f t="shared" si="1"/>
        <v>#REF!</v>
      </c>
      <c r="AM13" s="20">
        <v>9</v>
      </c>
      <c r="AN13" s="21" t="e">
        <f t="shared" si="6"/>
        <v>#REF!</v>
      </c>
      <c r="AO13" s="21" t="e">
        <f t="shared" si="2"/>
        <v>#REF!</v>
      </c>
      <c r="AP13" s="21" t="e">
        <f t="shared" si="2"/>
        <v>#REF!</v>
      </c>
      <c r="AQ13" s="21" t="e">
        <f t="shared" si="2"/>
        <v>#REF!</v>
      </c>
      <c r="AR13" s="21" t="e">
        <f t="shared" si="2"/>
        <v>#REF!</v>
      </c>
      <c r="AS13" s="21" t="e">
        <f t="shared" si="2"/>
        <v>#REF!</v>
      </c>
      <c r="AT13" s="21" t="e">
        <f t="shared" si="2"/>
        <v>#REF!</v>
      </c>
      <c r="AU13" s="21" t="e">
        <f t="shared" si="2"/>
        <v>#REF!</v>
      </c>
      <c r="AV13" s="21" t="e">
        <f t="shared" si="2"/>
        <v>#REF!</v>
      </c>
      <c r="AW13" s="21" t="e">
        <f t="shared" si="2"/>
        <v>#REF!</v>
      </c>
      <c r="AY13" s="20">
        <v>9</v>
      </c>
      <c r="AZ13" s="21" t="e">
        <f t="shared" si="7"/>
        <v>#REF!</v>
      </c>
      <c r="BA13" s="21" t="e">
        <f t="shared" si="3"/>
        <v>#REF!</v>
      </c>
      <c r="BB13" s="21" t="e">
        <f t="shared" si="3"/>
        <v>#REF!</v>
      </c>
      <c r="BC13" s="21" t="e">
        <f t="shared" si="3"/>
        <v>#REF!</v>
      </c>
      <c r="BD13" s="21" t="e">
        <f t="shared" si="3"/>
        <v>#REF!</v>
      </c>
      <c r="BE13" s="21" t="e">
        <f t="shared" si="3"/>
        <v>#REF!</v>
      </c>
      <c r="BF13" s="21" t="e">
        <f t="shared" si="3"/>
        <v>#REF!</v>
      </c>
      <c r="BG13" s="21" t="e">
        <f t="shared" si="3"/>
        <v>#REF!</v>
      </c>
      <c r="BH13" s="21" t="e">
        <f t="shared" si="3"/>
        <v>#REF!</v>
      </c>
      <c r="BI13" s="21" t="e">
        <f t="shared" si="3"/>
        <v>#REF!</v>
      </c>
    </row>
    <row r="14" spans="2:61" ht="15.75" x14ac:dyDescent="0.3">
      <c r="B14" s="26">
        <v>10</v>
      </c>
      <c r="C14" s="27">
        <v>54459</v>
      </c>
      <c r="D14" s="27">
        <v>56203</v>
      </c>
      <c r="E14" s="27">
        <v>57946</v>
      </c>
      <c r="F14" s="27">
        <v>59691</v>
      </c>
      <c r="G14" s="27">
        <v>61436</v>
      </c>
      <c r="H14" s="27">
        <v>63179</v>
      </c>
      <c r="I14" s="27">
        <v>64924</v>
      </c>
      <c r="J14" s="27">
        <v>66668</v>
      </c>
      <c r="K14" s="27">
        <v>68411</v>
      </c>
      <c r="L14" s="28">
        <v>70156</v>
      </c>
      <c r="O14" s="26">
        <v>10</v>
      </c>
      <c r="P14" s="29">
        <f t="shared" si="8"/>
        <v>1.4049999999999994</v>
      </c>
      <c r="Q14" s="29">
        <f t="shared" si="4"/>
        <v>1.4499999999999993</v>
      </c>
      <c r="R14" s="29">
        <f t="shared" si="4"/>
        <v>1.4949999999999992</v>
      </c>
      <c r="S14" s="29">
        <f t="shared" si="4"/>
        <v>1.5399999999999991</v>
      </c>
      <c r="T14" s="29">
        <f t="shared" si="4"/>
        <v>1.5849999999999991</v>
      </c>
      <c r="U14" s="29">
        <f t="shared" si="4"/>
        <v>1.629999999999999</v>
      </c>
      <c r="V14" s="29">
        <f t="shared" si="4"/>
        <v>1.6749999999999989</v>
      </c>
      <c r="W14" s="29">
        <f t="shared" si="4"/>
        <v>1.7199999999999989</v>
      </c>
      <c r="X14" s="29">
        <f t="shared" si="4"/>
        <v>1.7649999999999988</v>
      </c>
      <c r="Y14" s="29">
        <f t="shared" si="4"/>
        <v>1.8099999999999987</v>
      </c>
      <c r="AA14" s="26">
        <v>10</v>
      </c>
      <c r="AB14" s="27" t="e">
        <f t="shared" si="5"/>
        <v>#REF!</v>
      </c>
      <c r="AC14" s="27" t="e">
        <f t="shared" si="1"/>
        <v>#REF!</v>
      </c>
      <c r="AD14" s="27" t="e">
        <f t="shared" si="1"/>
        <v>#REF!</v>
      </c>
      <c r="AE14" s="27" t="e">
        <f t="shared" si="1"/>
        <v>#REF!</v>
      </c>
      <c r="AF14" s="27" t="e">
        <f t="shared" si="1"/>
        <v>#REF!</v>
      </c>
      <c r="AG14" s="27" t="e">
        <f t="shared" si="1"/>
        <v>#REF!</v>
      </c>
      <c r="AH14" s="27" t="e">
        <f t="shared" si="1"/>
        <v>#REF!</v>
      </c>
      <c r="AI14" s="27" t="e">
        <f t="shared" si="1"/>
        <v>#REF!</v>
      </c>
      <c r="AJ14" s="27" t="e">
        <f t="shared" si="1"/>
        <v>#REF!</v>
      </c>
      <c r="AK14" s="27" t="e">
        <f t="shared" si="1"/>
        <v>#REF!</v>
      </c>
      <c r="AM14" s="26">
        <v>10</v>
      </c>
      <c r="AN14" s="27" t="e">
        <f t="shared" si="6"/>
        <v>#REF!</v>
      </c>
      <c r="AO14" s="27" t="e">
        <f t="shared" si="2"/>
        <v>#REF!</v>
      </c>
      <c r="AP14" s="27" t="e">
        <f t="shared" si="2"/>
        <v>#REF!</v>
      </c>
      <c r="AQ14" s="27" t="e">
        <f t="shared" si="2"/>
        <v>#REF!</v>
      </c>
      <c r="AR14" s="27" t="e">
        <f t="shared" si="2"/>
        <v>#REF!</v>
      </c>
      <c r="AS14" s="27" t="e">
        <f t="shared" si="2"/>
        <v>#REF!</v>
      </c>
      <c r="AT14" s="27" t="e">
        <f t="shared" si="2"/>
        <v>#REF!</v>
      </c>
      <c r="AU14" s="27" t="e">
        <f t="shared" si="2"/>
        <v>#REF!</v>
      </c>
      <c r="AV14" s="27" t="e">
        <f t="shared" si="2"/>
        <v>#REF!</v>
      </c>
      <c r="AW14" s="27" t="e">
        <f t="shared" si="2"/>
        <v>#REF!</v>
      </c>
      <c r="AY14" s="26">
        <v>10</v>
      </c>
      <c r="AZ14" s="27" t="e">
        <f t="shared" si="7"/>
        <v>#REF!</v>
      </c>
      <c r="BA14" s="27" t="e">
        <f t="shared" si="3"/>
        <v>#REF!</v>
      </c>
      <c r="BB14" s="27" t="e">
        <f t="shared" si="3"/>
        <v>#REF!</v>
      </c>
      <c r="BC14" s="27" t="e">
        <f t="shared" si="3"/>
        <v>#REF!</v>
      </c>
      <c r="BD14" s="27" t="e">
        <f t="shared" si="3"/>
        <v>#REF!</v>
      </c>
      <c r="BE14" s="27" t="e">
        <f t="shared" si="3"/>
        <v>#REF!</v>
      </c>
      <c r="BF14" s="27" t="e">
        <f t="shared" si="3"/>
        <v>#REF!</v>
      </c>
      <c r="BG14" s="27" t="e">
        <f t="shared" si="3"/>
        <v>#REF!</v>
      </c>
      <c r="BH14" s="27" t="e">
        <f t="shared" si="3"/>
        <v>#REF!</v>
      </c>
      <c r="BI14" s="27" t="e">
        <f t="shared" si="3"/>
        <v>#REF!</v>
      </c>
    </row>
    <row r="15" spans="2:61" ht="15.75" x14ac:dyDescent="0.3">
      <c r="B15" s="20">
        <v>11</v>
      </c>
      <c r="C15" s="21">
        <v>56203</v>
      </c>
      <c r="D15" s="21">
        <v>57946</v>
      </c>
      <c r="E15" s="21">
        <v>59691</v>
      </c>
      <c r="F15" s="21">
        <v>61436</v>
      </c>
      <c r="G15" s="21">
        <v>63179</v>
      </c>
      <c r="H15" s="21">
        <v>64924</v>
      </c>
      <c r="I15" s="21">
        <v>66668</v>
      </c>
      <c r="J15" s="21">
        <v>68411</v>
      </c>
      <c r="K15" s="21">
        <v>70156</v>
      </c>
      <c r="L15" s="22">
        <v>71901</v>
      </c>
      <c r="O15" s="20">
        <v>11</v>
      </c>
      <c r="P15" s="24">
        <f t="shared" si="8"/>
        <v>1.4499999999999993</v>
      </c>
      <c r="Q15" s="24">
        <f t="shared" si="4"/>
        <v>1.4949999999999992</v>
      </c>
      <c r="R15" s="24">
        <f t="shared" si="4"/>
        <v>1.5399999999999991</v>
      </c>
      <c r="S15" s="24">
        <f t="shared" si="4"/>
        <v>1.5849999999999991</v>
      </c>
      <c r="T15" s="24">
        <f t="shared" si="4"/>
        <v>1.629999999999999</v>
      </c>
      <c r="U15" s="24">
        <f t="shared" si="4"/>
        <v>1.6749999999999989</v>
      </c>
      <c r="V15" s="24">
        <f t="shared" si="4"/>
        <v>1.7199999999999989</v>
      </c>
      <c r="W15" s="24">
        <f t="shared" si="4"/>
        <v>1.7649999999999988</v>
      </c>
      <c r="X15" s="24">
        <f t="shared" si="4"/>
        <v>1.8099999999999987</v>
      </c>
      <c r="Y15" s="24">
        <f t="shared" si="4"/>
        <v>1.8549999999999986</v>
      </c>
      <c r="AA15" s="20">
        <v>11</v>
      </c>
      <c r="AB15" s="21" t="e">
        <f t="shared" si="5"/>
        <v>#REF!</v>
      </c>
      <c r="AC15" s="21" t="e">
        <f t="shared" si="1"/>
        <v>#REF!</v>
      </c>
      <c r="AD15" s="21" t="e">
        <f t="shared" si="1"/>
        <v>#REF!</v>
      </c>
      <c r="AE15" s="21" t="e">
        <f t="shared" si="1"/>
        <v>#REF!</v>
      </c>
      <c r="AF15" s="21" t="e">
        <f t="shared" si="1"/>
        <v>#REF!</v>
      </c>
      <c r="AG15" s="21" t="e">
        <f t="shared" si="1"/>
        <v>#REF!</v>
      </c>
      <c r="AH15" s="21" t="e">
        <f t="shared" si="1"/>
        <v>#REF!</v>
      </c>
      <c r="AI15" s="21" t="e">
        <f t="shared" si="1"/>
        <v>#REF!</v>
      </c>
      <c r="AJ15" s="21" t="e">
        <f t="shared" si="1"/>
        <v>#REF!</v>
      </c>
      <c r="AK15" s="21" t="e">
        <f t="shared" si="1"/>
        <v>#REF!</v>
      </c>
      <c r="AM15" s="20">
        <v>11</v>
      </c>
      <c r="AN15" s="21" t="e">
        <f t="shared" si="6"/>
        <v>#REF!</v>
      </c>
      <c r="AO15" s="21" t="e">
        <f t="shared" si="2"/>
        <v>#REF!</v>
      </c>
      <c r="AP15" s="21" t="e">
        <f t="shared" si="2"/>
        <v>#REF!</v>
      </c>
      <c r="AQ15" s="21" t="e">
        <f t="shared" si="2"/>
        <v>#REF!</v>
      </c>
      <c r="AR15" s="21" t="e">
        <f t="shared" si="2"/>
        <v>#REF!</v>
      </c>
      <c r="AS15" s="21" t="e">
        <f t="shared" si="2"/>
        <v>#REF!</v>
      </c>
      <c r="AT15" s="21" t="e">
        <f t="shared" si="2"/>
        <v>#REF!</v>
      </c>
      <c r="AU15" s="21" t="e">
        <f t="shared" si="2"/>
        <v>#REF!</v>
      </c>
      <c r="AV15" s="21" t="e">
        <f t="shared" si="2"/>
        <v>#REF!</v>
      </c>
      <c r="AW15" s="21" t="e">
        <f t="shared" si="2"/>
        <v>#REF!</v>
      </c>
      <c r="AY15" s="20">
        <v>11</v>
      </c>
      <c r="AZ15" s="21" t="e">
        <f t="shared" si="7"/>
        <v>#REF!</v>
      </c>
      <c r="BA15" s="21" t="e">
        <f t="shared" si="3"/>
        <v>#REF!</v>
      </c>
      <c r="BB15" s="21" t="e">
        <f t="shared" si="3"/>
        <v>#REF!</v>
      </c>
      <c r="BC15" s="21" t="e">
        <f t="shared" si="3"/>
        <v>#REF!</v>
      </c>
      <c r="BD15" s="21" t="e">
        <f t="shared" si="3"/>
        <v>#REF!</v>
      </c>
      <c r="BE15" s="21" t="e">
        <f t="shared" si="3"/>
        <v>#REF!</v>
      </c>
      <c r="BF15" s="21" t="e">
        <f t="shared" si="3"/>
        <v>#REF!</v>
      </c>
      <c r="BG15" s="21" t="e">
        <f t="shared" si="3"/>
        <v>#REF!</v>
      </c>
      <c r="BH15" s="21" t="e">
        <f t="shared" si="3"/>
        <v>#REF!</v>
      </c>
      <c r="BI15" s="21" t="e">
        <f t="shared" si="3"/>
        <v>#REF!</v>
      </c>
    </row>
    <row r="16" spans="2:61" ht="15.75" x14ac:dyDescent="0.3">
      <c r="B16" s="20">
        <v>12</v>
      </c>
      <c r="C16" s="21">
        <v>57946</v>
      </c>
      <c r="D16" s="21">
        <v>59691</v>
      </c>
      <c r="E16" s="21">
        <v>61436</v>
      </c>
      <c r="F16" s="21">
        <v>63179</v>
      </c>
      <c r="G16" s="21">
        <v>64924</v>
      </c>
      <c r="H16" s="21">
        <v>66668</v>
      </c>
      <c r="I16" s="21">
        <v>68411</v>
      </c>
      <c r="J16" s="21">
        <v>70156</v>
      </c>
      <c r="K16" s="21">
        <v>71901</v>
      </c>
      <c r="L16" s="22">
        <v>73644</v>
      </c>
      <c r="O16" s="20">
        <v>12</v>
      </c>
      <c r="P16" s="24">
        <f t="shared" si="8"/>
        <v>1.4949999999999992</v>
      </c>
      <c r="Q16" s="24">
        <f t="shared" si="4"/>
        <v>1.5399999999999991</v>
      </c>
      <c r="R16" s="24">
        <f t="shared" si="4"/>
        <v>1.5849999999999991</v>
      </c>
      <c r="S16" s="24">
        <f t="shared" si="4"/>
        <v>1.629999999999999</v>
      </c>
      <c r="T16" s="24">
        <f t="shared" si="4"/>
        <v>1.6749999999999989</v>
      </c>
      <c r="U16" s="24">
        <f t="shared" si="4"/>
        <v>1.7199999999999989</v>
      </c>
      <c r="V16" s="24">
        <f t="shared" si="4"/>
        <v>1.7649999999999988</v>
      </c>
      <c r="W16" s="24">
        <f t="shared" si="4"/>
        <v>1.8099999999999987</v>
      </c>
      <c r="X16" s="24">
        <f t="shared" si="4"/>
        <v>1.8549999999999986</v>
      </c>
      <c r="Y16" s="24">
        <f t="shared" si="4"/>
        <v>1.8999999999999986</v>
      </c>
      <c r="AA16" s="20">
        <v>12</v>
      </c>
      <c r="AB16" s="21" t="e">
        <f t="shared" si="5"/>
        <v>#REF!</v>
      </c>
      <c r="AC16" s="21" t="e">
        <f t="shared" si="1"/>
        <v>#REF!</v>
      </c>
      <c r="AD16" s="21" t="e">
        <f t="shared" si="1"/>
        <v>#REF!</v>
      </c>
      <c r="AE16" s="21" t="e">
        <f t="shared" si="1"/>
        <v>#REF!</v>
      </c>
      <c r="AF16" s="21" t="e">
        <f t="shared" si="1"/>
        <v>#REF!</v>
      </c>
      <c r="AG16" s="21" t="e">
        <f t="shared" si="1"/>
        <v>#REF!</v>
      </c>
      <c r="AH16" s="21" t="e">
        <f t="shared" si="1"/>
        <v>#REF!</v>
      </c>
      <c r="AI16" s="21" t="e">
        <f t="shared" si="1"/>
        <v>#REF!</v>
      </c>
      <c r="AJ16" s="21" t="e">
        <f t="shared" si="1"/>
        <v>#REF!</v>
      </c>
      <c r="AK16" s="21" t="e">
        <f t="shared" si="1"/>
        <v>#REF!</v>
      </c>
      <c r="AM16" s="20">
        <v>12</v>
      </c>
      <c r="AN16" s="21" t="e">
        <f t="shared" si="6"/>
        <v>#REF!</v>
      </c>
      <c r="AO16" s="21" t="e">
        <f t="shared" si="2"/>
        <v>#REF!</v>
      </c>
      <c r="AP16" s="21" t="e">
        <f t="shared" si="2"/>
        <v>#REF!</v>
      </c>
      <c r="AQ16" s="21" t="e">
        <f t="shared" si="2"/>
        <v>#REF!</v>
      </c>
      <c r="AR16" s="21" t="e">
        <f t="shared" si="2"/>
        <v>#REF!</v>
      </c>
      <c r="AS16" s="21" t="e">
        <f t="shared" si="2"/>
        <v>#REF!</v>
      </c>
      <c r="AT16" s="21" t="e">
        <f t="shared" si="2"/>
        <v>#REF!</v>
      </c>
      <c r="AU16" s="21" t="e">
        <f t="shared" si="2"/>
        <v>#REF!</v>
      </c>
      <c r="AV16" s="21" t="e">
        <f t="shared" si="2"/>
        <v>#REF!</v>
      </c>
      <c r="AW16" s="21" t="e">
        <f t="shared" si="2"/>
        <v>#REF!</v>
      </c>
      <c r="AY16" s="20">
        <v>12</v>
      </c>
      <c r="AZ16" s="21" t="e">
        <f t="shared" si="7"/>
        <v>#REF!</v>
      </c>
      <c r="BA16" s="21" t="e">
        <f t="shared" si="3"/>
        <v>#REF!</v>
      </c>
      <c r="BB16" s="21" t="e">
        <f t="shared" si="3"/>
        <v>#REF!</v>
      </c>
      <c r="BC16" s="21" t="e">
        <f t="shared" si="3"/>
        <v>#REF!</v>
      </c>
      <c r="BD16" s="21" t="e">
        <f t="shared" si="3"/>
        <v>#REF!</v>
      </c>
      <c r="BE16" s="21" t="e">
        <f t="shared" si="3"/>
        <v>#REF!</v>
      </c>
      <c r="BF16" s="21" t="e">
        <f t="shared" si="3"/>
        <v>#REF!</v>
      </c>
      <c r="BG16" s="21" t="e">
        <f t="shared" si="3"/>
        <v>#REF!</v>
      </c>
      <c r="BH16" s="21" t="e">
        <f t="shared" si="3"/>
        <v>#REF!</v>
      </c>
      <c r="BI16" s="21" t="e">
        <f t="shared" si="3"/>
        <v>#REF!</v>
      </c>
    </row>
    <row r="17" spans="2:61" ht="15.75" x14ac:dyDescent="0.3">
      <c r="B17" s="20">
        <v>13</v>
      </c>
      <c r="C17" s="21">
        <v>59691</v>
      </c>
      <c r="D17" s="21">
        <v>61436</v>
      </c>
      <c r="E17" s="21">
        <v>63179</v>
      </c>
      <c r="F17" s="21">
        <v>64924</v>
      </c>
      <c r="G17" s="21">
        <v>66668</v>
      </c>
      <c r="H17" s="21">
        <v>68411</v>
      </c>
      <c r="I17" s="21">
        <v>70156</v>
      </c>
      <c r="J17" s="21">
        <v>71901</v>
      </c>
      <c r="K17" s="21">
        <v>73644</v>
      </c>
      <c r="L17" s="22">
        <v>75388</v>
      </c>
      <c r="O17" s="20">
        <v>13</v>
      </c>
      <c r="P17" s="24">
        <f t="shared" si="8"/>
        <v>1.5399999999999991</v>
      </c>
      <c r="Q17" s="24">
        <f t="shared" si="4"/>
        <v>1.5849999999999991</v>
      </c>
      <c r="R17" s="24">
        <f t="shared" si="4"/>
        <v>1.629999999999999</v>
      </c>
      <c r="S17" s="24">
        <f t="shared" si="4"/>
        <v>1.6749999999999989</v>
      </c>
      <c r="T17" s="24">
        <f t="shared" si="4"/>
        <v>1.7199999999999989</v>
      </c>
      <c r="U17" s="24">
        <f t="shared" si="4"/>
        <v>1.7649999999999988</v>
      </c>
      <c r="V17" s="24">
        <f t="shared" si="4"/>
        <v>1.8099999999999987</v>
      </c>
      <c r="W17" s="24">
        <f t="shared" si="4"/>
        <v>1.8549999999999986</v>
      </c>
      <c r="X17" s="24">
        <f t="shared" si="4"/>
        <v>1.8999999999999986</v>
      </c>
      <c r="Y17" s="24">
        <f t="shared" si="4"/>
        <v>1.9449999999999985</v>
      </c>
      <c r="AA17" s="20">
        <v>13</v>
      </c>
      <c r="AB17" s="21" t="e">
        <f t="shared" si="5"/>
        <v>#REF!</v>
      </c>
      <c r="AC17" s="21" t="e">
        <f t="shared" si="1"/>
        <v>#REF!</v>
      </c>
      <c r="AD17" s="21" t="e">
        <f t="shared" si="1"/>
        <v>#REF!</v>
      </c>
      <c r="AE17" s="21" t="e">
        <f t="shared" si="1"/>
        <v>#REF!</v>
      </c>
      <c r="AF17" s="21" t="e">
        <f t="shared" si="1"/>
        <v>#REF!</v>
      </c>
      <c r="AG17" s="21" t="e">
        <f t="shared" si="1"/>
        <v>#REF!</v>
      </c>
      <c r="AH17" s="21" t="e">
        <f t="shared" si="1"/>
        <v>#REF!</v>
      </c>
      <c r="AI17" s="21" t="e">
        <f t="shared" si="1"/>
        <v>#REF!</v>
      </c>
      <c r="AJ17" s="21" t="e">
        <f t="shared" si="1"/>
        <v>#REF!</v>
      </c>
      <c r="AK17" s="21" t="e">
        <f t="shared" si="1"/>
        <v>#REF!</v>
      </c>
      <c r="AM17" s="20">
        <v>13</v>
      </c>
      <c r="AN17" s="21" t="e">
        <f t="shared" si="6"/>
        <v>#REF!</v>
      </c>
      <c r="AO17" s="21" t="e">
        <f t="shared" si="2"/>
        <v>#REF!</v>
      </c>
      <c r="AP17" s="21" t="e">
        <f t="shared" si="2"/>
        <v>#REF!</v>
      </c>
      <c r="AQ17" s="21" t="e">
        <f t="shared" si="2"/>
        <v>#REF!</v>
      </c>
      <c r="AR17" s="21" t="e">
        <f t="shared" si="2"/>
        <v>#REF!</v>
      </c>
      <c r="AS17" s="21" t="e">
        <f t="shared" si="2"/>
        <v>#REF!</v>
      </c>
      <c r="AT17" s="21" t="e">
        <f t="shared" si="2"/>
        <v>#REF!</v>
      </c>
      <c r="AU17" s="21" t="e">
        <f t="shared" si="2"/>
        <v>#REF!</v>
      </c>
      <c r="AV17" s="21" t="e">
        <f t="shared" si="2"/>
        <v>#REF!</v>
      </c>
      <c r="AW17" s="21" t="e">
        <f t="shared" si="2"/>
        <v>#REF!</v>
      </c>
      <c r="AY17" s="20">
        <v>13</v>
      </c>
      <c r="AZ17" s="21" t="e">
        <f t="shared" si="7"/>
        <v>#REF!</v>
      </c>
      <c r="BA17" s="21" t="e">
        <f t="shared" si="3"/>
        <v>#REF!</v>
      </c>
      <c r="BB17" s="21" t="e">
        <f t="shared" si="3"/>
        <v>#REF!</v>
      </c>
      <c r="BC17" s="21" t="e">
        <f t="shared" si="3"/>
        <v>#REF!</v>
      </c>
      <c r="BD17" s="21" t="e">
        <f t="shared" si="3"/>
        <v>#REF!</v>
      </c>
      <c r="BE17" s="21" t="e">
        <f t="shared" si="3"/>
        <v>#REF!</v>
      </c>
      <c r="BF17" s="21" t="e">
        <f t="shared" si="3"/>
        <v>#REF!</v>
      </c>
      <c r="BG17" s="21" t="e">
        <f t="shared" si="3"/>
        <v>#REF!</v>
      </c>
      <c r="BH17" s="21" t="e">
        <f t="shared" si="3"/>
        <v>#REF!</v>
      </c>
      <c r="BI17" s="21" t="e">
        <f t="shared" si="3"/>
        <v>#REF!</v>
      </c>
    </row>
    <row r="18" spans="2:61" ht="15.75" x14ac:dyDescent="0.3">
      <c r="B18" s="20">
        <v>14</v>
      </c>
      <c r="C18" s="21">
        <v>59691</v>
      </c>
      <c r="D18" s="21">
        <v>63179</v>
      </c>
      <c r="E18" s="21">
        <v>64924</v>
      </c>
      <c r="F18" s="21">
        <v>66668</v>
      </c>
      <c r="G18" s="21">
        <v>68411</v>
      </c>
      <c r="H18" s="21">
        <v>70156</v>
      </c>
      <c r="I18" s="21">
        <v>71901</v>
      </c>
      <c r="J18" s="21">
        <v>73644</v>
      </c>
      <c r="K18" s="21">
        <v>75388</v>
      </c>
      <c r="L18" s="22">
        <v>77133</v>
      </c>
      <c r="O18" s="20">
        <v>14</v>
      </c>
      <c r="P18" s="24">
        <f>P17</f>
        <v>1.5399999999999991</v>
      </c>
      <c r="Q18" s="24">
        <f t="shared" si="4"/>
        <v>1.629999999999999</v>
      </c>
      <c r="R18" s="24">
        <f t="shared" si="4"/>
        <v>1.6749999999999989</v>
      </c>
      <c r="S18" s="24">
        <f t="shared" si="4"/>
        <v>1.7199999999999989</v>
      </c>
      <c r="T18" s="24">
        <f t="shared" si="4"/>
        <v>1.7649999999999988</v>
      </c>
      <c r="U18" s="24">
        <f t="shared" si="4"/>
        <v>1.8099999999999987</v>
      </c>
      <c r="V18" s="24">
        <f t="shared" si="4"/>
        <v>1.8549999999999986</v>
      </c>
      <c r="W18" s="24">
        <f t="shared" si="4"/>
        <v>1.8999999999999986</v>
      </c>
      <c r="X18" s="24">
        <f t="shared" si="4"/>
        <v>1.9449999999999985</v>
      </c>
      <c r="Y18" s="24">
        <f t="shared" si="4"/>
        <v>1.9899999999999984</v>
      </c>
      <c r="AA18" s="20">
        <v>14</v>
      </c>
      <c r="AB18" s="21" t="e">
        <f t="shared" si="5"/>
        <v>#REF!</v>
      </c>
      <c r="AC18" s="21" t="e">
        <f t="shared" si="1"/>
        <v>#REF!</v>
      </c>
      <c r="AD18" s="21" t="e">
        <f t="shared" si="1"/>
        <v>#REF!</v>
      </c>
      <c r="AE18" s="21" t="e">
        <f t="shared" si="1"/>
        <v>#REF!</v>
      </c>
      <c r="AF18" s="21" t="e">
        <f t="shared" si="1"/>
        <v>#REF!</v>
      </c>
      <c r="AG18" s="21" t="e">
        <f t="shared" si="1"/>
        <v>#REF!</v>
      </c>
      <c r="AH18" s="21" t="e">
        <f t="shared" si="1"/>
        <v>#REF!</v>
      </c>
      <c r="AI18" s="21" t="e">
        <f t="shared" si="1"/>
        <v>#REF!</v>
      </c>
      <c r="AJ18" s="21" t="e">
        <f t="shared" si="1"/>
        <v>#REF!</v>
      </c>
      <c r="AK18" s="21" t="e">
        <f t="shared" si="1"/>
        <v>#REF!</v>
      </c>
      <c r="AM18" s="20">
        <v>14</v>
      </c>
      <c r="AN18" s="21" t="e">
        <f t="shared" si="6"/>
        <v>#REF!</v>
      </c>
      <c r="AO18" s="21" t="e">
        <f t="shared" si="2"/>
        <v>#REF!</v>
      </c>
      <c r="AP18" s="21" t="e">
        <f t="shared" si="2"/>
        <v>#REF!</v>
      </c>
      <c r="AQ18" s="21" t="e">
        <f t="shared" si="2"/>
        <v>#REF!</v>
      </c>
      <c r="AR18" s="21" t="e">
        <f t="shared" si="2"/>
        <v>#REF!</v>
      </c>
      <c r="AS18" s="21" t="e">
        <f t="shared" si="2"/>
        <v>#REF!</v>
      </c>
      <c r="AT18" s="21" t="e">
        <f t="shared" si="2"/>
        <v>#REF!</v>
      </c>
      <c r="AU18" s="21" t="e">
        <f t="shared" si="2"/>
        <v>#REF!</v>
      </c>
      <c r="AV18" s="21" t="e">
        <f t="shared" si="2"/>
        <v>#REF!</v>
      </c>
      <c r="AW18" s="21" t="e">
        <f t="shared" si="2"/>
        <v>#REF!</v>
      </c>
      <c r="AY18" s="20">
        <v>14</v>
      </c>
      <c r="AZ18" s="21" t="e">
        <f t="shared" si="7"/>
        <v>#REF!</v>
      </c>
      <c r="BA18" s="21" t="e">
        <f t="shared" si="3"/>
        <v>#REF!</v>
      </c>
      <c r="BB18" s="21" t="e">
        <f t="shared" si="3"/>
        <v>#REF!</v>
      </c>
      <c r="BC18" s="21" t="e">
        <f t="shared" si="3"/>
        <v>#REF!</v>
      </c>
      <c r="BD18" s="21" t="e">
        <f t="shared" si="3"/>
        <v>#REF!</v>
      </c>
      <c r="BE18" s="21" t="e">
        <f t="shared" si="3"/>
        <v>#REF!</v>
      </c>
      <c r="BF18" s="21" t="e">
        <f t="shared" si="3"/>
        <v>#REF!</v>
      </c>
      <c r="BG18" s="21" t="e">
        <f t="shared" si="3"/>
        <v>#REF!</v>
      </c>
      <c r="BH18" s="21" t="e">
        <f t="shared" si="3"/>
        <v>#REF!</v>
      </c>
      <c r="BI18" s="21" t="e">
        <f t="shared" si="3"/>
        <v>#REF!</v>
      </c>
    </row>
    <row r="19" spans="2:61" ht="15.75" x14ac:dyDescent="0.3">
      <c r="B19" s="30">
        <v>15</v>
      </c>
      <c r="C19" s="27">
        <v>59691</v>
      </c>
      <c r="D19" s="27">
        <v>63179</v>
      </c>
      <c r="E19" s="27">
        <v>64924</v>
      </c>
      <c r="F19" s="27">
        <v>68411</v>
      </c>
      <c r="G19" s="27">
        <v>70156</v>
      </c>
      <c r="H19" s="27">
        <v>71901</v>
      </c>
      <c r="I19" s="27">
        <v>73644</v>
      </c>
      <c r="J19" s="27">
        <v>75388</v>
      </c>
      <c r="K19" s="27">
        <v>77133</v>
      </c>
      <c r="L19" s="28">
        <v>78877</v>
      </c>
      <c r="O19" s="30">
        <v>15</v>
      </c>
      <c r="P19" s="29">
        <f t="shared" ref="P19:R21" si="9">P18</f>
        <v>1.5399999999999991</v>
      </c>
      <c r="Q19" s="29">
        <f>Q18</f>
        <v>1.629999999999999</v>
      </c>
      <c r="R19" s="29">
        <f>R18</f>
        <v>1.6749999999999989</v>
      </c>
      <c r="S19" s="29">
        <f t="shared" si="4"/>
        <v>1.7649999999999988</v>
      </c>
      <c r="T19" s="29">
        <f t="shared" si="4"/>
        <v>1.8099999999999987</v>
      </c>
      <c r="U19" s="29">
        <f t="shared" si="4"/>
        <v>1.8549999999999986</v>
      </c>
      <c r="V19" s="29">
        <f t="shared" si="4"/>
        <v>1.8999999999999986</v>
      </c>
      <c r="W19" s="29">
        <f t="shared" si="4"/>
        <v>1.9449999999999985</v>
      </c>
      <c r="X19" s="29">
        <f t="shared" si="4"/>
        <v>1.9899999999999984</v>
      </c>
      <c r="Y19" s="29">
        <f t="shared" si="4"/>
        <v>2.0349999999999984</v>
      </c>
      <c r="AA19" s="30">
        <v>15</v>
      </c>
      <c r="AB19" s="27" t="e">
        <f t="shared" si="5"/>
        <v>#REF!</v>
      </c>
      <c r="AC19" s="27" t="e">
        <f t="shared" si="1"/>
        <v>#REF!</v>
      </c>
      <c r="AD19" s="27" t="e">
        <f t="shared" si="1"/>
        <v>#REF!</v>
      </c>
      <c r="AE19" s="27" t="e">
        <f t="shared" si="1"/>
        <v>#REF!</v>
      </c>
      <c r="AF19" s="27" t="e">
        <f t="shared" si="1"/>
        <v>#REF!</v>
      </c>
      <c r="AG19" s="27" t="e">
        <f t="shared" si="1"/>
        <v>#REF!</v>
      </c>
      <c r="AH19" s="27" t="e">
        <f t="shared" si="1"/>
        <v>#REF!</v>
      </c>
      <c r="AI19" s="27" t="e">
        <f t="shared" si="1"/>
        <v>#REF!</v>
      </c>
      <c r="AJ19" s="27" t="e">
        <f t="shared" si="1"/>
        <v>#REF!</v>
      </c>
      <c r="AK19" s="27" t="e">
        <f>ROUND($AA$3*Y19,0)</f>
        <v>#REF!</v>
      </c>
      <c r="AM19" s="30">
        <v>15</v>
      </c>
      <c r="AN19" s="27" t="e">
        <f t="shared" si="6"/>
        <v>#REF!</v>
      </c>
      <c r="AO19" s="27" t="e">
        <f t="shared" si="2"/>
        <v>#REF!</v>
      </c>
      <c r="AP19" s="27" t="e">
        <f t="shared" si="2"/>
        <v>#REF!</v>
      </c>
      <c r="AQ19" s="27" t="e">
        <f t="shared" si="2"/>
        <v>#REF!</v>
      </c>
      <c r="AR19" s="27" t="e">
        <f t="shared" si="2"/>
        <v>#REF!</v>
      </c>
      <c r="AS19" s="27" t="e">
        <f t="shared" si="2"/>
        <v>#REF!</v>
      </c>
      <c r="AT19" s="27" t="e">
        <f t="shared" si="2"/>
        <v>#REF!</v>
      </c>
      <c r="AU19" s="27" t="e">
        <f t="shared" si="2"/>
        <v>#REF!</v>
      </c>
      <c r="AV19" s="27" t="e">
        <f t="shared" si="2"/>
        <v>#REF!</v>
      </c>
      <c r="AW19" s="27" t="e">
        <f t="shared" si="2"/>
        <v>#REF!</v>
      </c>
      <c r="AY19" s="30">
        <v>15</v>
      </c>
      <c r="AZ19" s="27" t="e">
        <f>ROUND($AY$3*P19,0)</f>
        <v>#REF!</v>
      </c>
      <c r="BA19" s="27" t="e">
        <f t="shared" si="3"/>
        <v>#REF!</v>
      </c>
      <c r="BB19" s="27" t="e">
        <f t="shared" si="3"/>
        <v>#REF!</v>
      </c>
      <c r="BC19" s="27" t="e">
        <f t="shared" si="3"/>
        <v>#REF!</v>
      </c>
      <c r="BD19" s="27" t="e">
        <f t="shared" si="3"/>
        <v>#REF!</v>
      </c>
      <c r="BE19" s="27" t="e">
        <f t="shared" si="3"/>
        <v>#REF!</v>
      </c>
      <c r="BF19" s="27" t="e">
        <f t="shared" si="3"/>
        <v>#REF!</v>
      </c>
      <c r="BG19" s="27" t="e">
        <f t="shared" si="3"/>
        <v>#REF!</v>
      </c>
      <c r="BH19" s="27" t="e">
        <f t="shared" si="3"/>
        <v>#REF!</v>
      </c>
      <c r="BI19" s="27" t="e">
        <f t="shared" si="3"/>
        <v>#REF!</v>
      </c>
    </row>
    <row r="20" spans="2:61" ht="15.75" x14ac:dyDescent="0.3">
      <c r="B20" s="20">
        <v>16</v>
      </c>
      <c r="C20" s="21">
        <v>59691</v>
      </c>
      <c r="D20" s="21">
        <v>63179</v>
      </c>
      <c r="E20" s="21">
        <v>64924</v>
      </c>
      <c r="F20" s="21">
        <v>68411</v>
      </c>
      <c r="G20" s="21">
        <v>71901</v>
      </c>
      <c r="H20" s="21">
        <v>73644</v>
      </c>
      <c r="I20" s="21">
        <v>75388</v>
      </c>
      <c r="J20" s="21">
        <v>77133</v>
      </c>
      <c r="K20" s="21">
        <v>78877</v>
      </c>
      <c r="L20" s="22">
        <v>80621</v>
      </c>
      <c r="O20" s="20">
        <v>16</v>
      </c>
      <c r="P20" s="24">
        <f t="shared" si="9"/>
        <v>1.5399999999999991</v>
      </c>
      <c r="Q20" s="24">
        <f t="shared" si="9"/>
        <v>1.629999999999999</v>
      </c>
      <c r="R20" s="24">
        <f t="shared" si="9"/>
        <v>1.6749999999999989</v>
      </c>
      <c r="S20" s="24">
        <f>S19</f>
        <v>1.7649999999999988</v>
      </c>
      <c r="T20" s="24">
        <f t="shared" si="4"/>
        <v>1.8549999999999986</v>
      </c>
      <c r="U20" s="24">
        <f t="shared" si="4"/>
        <v>1.8999999999999986</v>
      </c>
      <c r="V20" s="24">
        <f t="shared" si="4"/>
        <v>1.9449999999999985</v>
      </c>
      <c r="W20" s="24">
        <f t="shared" si="4"/>
        <v>1.9899999999999984</v>
      </c>
      <c r="X20" s="24">
        <f t="shared" si="4"/>
        <v>2.0349999999999984</v>
      </c>
      <c r="Y20" s="24">
        <f t="shared" si="4"/>
        <v>2.0799999999999983</v>
      </c>
      <c r="AA20" s="20">
        <v>16</v>
      </c>
      <c r="AB20" s="21" t="e">
        <f t="shared" si="5"/>
        <v>#REF!</v>
      </c>
      <c r="AC20" s="21" t="e">
        <f t="shared" si="1"/>
        <v>#REF!</v>
      </c>
      <c r="AD20" s="21" t="e">
        <f t="shared" si="1"/>
        <v>#REF!</v>
      </c>
      <c r="AE20" s="21" t="e">
        <f t="shared" si="1"/>
        <v>#REF!</v>
      </c>
      <c r="AF20" s="21" t="e">
        <f>ROUND($AA$3*T20,0)</f>
        <v>#REF!</v>
      </c>
      <c r="AG20" s="21" t="e">
        <f t="shared" si="1"/>
        <v>#REF!</v>
      </c>
      <c r="AH20" s="21" t="e">
        <f t="shared" si="1"/>
        <v>#REF!</v>
      </c>
      <c r="AI20" s="21" t="e">
        <f t="shared" si="1"/>
        <v>#REF!</v>
      </c>
      <c r="AJ20" s="21" t="e">
        <f t="shared" si="1"/>
        <v>#REF!</v>
      </c>
      <c r="AK20" s="21" t="e">
        <f t="shared" si="1"/>
        <v>#REF!</v>
      </c>
      <c r="AM20" s="20">
        <v>16</v>
      </c>
      <c r="AN20" s="21" t="e">
        <f t="shared" si="6"/>
        <v>#REF!</v>
      </c>
      <c r="AO20" s="21" t="e">
        <f t="shared" si="2"/>
        <v>#REF!</v>
      </c>
      <c r="AP20" s="21" t="e">
        <f t="shared" si="2"/>
        <v>#REF!</v>
      </c>
      <c r="AQ20" s="21" t="e">
        <f t="shared" si="2"/>
        <v>#REF!</v>
      </c>
      <c r="AR20" s="21" t="e">
        <f t="shared" si="2"/>
        <v>#REF!</v>
      </c>
      <c r="AS20" s="21" t="e">
        <f t="shared" si="2"/>
        <v>#REF!</v>
      </c>
      <c r="AT20" s="21" t="e">
        <f t="shared" si="2"/>
        <v>#REF!</v>
      </c>
      <c r="AU20" s="21" t="e">
        <f t="shared" si="2"/>
        <v>#REF!</v>
      </c>
      <c r="AV20" s="21" t="e">
        <f t="shared" si="2"/>
        <v>#REF!</v>
      </c>
      <c r="AW20" s="21" t="e">
        <f t="shared" si="2"/>
        <v>#REF!</v>
      </c>
      <c r="AY20" s="20">
        <v>16</v>
      </c>
      <c r="AZ20" s="21" t="e">
        <f>ROUND($AY$3*P20,0)</f>
        <v>#REF!</v>
      </c>
      <c r="BA20" s="21" t="e">
        <f t="shared" si="3"/>
        <v>#REF!</v>
      </c>
      <c r="BB20" s="21" t="e">
        <f t="shared" si="3"/>
        <v>#REF!</v>
      </c>
      <c r="BC20" s="21" t="e">
        <f t="shared" si="3"/>
        <v>#REF!</v>
      </c>
      <c r="BD20" s="21" t="e">
        <f t="shared" si="3"/>
        <v>#REF!</v>
      </c>
      <c r="BE20" s="21" t="e">
        <f t="shared" si="3"/>
        <v>#REF!</v>
      </c>
      <c r="BF20" s="21" t="e">
        <f t="shared" si="3"/>
        <v>#REF!</v>
      </c>
      <c r="BG20" s="21" t="e">
        <f t="shared" si="3"/>
        <v>#REF!</v>
      </c>
      <c r="BH20" s="21" t="e">
        <f t="shared" si="3"/>
        <v>#REF!</v>
      </c>
      <c r="BI20" s="21" t="e">
        <f t="shared" si="3"/>
        <v>#REF!</v>
      </c>
    </row>
    <row r="21" spans="2:61" ht="15.75" x14ac:dyDescent="0.3">
      <c r="B21" s="20">
        <v>17</v>
      </c>
      <c r="C21" s="21">
        <v>59691</v>
      </c>
      <c r="D21" s="21">
        <v>63179</v>
      </c>
      <c r="E21" s="21">
        <v>64924</v>
      </c>
      <c r="F21" s="21">
        <v>68411</v>
      </c>
      <c r="G21" s="21">
        <v>71901</v>
      </c>
      <c r="H21" s="21">
        <v>75388</v>
      </c>
      <c r="I21" s="21">
        <v>77133</v>
      </c>
      <c r="J21" s="21">
        <v>78877</v>
      </c>
      <c r="K21" s="21">
        <v>80621</v>
      </c>
      <c r="L21" s="22">
        <v>82365</v>
      </c>
      <c r="O21" s="20">
        <v>17</v>
      </c>
      <c r="P21" s="24">
        <f t="shared" si="9"/>
        <v>1.5399999999999991</v>
      </c>
      <c r="Q21" s="24">
        <f t="shared" si="9"/>
        <v>1.629999999999999</v>
      </c>
      <c r="R21" s="24">
        <f t="shared" si="9"/>
        <v>1.6749999999999989</v>
      </c>
      <c r="S21" s="24">
        <f>S20</f>
        <v>1.7649999999999988</v>
      </c>
      <c r="T21" s="24">
        <f>T20</f>
        <v>1.8549999999999986</v>
      </c>
      <c r="U21" s="24">
        <f t="shared" si="4"/>
        <v>1.9449999999999985</v>
      </c>
      <c r="V21" s="24">
        <f t="shared" si="4"/>
        <v>1.9899999999999984</v>
      </c>
      <c r="W21" s="24">
        <f t="shared" si="4"/>
        <v>2.0349999999999984</v>
      </c>
      <c r="X21" s="24">
        <f t="shared" si="4"/>
        <v>2.0799999999999983</v>
      </c>
      <c r="Y21" s="24">
        <f t="shared" si="4"/>
        <v>2.1249999999999982</v>
      </c>
      <c r="AA21" s="20">
        <v>17</v>
      </c>
      <c r="AB21" s="21" t="e">
        <f t="shared" si="5"/>
        <v>#REF!</v>
      </c>
      <c r="AC21" s="21" t="e">
        <f>ROUND($AA$3*Q21,0)</f>
        <v>#REF!</v>
      </c>
      <c r="AD21" s="21" t="e">
        <f t="shared" ref="AD21:AK21" si="10">ROUND($AA$3*R21,0)</f>
        <v>#REF!</v>
      </c>
      <c r="AE21" s="21" t="e">
        <f t="shared" si="10"/>
        <v>#REF!</v>
      </c>
      <c r="AF21" s="21" t="e">
        <f t="shared" si="10"/>
        <v>#REF!</v>
      </c>
      <c r="AG21" s="21" t="e">
        <f t="shared" si="10"/>
        <v>#REF!</v>
      </c>
      <c r="AH21" s="21" t="e">
        <f t="shared" si="10"/>
        <v>#REF!</v>
      </c>
      <c r="AI21" s="21" t="e">
        <f t="shared" si="10"/>
        <v>#REF!</v>
      </c>
      <c r="AJ21" s="21" t="e">
        <f t="shared" si="10"/>
        <v>#REF!</v>
      </c>
      <c r="AK21" s="21" t="e">
        <f t="shared" si="10"/>
        <v>#REF!</v>
      </c>
      <c r="AM21" s="20">
        <v>17</v>
      </c>
      <c r="AN21" s="21" t="e">
        <f>ROUND($AM$3*P21,0)</f>
        <v>#REF!</v>
      </c>
      <c r="AO21" s="21" t="e">
        <f t="shared" ref="AO21:AW21" si="11">ROUND($AM$3*Q21,0)</f>
        <v>#REF!</v>
      </c>
      <c r="AP21" s="21" t="e">
        <f t="shared" si="11"/>
        <v>#REF!</v>
      </c>
      <c r="AQ21" s="21" t="e">
        <f t="shared" si="11"/>
        <v>#REF!</v>
      </c>
      <c r="AR21" s="21" t="e">
        <f t="shared" si="11"/>
        <v>#REF!</v>
      </c>
      <c r="AS21" s="21" t="e">
        <f t="shared" si="11"/>
        <v>#REF!</v>
      </c>
      <c r="AT21" s="21" t="e">
        <f t="shared" si="11"/>
        <v>#REF!</v>
      </c>
      <c r="AU21" s="21" t="e">
        <f t="shared" si="11"/>
        <v>#REF!</v>
      </c>
      <c r="AV21" s="21" t="e">
        <f t="shared" si="11"/>
        <v>#REF!</v>
      </c>
      <c r="AW21" s="21" t="e">
        <f t="shared" si="11"/>
        <v>#REF!</v>
      </c>
      <c r="AY21" s="20">
        <v>17</v>
      </c>
      <c r="AZ21" s="21" t="e">
        <f>ROUND($AY$3*P21,0)</f>
        <v>#REF!</v>
      </c>
      <c r="BA21" s="21" t="e">
        <f t="shared" ref="BA21:BI21" si="12">ROUND($AY$3*Q21,0)</f>
        <v>#REF!</v>
      </c>
      <c r="BB21" s="21" t="e">
        <f t="shared" si="12"/>
        <v>#REF!</v>
      </c>
      <c r="BC21" s="21" t="e">
        <f t="shared" si="12"/>
        <v>#REF!</v>
      </c>
      <c r="BD21" s="21" t="e">
        <f t="shared" si="12"/>
        <v>#REF!</v>
      </c>
      <c r="BE21" s="21" t="e">
        <f t="shared" si="12"/>
        <v>#REF!</v>
      </c>
      <c r="BF21" s="21" t="e">
        <f t="shared" si="12"/>
        <v>#REF!</v>
      </c>
      <c r="BG21" s="21" t="e">
        <f t="shared" si="12"/>
        <v>#REF!</v>
      </c>
      <c r="BH21" s="21" t="e">
        <f t="shared" si="12"/>
        <v>#REF!</v>
      </c>
      <c r="BI21" s="21" t="e">
        <f t="shared" si="12"/>
        <v>#REF!</v>
      </c>
    </row>
    <row r="22" spans="2:61" ht="15.75" x14ac:dyDescent="0.3">
      <c r="B22" s="31">
        <v>18</v>
      </c>
      <c r="C22" s="32">
        <v>60287</v>
      </c>
      <c r="D22" s="32">
        <v>63810</v>
      </c>
      <c r="E22" s="32">
        <v>65573</v>
      </c>
      <c r="F22" s="32">
        <v>69096</v>
      </c>
      <c r="G22" s="32">
        <v>72620</v>
      </c>
      <c r="H22" s="32">
        <v>76144</v>
      </c>
      <c r="I22" s="32">
        <v>77904</v>
      </c>
      <c r="J22" s="32">
        <v>79665</v>
      </c>
      <c r="K22" s="32">
        <v>81428</v>
      </c>
      <c r="L22" s="33">
        <v>83189</v>
      </c>
      <c r="O22" s="31">
        <v>18</v>
      </c>
      <c r="P22" s="34">
        <f>C22/C21</f>
        <v>1.0099847548206597</v>
      </c>
      <c r="Q22" s="34">
        <f>D22/D21</f>
        <v>1.0099874958451385</v>
      </c>
      <c r="R22" s="34">
        <f t="shared" ref="Q22:Y35" si="13">E22/E21</f>
        <v>1.0099963033700943</v>
      </c>
      <c r="S22" s="34">
        <f t="shared" si="13"/>
        <v>1.0100130096037188</v>
      </c>
      <c r="T22" s="34">
        <f t="shared" si="13"/>
        <v>1.0099998609198759</v>
      </c>
      <c r="U22" s="34">
        <f t="shared" si="13"/>
        <v>1.0100281211863957</v>
      </c>
      <c r="V22" s="34">
        <f t="shared" si="13"/>
        <v>1.0099957216755475</v>
      </c>
      <c r="W22" s="34">
        <f t="shared" si="13"/>
        <v>1.00999023796544</v>
      </c>
      <c r="X22" s="34">
        <f t="shared" si="13"/>
        <v>1.0100097989357613</v>
      </c>
      <c r="Y22" s="34">
        <f t="shared" si="13"/>
        <v>1.0100042493777697</v>
      </c>
      <c r="AA22" s="31">
        <v>18</v>
      </c>
      <c r="AB22" s="32" t="e">
        <f>ROUND(AB21*P22,0)</f>
        <v>#REF!</v>
      </c>
      <c r="AC22" s="32" t="e">
        <f>ROUND(AC21*Q22,0)</f>
        <v>#REF!</v>
      </c>
      <c r="AD22" s="32" t="e">
        <f>ROUND(AD21*R22,0)</f>
        <v>#REF!</v>
      </c>
      <c r="AE22" s="32" t="e">
        <f t="shared" ref="AC22:AK35" si="14">ROUND(AE21*S22,0)</f>
        <v>#REF!</v>
      </c>
      <c r="AF22" s="32" t="e">
        <f t="shared" si="14"/>
        <v>#REF!</v>
      </c>
      <c r="AG22" s="32" t="e">
        <f t="shared" si="14"/>
        <v>#REF!</v>
      </c>
      <c r="AH22" s="32" t="e">
        <f t="shared" si="14"/>
        <v>#REF!</v>
      </c>
      <c r="AI22" s="32" t="e">
        <f t="shared" si="14"/>
        <v>#REF!</v>
      </c>
      <c r="AJ22" s="32" t="e">
        <f t="shared" si="14"/>
        <v>#REF!</v>
      </c>
      <c r="AK22" s="32" t="e">
        <f t="shared" si="14"/>
        <v>#REF!</v>
      </c>
      <c r="AM22" s="31">
        <v>18</v>
      </c>
      <c r="AN22" s="32" t="e">
        <f>ROUND(AN21*P22,0)</f>
        <v>#REF!</v>
      </c>
      <c r="AO22" s="32" t="e">
        <f t="shared" ref="AO22:AW35" si="15">ROUND(AO21*Q22,0)</f>
        <v>#REF!</v>
      </c>
      <c r="AP22" s="32" t="e">
        <f t="shared" si="15"/>
        <v>#REF!</v>
      </c>
      <c r="AQ22" s="32" t="e">
        <f t="shared" si="15"/>
        <v>#REF!</v>
      </c>
      <c r="AR22" s="32" t="e">
        <f t="shared" si="15"/>
        <v>#REF!</v>
      </c>
      <c r="AS22" s="32" t="e">
        <f t="shared" si="15"/>
        <v>#REF!</v>
      </c>
      <c r="AT22" s="32" t="e">
        <f t="shared" si="15"/>
        <v>#REF!</v>
      </c>
      <c r="AU22" s="32" t="e">
        <f t="shared" si="15"/>
        <v>#REF!</v>
      </c>
      <c r="AV22" s="32" t="e">
        <f t="shared" si="15"/>
        <v>#REF!</v>
      </c>
      <c r="AW22" s="32" t="e">
        <f t="shared" si="15"/>
        <v>#REF!</v>
      </c>
      <c r="AY22" s="31">
        <v>18</v>
      </c>
      <c r="AZ22" s="32" t="e">
        <f>ROUND(AZ21*P22,0)</f>
        <v>#REF!</v>
      </c>
      <c r="BA22" s="32" t="e">
        <f t="shared" ref="BA22:BI35" si="16">ROUND(BA21*Q22,0)</f>
        <v>#REF!</v>
      </c>
      <c r="BB22" s="32" t="e">
        <f t="shared" si="16"/>
        <v>#REF!</v>
      </c>
      <c r="BC22" s="32" t="e">
        <f t="shared" si="16"/>
        <v>#REF!</v>
      </c>
      <c r="BD22" s="32" t="e">
        <f t="shared" si="16"/>
        <v>#REF!</v>
      </c>
      <c r="BE22" s="32" t="e">
        <f t="shared" si="16"/>
        <v>#REF!</v>
      </c>
      <c r="BF22" s="32" t="e">
        <f t="shared" si="16"/>
        <v>#REF!</v>
      </c>
      <c r="BG22" s="32" t="e">
        <f t="shared" si="16"/>
        <v>#REF!</v>
      </c>
      <c r="BH22" s="32" t="e">
        <f t="shared" si="16"/>
        <v>#REF!</v>
      </c>
      <c r="BI22" s="32" t="e">
        <f t="shared" si="16"/>
        <v>#REF!</v>
      </c>
    </row>
    <row r="23" spans="2:61" ht="15.75" x14ac:dyDescent="0.3">
      <c r="B23" s="20">
        <v>19</v>
      </c>
      <c r="C23" s="32">
        <v>60891</v>
      </c>
      <c r="D23" s="32">
        <v>64450</v>
      </c>
      <c r="E23" s="32">
        <v>66229</v>
      </c>
      <c r="F23" s="32">
        <v>69791</v>
      </c>
      <c r="G23" s="32">
        <v>73344</v>
      </c>
      <c r="H23" s="32">
        <v>76905</v>
      </c>
      <c r="I23" s="32">
        <v>78685</v>
      </c>
      <c r="J23" s="32">
        <v>80462</v>
      </c>
      <c r="K23" s="32">
        <v>82242</v>
      </c>
      <c r="L23" s="33">
        <v>84019</v>
      </c>
      <c r="O23" s="20">
        <v>19</v>
      </c>
      <c r="P23" s="34">
        <f t="shared" ref="P23:Q35" si="17">C23/C22</f>
        <v>1.0100187436760828</v>
      </c>
      <c r="Q23" s="34">
        <f t="shared" si="17"/>
        <v>1.0100297758971948</v>
      </c>
      <c r="R23" s="34">
        <f t="shared" si="13"/>
        <v>1.0100041175483812</v>
      </c>
      <c r="S23" s="34">
        <f t="shared" si="13"/>
        <v>1.0100584693759407</v>
      </c>
      <c r="T23" s="34">
        <f t="shared" si="13"/>
        <v>1.00996970531534</v>
      </c>
      <c r="U23" s="34">
        <f t="shared" si="13"/>
        <v>1.0099942214750999</v>
      </c>
      <c r="V23" s="34">
        <f t="shared" si="13"/>
        <v>1.0100251591702609</v>
      </c>
      <c r="W23" s="34">
        <f t="shared" si="13"/>
        <v>1.0100043933973515</v>
      </c>
      <c r="X23" s="34">
        <f t="shared" si="13"/>
        <v>1.0099965613793782</v>
      </c>
      <c r="Y23" s="34">
        <f t="shared" si="13"/>
        <v>1.009977280650086</v>
      </c>
      <c r="AA23" s="20">
        <v>19</v>
      </c>
      <c r="AB23" s="32" t="e">
        <f>ROUND(AB22*P23,0)</f>
        <v>#REF!</v>
      </c>
      <c r="AC23" s="32" t="e">
        <f t="shared" si="14"/>
        <v>#REF!</v>
      </c>
      <c r="AD23" s="32" t="e">
        <f t="shared" si="14"/>
        <v>#REF!</v>
      </c>
      <c r="AE23" s="32" t="e">
        <f t="shared" si="14"/>
        <v>#REF!</v>
      </c>
      <c r="AF23" s="32" t="e">
        <f t="shared" si="14"/>
        <v>#REF!</v>
      </c>
      <c r="AG23" s="32" t="e">
        <f t="shared" si="14"/>
        <v>#REF!</v>
      </c>
      <c r="AH23" s="32" t="e">
        <f t="shared" si="14"/>
        <v>#REF!</v>
      </c>
      <c r="AI23" s="32" t="e">
        <f t="shared" si="14"/>
        <v>#REF!</v>
      </c>
      <c r="AJ23" s="32" t="e">
        <f t="shared" si="14"/>
        <v>#REF!</v>
      </c>
      <c r="AK23" s="32" t="e">
        <f>ROUND(AK22*Y23,0)</f>
        <v>#REF!</v>
      </c>
      <c r="AM23" s="20">
        <v>19</v>
      </c>
      <c r="AN23" s="32" t="e">
        <f>ROUND(AN22*P23,0)</f>
        <v>#REF!</v>
      </c>
      <c r="AO23" s="32" t="e">
        <f t="shared" si="15"/>
        <v>#REF!</v>
      </c>
      <c r="AP23" s="32" t="e">
        <f t="shared" si="15"/>
        <v>#REF!</v>
      </c>
      <c r="AQ23" s="32" t="e">
        <f t="shared" si="15"/>
        <v>#REF!</v>
      </c>
      <c r="AR23" s="32" t="e">
        <f t="shared" si="15"/>
        <v>#REF!</v>
      </c>
      <c r="AS23" s="32" t="e">
        <f t="shared" si="15"/>
        <v>#REF!</v>
      </c>
      <c r="AT23" s="32" t="e">
        <f t="shared" si="15"/>
        <v>#REF!</v>
      </c>
      <c r="AU23" s="32" t="e">
        <f t="shared" si="15"/>
        <v>#REF!</v>
      </c>
      <c r="AV23" s="32" t="e">
        <f t="shared" si="15"/>
        <v>#REF!</v>
      </c>
      <c r="AW23" s="32" t="e">
        <f t="shared" si="15"/>
        <v>#REF!</v>
      </c>
      <c r="AY23" s="20">
        <v>19</v>
      </c>
      <c r="AZ23" s="32" t="e">
        <f>ROUND(AZ22*P23,0)</f>
        <v>#REF!</v>
      </c>
      <c r="BA23" s="32" t="e">
        <f t="shared" si="16"/>
        <v>#REF!</v>
      </c>
      <c r="BB23" s="32" t="e">
        <f t="shared" si="16"/>
        <v>#REF!</v>
      </c>
      <c r="BC23" s="32" t="e">
        <f t="shared" si="16"/>
        <v>#REF!</v>
      </c>
      <c r="BD23" s="32" t="e">
        <f t="shared" si="16"/>
        <v>#REF!</v>
      </c>
      <c r="BE23" s="32" t="e">
        <f t="shared" si="16"/>
        <v>#REF!</v>
      </c>
      <c r="BF23" s="32" t="e">
        <f t="shared" si="16"/>
        <v>#REF!</v>
      </c>
      <c r="BG23" s="32" t="e">
        <f t="shared" si="16"/>
        <v>#REF!</v>
      </c>
      <c r="BH23" s="32" t="e">
        <f t="shared" si="16"/>
        <v>#REF!</v>
      </c>
      <c r="BI23" s="32" t="e">
        <f t="shared" si="16"/>
        <v>#REF!</v>
      </c>
    </row>
    <row r="24" spans="2:61" ht="15.75" x14ac:dyDescent="0.3">
      <c r="B24" s="26">
        <v>20</v>
      </c>
      <c r="C24" s="35">
        <v>61500</v>
      </c>
      <c r="D24" s="35">
        <v>65094</v>
      </c>
      <c r="E24" s="35">
        <v>66890</v>
      </c>
      <c r="F24" s="35">
        <v>70485</v>
      </c>
      <c r="G24" s="35">
        <v>74079</v>
      </c>
      <c r="H24" s="35">
        <v>77675</v>
      </c>
      <c r="I24" s="35">
        <v>79471</v>
      </c>
      <c r="J24" s="35">
        <v>81268</v>
      </c>
      <c r="K24" s="35">
        <v>83065</v>
      </c>
      <c r="L24" s="36">
        <v>84861</v>
      </c>
      <c r="O24" s="26">
        <v>20</v>
      </c>
      <c r="P24" s="37">
        <f t="shared" si="17"/>
        <v>1.0100014780509434</v>
      </c>
      <c r="Q24" s="37">
        <f t="shared" si="17"/>
        <v>1.0099922420480993</v>
      </c>
      <c r="R24" s="37">
        <f t="shared" si="13"/>
        <v>1.0099805221277689</v>
      </c>
      <c r="S24" s="37">
        <f t="shared" si="13"/>
        <v>1.0099439755842443</v>
      </c>
      <c r="T24" s="37">
        <f t="shared" si="13"/>
        <v>1.0100212696335078</v>
      </c>
      <c r="U24" s="37">
        <f t="shared" si="13"/>
        <v>1.0100123529029321</v>
      </c>
      <c r="V24" s="37">
        <f t="shared" si="13"/>
        <v>1.0099891974328017</v>
      </c>
      <c r="W24" s="37">
        <f t="shared" si="13"/>
        <v>1.010017150953245</v>
      </c>
      <c r="X24" s="37">
        <f t="shared" si="13"/>
        <v>1.0100070523576761</v>
      </c>
      <c r="Y24" s="37">
        <f t="shared" si="13"/>
        <v>1.0100215427462835</v>
      </c>
      <c r="AA24" s="26">
        <v>20</v>
      </c>
      <c r="AB24" s="35" t="e">
        <f t="shared" ref="AB24:AB35" si="18">ROUND(AB23*P24,0)</f>
        <v>#REF!</v>
      </c>
      <c r="AC24" s="35" t="e">
        <f t="shared" si="14"/>
        <v>#REF!</v>
      </c>
      <c r="AD24" s="35" t="e">
        <f t="shared" si="14"/>
        <v>#REF!</v>
      </c>
      <c r="AE24" s="35" t="e">
        <f t="shared" si="14"/>
        <v>#REF!</v>
      </c>
      <c r="AF24" s="35" t="e">
        <f t="shared" si="14"/>
        <v>#REF!</v>
      </c>
      <c r="AG24" s="35" t="e">
        <f t="shared" si="14"/>
        <v>#REF!</v>
      </c>
      <c r="AH24" s="35" t="e">
        <f t="shared" si="14"/>
        <v>#REF!</v>
      </c>
      <c r="AI24" s="35" t="e">
        <f t="shared" si="14"/>
        <v>#REF!</v>
      </c>
      <c r="AJ24" s="35" t="e">
        <f t="shared" si="14"/>
        <v>#REF!</v>
      </c>
      <c r="AK24" s="35" t="e">
        <f>ROUND(AK23*Y24,0)</f>
        <v>#REF!</v>
      </c>
      <c r="AM24" s="26">
        <v>20</v>
      </c>
      <c r="AN24" s="35" t="e">
        <f>ROUND(AN23*P24,0)</f>
        <v>#REF!</v>
      </c>
      <c r="AO24" s="35" t="e">
        <f t="shared" si="15"/>
        <v>#REF!</v>
      </c>
      <c r="AP24" s="35" t="e">
        <f t="shared" si="15"/>
        <v>#REF!</v>
      </c>
      <c r="AQ24" s="35" t="e">
        <f t="shared" si="15"/>
        <v>#REF!</v>
      </c>
      <c r="AR24" s="35" t="e">
        <f t="shared" si="15"/>
        <v>#REF!</v>
      </c>
      <c r="AS24" s="35" t="e">
        <f t="shared" si="15"/>
        <v>#REF!</v>
      </c>
      <c r="AT24" s="35" t="e">
        <f t="shared" si="15"/>
        <v>#REF!</v>
      </c>
      <c r="AU24" s="35" t="e">
        <f t="shared" si="15"/>
        <v>#REF!</v>
      </c>
      <c r="AV24" s="35" t="e">
        <f t="shared" si="15"/>
        <v>#REF!</v>
      </c>
      <c r="AW24" s="35" t="e">
        <f t="shared" si="15"/>
        <v>#REF!</v>
      </c>
      <c r="AY24" s="26">
        <v>20</v>
      </c>
      <c r="AZ24" s="35" t="e">
        <f>ROUND(AZ23*P24,0)</f>
        <v>#REF!</v>
      </c>
      <c r="BA24" s="35" t="e">
        <f t="shared" si="16"/>
        <v>#REF!</v>
      </c>
      <c r="BB24" s="35" t="e">
        <f t="shared" si="16"/>
        <v>#REF!</v>
      </c>
      <c r="BC24" s="35" t="e">
        <f t="shared" si="16"/>
        <v>#REF!</v>
      </c>
      <c r="BD24" s="35" t="e">
        <f t="shared" si="16"/>
        <v>#REF!</v>
      </c>
      <c r="BE24" s="35" t="e">
        <f t="shared" si="16"/>
        <v>#REF!</v>
      </c>
      <c r="BF24" s="35" t="e">
        <f t="shared" si="16"/>
        <v>#REF!</v>
      </c>
      <c r="BG24" s="35" t="e">
        <f t="shared" si="16"/>
        <v>#REF!</v>
      </c>
      <c r="BH24" s="35" t="e">
        <f t="shared" si="16"/>
        <v>#REF!</v>
      </c>
      <c r="BI24" s="35" t="e">
        <f t="shared" si="16"/>
        <v>#REF!</v>
      </c>
    </row>
    <row r="25" spans="2:61" ht="15.75" x14ac:dyDescent="0.3">
      <c r="B25" s="20">
        <v>21</v>
      </c>
      <c r="C25" s="32">
        <v>62113</v>
      </c>
      <c r="D25" s="32">
        <v>65747</v>
      </c>
      <c r="E25" s="32">
        <v>67558</v>
      </c>
      <c r="F25" s="32">
        <v>71193</v>
      </c>
      <c r="G25" s="32">
        <v>74820</v>
      </c>
      <c r="H25" s="32">
        <v>78453</v>
      </c>
      <c r="I25" s="32">
        <v>80264</v>
      </c>
      <c r="J25" s="32">
        <v>82080</v>
      </c>
      <c r="K25" s="32">
        <v>83895</v>
      </c>
      <c r="L25" s="33">
        <v>85709</v>
      </c>
      <c r="O25" s="20">
        <v>21</v>
      </c>
      <c r="P25" s="34">
        <f t="shared" si="17"/>
        <v>1.0099674796747968</v>
      </c>
      <c r="Q25" s="34">
        <f t="shared" si="17"/>
        <v>1.0100316465419239</v>
      </c>
      <c r="R25" s="34">
        <f t="shared" si="13"/>
        <v>1.009986545074002</v>
      </c>
      <c r="S25" s="34">
        <f t="shared" si="13"/>
        <v>1.0100446903596509</v>
      </c>
      <c r="T25" s="34">
        <f t="shared" si="13"/>
        <v>1.0100028348114851</v>
      </c>
      <c r="U25" s="34">
        <f t="shared" si="13"/>
        <v>1.010016092693917</v>
      </c>
      <c r="V25" s="34">
        <f t="shared" si="13"/>
        <v>1.009978482716966</v>
      </c>
      <c r="W25" s="34">
        <f t="shared" si="13"/>
        <v>1.0099916326229266</v>
      </c>
      <c r="X25" s="34">
        <f t="shared" si="13"/>
        <v>1.0099921748028653</v>
      </c>
      <c r="Y25" s="34">
        <f t="shared" si="13"/>
        <v>1.0099928117745489</v>
      </c>
      <c r="AA25" s="20">
        <v>21</v>
      </c>
      <c r="AB25" s="32" t="e">
        <f t="shared" si="18"/>
        <v>#REF!</v>
      </c>
      <c r="AC25" s="32" t="e">
        <f t="shared" si="14"/>
        <v>#REF!</v>
      </c>
      <c r="AD25" s="32" t="e">
        <f t="shared" si="14"/>
        <v>#REF!</v>
      </c>
      <c r="AE25" s="32" t="e">
        <f t="shared" si="14"/>
        <v>#REF!</v>
      </c>
      <c r="AF25" s="32" t="e">
        <f t="shared" si="14"/>
        <v>#REF!</v>
      </c>
      <c r="AG25" s="32" t="e">
        <f t="shared" si="14"/>
        <v>#REF!</v>
      </c>
      <c r="AH25" s="32" t="e">
        <f t="shared" si="14"/>
        <v>#REF!</v>
      </c>
      <c r="AI25" s="32" t="e">
        <f t="shared" si="14"/>
        <v>#REF!</v>
      </c>
      <c r="AJ25" s="32" t="e">
        <f t="shared" si="14"/>
        <v>#REF!</v>
      </c>
      <c r="AK25" s="32" t="e">
        <f>ROUND(AK24*Y25,0)</f>
        <v>#REF!</v>
      </c>
      <c r="AM25" s="20">
        <v>21</v>
      </c>
      <c r="AN25" s="32" t="e">
        <f t="shared" ref="AN25:AN35" si="19">ROUND(AN24*P25,0)</f>
        <v>#REF!</v>
      </c>
      <c r="AO25" s="32" t="e">
        <f t="shared" si="15"/>
        <v>#REF!</v>
      </c>
      <c r="AP25" s="32" t="e">
        <f t="shared" si="15"/>
        <v>#REF!</v>
      </c>
      <c r="AQ25" s="32" t="e">
        <f t="shared" si="15"/>
        <v>#REF!</v>
      </c>
      <c r="AR25" s="32" t="e">
        <f t="shared" si="15"/>
        <v>#REF!</v>
      </c>
      <c r="AS25" s="32" t="e">
        <f t="shared" si="15"/>
        <v>#REF!</v>
      </c>
      <c r="AT25" s="32" t="e">
        <f t="shared" si="15"/>
        <v>#REF!</v>
      </c>
      <c r="AU25" s="32" t="e">
        <f t="shared" si="15"/>
        <v>#REF!</v>
      </c>
      <c r="AV25" s="32" t="e">
        <f t="shared" si="15"/>
        <v>#REF!</v>
      </c>
      <c r="AW25" s="32" t="e">
        <f t="shared" si="15"/>
        <v>#REF!</v>
      </c>
      <c r="AY25" s="20">
        <v>21</v>
      </c>
      <c r="AZ25" s="32" t="e">
        <f t="shared" ref="AZ25:AZ35" si="20">ROUND(AZ24*P25,0)</f>
        <v>#REF!</v>
      </c>
      <c r="BA25" s="32" t="e">
        <f t="shared" si="16"/>
        <v>#REF!</v>
      </c>
      <c r="BB25" s="32" t="e">
        <f t="shared" si="16"/>
        <v>#REF!</v>
      </c>
      <c r="BC25" s="32" t="e">
        <f t="shared" si="16"/>
        <v>#REF!</v>
      </c>
      <c r="BD25" s="32" t="e">
        <f t="shared" si="16"/>
        <v>#REF!</v>
      </c>
      <c r="BE25" s="32" t="e">
        <f t="shared" si="16"/>
        <v>#REF!</v>
      </c>
      <c r="BF25" s="32" t="e">
        <f t="shared" si="16"/>
        <v>#REF!</v>
      </c>
      <c r="BG25" s="32" t="e">
        <f t="shared" si="16"/>
        <v>#REF!</v>
      </c>
      <c r="BH25" s="32" t="e">
        <f t="shared" si="16"/>
        <v>#REF!</v>
      </c>
      <c r="BI25" s="32" t="e">
        <f t="shared" si="16"/>
        <v>#REF!</v>
      </c>
    </row>
    <row r="26" spans="2:61" ht="15.75" x14ac:dyDescent="0.3">
      <c r="B26" s="20">
        <v>22</v>
      </c>
      <c r="C26" s="32">
        <v>62735</v>
      </c>
      <c r="D26" s="32">
        <v>66403</v>
      </c>
      <c r="E26" s="32">
        <v>68235</v>
      </c>
      <c r="F26" s="32">
        <v>71904</v>
      </c>
      <c r="G26" s="32">
        <v>75565</v>
      </c>
      <c r="H26" s="32">
        <v>79236</v>
      </c>
      <c r="I26" s="32">
        <v>81066</v>
      </c>
      <c r="J26" s="32">
        <v>82902</v>
      </c>
      <c r="K26" s="32">
        <v>84735</v>
      </c>
      <c r="L26" s="33">
        <v>86567</v>
      </c>
      <c r="O26" s="20">
        <v>22</v>
      </c>
      <c r="P26" s="34">
        <f t="shared" si="17"/>
        <v>1.0100140067296701</v>
      </c>
      <c r="Q26" s="34">
        <f t="shared" si="17"/>
        <v>1.0099776415653947</v>
      </c>
      <c r="R26" s="34">
        <f t="shared" si="13"/>
        <v>1.010021018976287</v>
      </c>
      <c r="S26" s="34">
        <f t="shared" si="13"/>
        <v>1.0099869369179555</v>
      </c>
      <c r="T26" s="34">
        <f t="shared" si="13"/>
        <v>1.0099572306869822</v>
      </c>
      <c r="U26" s="34">
        <f t="shared" si="13"/>
        <v>1.0099804978777103</v>
      </c>
      <c r="V26" s="34">
        <f t="shared" si="13"/>
        <v>1.0099920263131665</v>
      </c>
      <c r="W26" s="34">
        <f t="shared" si="13"/>
        <v>1.0100146198830409</v>
      </c>
      <c r="X26" s="34">
        <f t="shared" si="13"/>
        <v>1.0100125156445556</v>
      </c>
      <c r="Y26" s="34">
        <f t="shared" si="13"/>
        <v>1.0100106173214014</v>
      </c>
      <c r="AA26" s="20">
        <v>22</v>
      </c>
      <c r="AB26" s="32" t="e">
        <f t="shared" si="18"/>
        <v>#REF!</v>
      </c>
      <c r="AC26" s="32" t="e">
        <f t="shared" si="14"/>
        <v>#REF!</v>
      </c>
      <c r="AD26" s="32" t="e">
        <f t="shared" si="14"/>
        <v>#REF!</v>
      </c>
      <c r="AE26" s="32" t="e">
        <f t="shared" si="14"/>
        <v>#REF!</v>
      </c>
      <c r="AF26" s="32" t="e">
        <f t="shared" si="14"/>
        <v>#REF!</v>
      </c>
      <c r="AG26" s="32" t="e">
        <f t="shared" si="14"/>
        <v>#REF!</v>
      </c>
      <c r="AH26" s="32" t="e">
        <f t="shared" si="14"/>
        <v>#REF!</v>
      </c>
      <c r="AI26" s="32" t="e">
        <f t="shared" si="14"/>
        <v>#REF!</v>
      </c>
      <c r="AJ26" s="32" t="e">
        <f t="shared" si="14"/>
        <v>#REF!</v>
      </c>
      <c r="AK26" s="32" t="e">
        <f t="shared" si="14"/>
        <v>#REF!</v>
      </c>
      <c r="AM26" s="20">
        <v>22</v>
      </c>
      <c r="AN26" s="32" t="e">
        <f t="shared" si="19"/>
        <v>#REF!</v>
      </c>
      <c r="AO26" s="32" t="e">
        <f t="shared" si="15"/>
        <v>#REF!</v>
      </c>
      <c r="AP26" s="32" t="e">
        <f t="shared" si="15"/>
        <v>#REF!</v>
      </c>
      <c r="AQ26" s="32" t="e">
        <f t="shared" si="15"/>
        <v>#REF!</v>
      </c>
      <c r="AR26" s="32" t="e">
        <f t="shared" si="15"/>
        <v>#REF!</v>
      </c>
      <c r="AS26" s="32" t="e">
        <f t="shared" si="15"/>
        <v>#REF!</v>
      </c>
      <c r="AT26" s="32" t="e">
        <f t="shared" si="15"/>
        <v>#REF!</v>
      </c>
      <c r="AU26" s="32" t="e">
        <f t="shared" si="15"/>
        <v>#REF!</v>
      </c>
      <c r="AV26" s="32" t="e">
        <f t="shared" si="15"/>
        <v>#REF!</v>
      </c>
      <c r="AW26" s="32" t="e">
        <f t="shared" si="15"/>
        <v>#REF!</v>
      </c>
      <c r="AY26" s="20">
        <v>22</v>
      </c>
      <c r="AZ26" s="32" t="e">
        <f t="shared" si="20"/>
        <v>#REF!</v>
      </c>
      <c r="BA26" s="32" t="e">
        <f t="shared" si="16"/>
        <v>#REF!</v>
      </c>
      <c r="BB26" s="32" t="e">
        <f t="shared" si="16"/>
        <v>#REF!</v>
      </c>
      <c r="BC26" s="32" t="e">
        <f t="shared" si="16"/>
        <v>#REF!</v>
      </c>
      <c r="BD26" s="32" t="e">
        <f t="shared" si="16"/>
        <v>#REF!</v>
      </c>
      <c r="BE26" s="32" t="e">
        <f t="shared" si="16"/>
        <v>#REF!</v>
      </c>
      <c r="BF26" s="32" t="e">
        <f t="shared" si="16"/>
        <v>#REF!</v>
      </c>
      <c r="BG26" s="32" t="e">
        <f t="shared" si="16"/>
        <v>#REF!</v>
      </c>
      <c r="BH26" s="32" t="e">
        <f t="shared" si="16"/>
        <v>#REF!</v>
      </c>
      <c r="BI26" s="32" t="e">
        <f t="shared" si="16"/>
        <v>#REF!</v>
      </c>
    </row>
    <row r="27" spans="2:61" ht="15.75" x14ac:dyDescent="0.3">
      <c r="B27" s="31">
        <v>23</v>
      </c>
      <c r="C27" s="32">
        <v>63362</v>
      </c>
      <c r="D27" s="32">
        <v>67065</v>
      </c>
      <c r="E27" s="32">
        <v>68916</v>
      </c>
      <c r="F27" s="32">
        <v>72622</v>
      </c>
      <c r="G27" s="32">
        <v>76323</v>
      </c>
      <c r="H27" s="32">
        <v>80029</v>
      </c>
      <c r="I27" s="32">
        <v>81877</v>
      </c>
      <c r="J27" s="32">
        <v>83731</v>
      </c>
      <c r="K27" s="32">
        <v>85582</v>
      </c>
      <c r="L27" s="33">
        <v>87430</v>
      </c>
      <c r="O27" s="31">
        <v>23</v>
      </c>
      <c r="P27" s="34">
        <f t="shared" si="17"/>
        <v>1.0099944209771261</v>
      </c>
      <c r="Q27" s="34">
        <f t="shared" si="17"/>
        <v>1.0099694290920591</v>
      </c>
      <c r="R27" s="34">
        <f t="shared" si="13"/>
        <v>1.009980215431963</v>
      </c>
      <c r="S27" s="34">
        <f t="shared" si="13"/>
        <v>1.009985536270583</v>
      </c>
      <c r="T27" s="34">
        <f t="shared" si="13"/>
        <v>1.0100310990537948</v>
      </c>
      <c r="U27" s="34">
        <f t="shared" si="13"/>
        <v>1.0100080771366551</v>
      </c>
      <c r="V27" s="34">
        <f t="shared" si="13"/>
        <v>1.0100041941134383</v>
      </c>
      <c r="W27" s="34">
        <f t="shared" si="13"/>
        <v>1.0099997587512968</v>
      </c>
      <c r="X27" s="34">
        <f t="shared" si="13"/>
        <v>1.0099958694754234</v>
      </c>
      <c r="Y27" s="34">
        <f t="shared" si="13"/>
        <v>1.009969156838056</v>
      </c>
      <c r="AA27" s="31">
        <v>23</v>
      </c>
      <c r="AB27" s="32" t="e">
        <f t="shared" si="18"/>
        <v>#REF!</v>
      </c>
      <c r="AC27" s="32" t="e">
        <f t="shared" si="14"/>
        <v>#REF!</v>
      </c>
      <c r="AD27" s="32" t="e">
        <f t="shared" si="14"/>
        <v>#REF!</v>
      </c>
      <c r="AE27" s="32" t="e">
        <f t="shared" si="14"/>
        <v>#REF!</v>
      </c>
      <c r="AF27" s="32" t="e">
        <f t="shared" si="14"/>
        <v>#REF!</v>
      </c>
      <c r="AG27" s="32" t="e">
        <f t="shared" si="14"/>
        <v>#REF!</v>
      </c>
      <c r="AH27" s="32" t="e">
        <f t="shared" si="14"/>
        <v>#REF!</v>
      </c>
      <c r="AI27" s="32" t="e">
        <f t="shared" si="14"/>
        <v>#REF!</v>
      </c>
      <c r="AJ27" s="32" t="e">
        <f t="shared" si="14"/>
        <v>#REF!</v>
      </c>
      <c r="AK27" s="32" t="e">
        <f t="shared" si="14"/>
        <v>#REF!</v>
      </c>
      <c r="AM27" s="31">
        <v>23</v>
      </c>
      <c r="AN27" s="32" t="e">
        <f t="shared" si="19"/>
        <v>#REF!</v>
      </c>
      <c r="AO27" s="32" t="e">
        <f t="shared" si="15"/>
        <v>#REF!</v>
      </c>
      <c r="AP27" s="32" t="e">
        <f t="shared" si="15"/>
        <v>#REF!</v>
      </c>
      <c r="AQ27" s="32" t="e">
        <f t="shared" si="15"/>
        <v>#REF!</v>
      </c>
      <c r="AR27" s="32" t="e">
        <f t="shared" si="15"/>
        <v>#REF!</v>
      </c>
      <c r="AS27" s="32" t="e">
        <f t="shared" si="15"/>
        <v>#REF!</v>
      </c>
      <c r="AT27" s="32" t="e">
        <f t="shared" si="15"/>
        <v>#REF!</v>
      </c>
      <c r="AU27" s="32" t="e">
        <f t="shared" si="15"/>
        <v>#REF!</v>
      </c>
      <c r="AV27" s="32" t="e">
        <f t="shared" si="15"/>
        <v>#REF!</v>
      </c>
      <c r="AW27" s="32" t="e">
        <f t="shared" si="15"/>
        <v>#REF!</v>
      </c>
      <c r="AY27" s="31">
        <v>23</v>
      </c>
      <c r="AZ27" s="32" t="e">
        <f t="shared" si="20"/>
        <v>#REF!</v>
      </c>
      <c r="BA27" s="32" t="e">
        <f t="shared" si="16"/>
        <v>#REF!</v>
      </c>
      <c r="BB27" s="32" t="e">
        <f t="shared" si="16"/>
        <v>#REF!</v>
      </c>
      <c r="BC27" s="32" t="e">
        <f t="shared" si="16"/>
        <v>#REF!</v>
      </c>
      <c r="BD27" s="32" t="e">
        <f t="shared" si="16"/>
        <v>#REF!</v>
      </c>
      <c r="BE27" s="32" t="e">
        <f t="shared" si="16"/>
        <v>#REF!</v>
      </c>
      <c r="BF27" s="32" t="e">
        <f t="shared" si="16"/>
        <v>#REF!</v>
      </c>
      <c r="BG27" s="32" t="e">
        <f t="shared" si="16"/>
        <v>#REF!</v>
      </c>
      <c r="BH27" s="32" t="e">
        <f t="shared" si="16"/>
        <v>#REF!</v>
      </c>
      <c r="BI27" s="32" t="e">
        <f t="shared" si="16"/>
        <v>#REF!</v>
      </c>
    </row>
    <row r="28" spans="2:61" ht="15.75" x14ac:dyDescent="0.3">
      <c r="B28" s="31">
        <v>24</v>
      </c>
      <c r="C28" s="32">
        <v>63998</v>
      </c>
      <c r="D28" s="32">
        <v>67737</v>
      </c>
      <c r="E28" s="32">
        <v>69607</v>
      </c>
      <c r="F28" s="32">
        <v>73347</v>
      </c>
      <c r="G28" s="32">
        <v>77088</v>
      </c>
      <c r="H28" s="32">
        <v>80828</v>
      </c>
      <c r="I28" s="32">
        <v>82697</v>
      </c>
      <c r="J28" s="32">
        <v>84567</v>
      </c>
      <c r="K28" s="32">
        <v>86436</v>
      </c>
      <c r="L28" s="33">
        <v>88306</v>
      </c>
      <c r="O28" s="31">
        <v>24</v>
      </c>
      <c r="P28" s="34">
        <f t="shared" si="17"/>
        <v>1.0100375619456456</v>
      </c>
      <c r="Q28" s="34">
        <f t="shared" si="17"/>
        <v>1.0100201297248939</v>
      </c>
      <c r="R28" s="34">
        <f t="shared" si="13"/>
        <v>1.010026699170004</v>
      </c>
      <c r="S28" s="34">
        <f t="shared" si="13"/>
        <v>1.0099832006829885</v>
      </c>
      <c r="T28" s="34">
        <f t="shared" si="13"/>
        <v>1.010023190912307</v>
      </c>
      <c r="U28" s="34">
        <f t="shared" si="13"/>
        <v>1.0099838808431942</v>
      </c>
      <c r="V28" s="34">
        <f t="shared" si="13"/>
        <v>1.0100150225338007</v>
      </c>
      <c r="W28" s="34">
        <f t="shared" si="13"/>
        <v>1.0099843546595646</v>
      </c>
      <c r="X28" s="34">
        <f t="shared" si="13"/>
        <v>1.0099787338459021</v>
      </c>
      <c r="Y28" s="34">
        <f t="shared" si="13"/>
        <v>1.0100194441267301</v>
      </c>
      <c r="AA28" s="31">
        <v>24</v>
      </c>
      <c r="AB28" s="32" t="e">
        <f t="shared" si="18"/>
        <v>#REF!</v>
      </c>
      <c r="AC28" s="32" t="e">
        <f t="shared" si="14"/>
        <v>#REF!</v>
      </c>
      <c r="AD28" s="32" t="e">
        <f t="shared" si="14"/>
        <v>#REF!</v>
      </c>
      <c r="AE28" s="32" t="e">
        <f t="shared" si="14"/>
        <v>#REF!</v>
      </c>
      <c r="AF28" s="32" t="e">
        <f t="shared" si="14"/>
        <v>#REF!</v>
      </c>
      <c r="AG28" s="32" t="e">
        <f t="shared" si="14"/>
        <v>#REF!</v>
      </c>
      <c r="AH28" s="32" t="e">
        <f t="shared" si="14"/>
        <v>#REF!</v>
      </c>
      <c r="AI28" s="32" t="e">
        <f t="shared" si="14"/>
        <v>#REF!</v>
      </c>
      <c r="AJ28" s="32" t="e">
        <f t="shared" si="14"/>
        <v>#REF!</v>
      </c>
      <c r="AK28" s="32" t="e">
        <f t="shared" si="14"/>
        <v>#REF!</v>
      </c>
      <c r="AM28" s="31">
        <v>24</v>
      </c>
      <c r="AN28" s="32" t="e">
        <f t="shared" si="19"/>
        <v>#REF!</v>
      </c>
      <c r="AO28" s="32" t="e">
        <f t="shared" si="15"/>
        <v>#REF!</v>
      </c>
      <c r="AP28" s="32" t="e">
        <f t="shared" si="15"/>
        <v>#REF!</v>
      </c>
      <c r="AQ28" s="32" t="e">
        <f t="shared" si="15"/>
        <v>#REF!</v>
      </c>
      <c r="AR28" s="32" t="e">
        <f t="shared" si="15"/>
        <v>#REF!</v>
      </c>
      <c r="AS28" s="32" t="e">
        <f t="shared" si="15"/>
        <v>#REF!</v>
      </c>
      <c r="AT28" s="32" t="e">
        <f t="shared" si="15"/>
        <v>#REF!</v>
      </c>
      <c r="AU28" s="32" t="e">
        <f t="shared" si="15"/>
        <v>#REF!</v>
      </c>
      <c r="AV28" s="32" t="e">
        <f t="shared" si="15"/>
        <v>#REF!</v>
      </c>
      <c r="AW28" s="32" t="e">
        <f t="shared" si="15"/>
        <v>#REF!</v>
      </c>
      <c r="AY28" s="31">
        <v>24</v>
      </c>
      <c r="AZ28" s="32" t="e">
        <f t="shared" si="20"/>
        <v>#REF!</v>
      </c>
      <c r="BA28" s="32" t="e">
        <f t="shared" si="16"/>
        <v>#REF!</v>
      </c>
      <c r="BB28" s="32" t="e">
        <f t="shared" si="16"/>
        <v>#REF!</v>
      </c>
      <c r="BC28" s="32" t="e">
        <f t="shared" si="16"/>
        <v>#REF!</v>
      </c>
      <c r="BD28" s="32" t="e">
        <f t="shared" si="16"/>
        <v>#REF!</v>
      </c>
      <c r="BE28" s="32" t="e">
        <f t="shared" si="16"/>
        <v>#REF!</v>
      </c>
      <c r="BF28" s="32" t="e">
        <f t="shared" si="16"/>
        <v>#REF!</v>
      </c>
      <c r="BG28" s="32" t="e">
        <f t="shared" si="16"/>
        <v>#REF!</v>
      </c>
      <c r="BH28" s="32" t="e">
        <f t="shared" si="16"/>
        <v>#REF!</v>
      </c>
      <c r="BI28" s="32" t="e">
        <f t="shared" si="16"/>
        <v>#REF!</v>
      </c>
    </row>
    <row r="29" spans="2:61" ht="15.75" x14ac:dyDescent="0.3">
      <c r="B29" s="26">
        <v>25</v>
      </c>
      <c r="C29" s="35">
        <v>64638</v>
      </c>
      <c r="D29" s="35">
        <v>68413</v>
      </c>
      <c r="E29" s="35">
        <v>70302</v>
      </c>
      <c r="F29" s="35">
        <v>74081</v>
      </c>
      <c r="G29" s="35">
        <v>77860</v>
      </c>
      <c r="H29" s="35">
        <v>81635</v>
      </c>
      <c r="I29" s="35">
        <v>83525</v>
      </c>
      <c r="J29" s="35">
        <v>85414</v>
      </c>
      <c r="K29" s="35">
        <v>87301</v>
      </c>
      <c r="L29" s="36">
        <v>89189</v>
      </c>
      <c r="O29" s="26">
        <v>25</v>
      </c>
      <c r="P29" s="37">
        <f t="shared" si="17"/>
        <v>1.0100003125097659</v>
      </c>
      <c r="Q29" s="37">
        <f t="shared" si="17"/>
        <v>1.0099797747169199</v>
      </c>
      <c r="R29" s="37">
        <f t="shared" si="13"/>
        <v>1.0099846279828177</v>
      </c>
      <c r="S29" s="37">
        <f t="shared" si="13"/>
        <v>1.0100072259260775</v>
      </c>
      <c r="T29" s="37">
        <f t="shared" si="13"/>
        <v>1.0100145288501452</v>
      </c>
      <c r="U29" s="37">
        <f t="shared" si="13"/>
        <v>1.0099841639035978</v>
      </c>
      <c r="V29" s="37">
        <f t="shared" si="13"/>
        <v>1.0100124551071985</v>
      </c>
      <c r="W29" s="37">
        <f t="shared" si="13"/>
        <v>1.0100157271749028</v>
      </c>
      <c r="X29" s="37">
        <f t="shared" si="13"/>
        <v>1.0100074043222731</v>
      </c>
      <c r="Y29" s="37">
        <f t="shared" si="13"/>
        <v>1.0099993205444704</v>
      </c>
      <c r="AA29" s="26">
        <v>25</v>
      </c>
      <c r="AB29" s="35" t="e">
        <f t="shared" si="18"/>
        <v>#REF!</v>
      </c>
      <c r="AC29" s="35" t="e">
        <f t="shared" si="14"/>
        <v>#REF!</v>
      </c>
      <c r="AD29" s="35" t="e">
        <f t="shared" si="14"/>
        <v>#REF!</v>
      </c>
      <c r="AE29" s="35" t="e">
        <f t="shared" si="14"/>
        <v>#REF!</v>
      </c>
      <c r="AF29" s="35" t="e">
        <f t="shared" si="14"/>
        <v>#REF!</v>
      </c>
      <c r="AG29" s="35" t="e">
        <f t="shared" si="14"/>
        <v>#REF!</v>
      </c>
      <c r="AH29" s="35" t="e">
        <f t="shared" si="14"/>
        <v>#REF!</v>
      </c>
      <c r="AI29" s="35" t="e">
        <f t="shared" si="14"/>
        <v>#REF!</v>
      </c>
      <c r="AJ29" s="35" t="e">
        <f t="shared" si="14"/>
        <v>#REF!</v>
      </c>
      <c r="AK29" s="35" t="e">
        <f t="shared" si="14"/>
        <v>#REF!</v>
      </c>
      <c r="AM29" s="26">
        <v>25</v>
      </c>
      <c r="AN29" s="35" t="e">
        <f t="shared" si="19"/>
        <v>#REF!</v>
      </c>
      <c r="AO29" s="35" t="e">
        <f t="shared" si="15"/>
        <v>#REF!</v>
      </c>
      <c r="AP29" s="35" t="e">
        <f t="shared" si="15"/>
        <v>#REF!</v>
      </c>
      <c r="AQ29" s="35" t="e">
        <f t="shared" si="15"/>
        <v>#REF!</v>
      </c>
      <c r="AR29" s="35" t="e">
        <f t="shared" si="15"/>
        <v>#REF!</v>
      </c>
      <c r="AS29" s="35" t="e">
        <f t="shared" si="15"/>
        <v>#REF!</v>
      </c>
      <c r="AT29" s="35" t="e">
        <f t="shared" si="15"/>
        <v>#REF!</v>
      </c>
      <c r="AU29" s="35" t="e">
        <f t="shared" si="15"/>
        <v>#REF!</v>
      </c>
      <c r="AV29" s="35" t="e">
        <f t="shared" si="15"/>
        <v>#REF!</v>
      </c>
      <c r="AW29" s="35" t="e">
        <f t="shared" si="15"/>
        <v>#REF!</v>
      </c>
      <c r="AY29" s="26">
        <v>25</v>
      </c>
      <c r="AZ29" s="35" t="e">
        <f t="shared" si="20"/>
        <v>#REF!</v>
      </c>
      <c r="BA29" s="35" t="e">
        <f t="shared" si="16"/>
        <v>#REF!</v>
      </c>
      <c r="BB29" s="35" t="e">
        <f t="shared" si="16"/>
        <v>#REF!</v>
      </c>
      <c r="BC29" s="35" t="e">
        <f t="shared" si="16"/>
        <v>#REF!</v>
      </c>
      <c r="BD29" s="35" t="e">
        <f t="shared" si="16"/>
        <v>#REF!</v>
      </c>
      <c r="BE29" s="35" t="e">
        <f t="shared" si="16"/>
        <v>#REF!</v>
      </c>
      <c r="BF29" s="35" t="e">
        <f t="shared" si="16"/>
        <v>#REF!</v>
      </c>
      <c r="BG29" s="35" t="e">
        <f t="shared" si="16"/>
        <v>#REF!</v>
      </c>
      <c r="BH29" s="35" t="e">
        <f t="shared" si="16"/>
        <v>#REF!</v>
      </c>
      <c r="BI29" s="35" t="e">
        <f t="shared" si="16"/>
        <v>#REF!</v>
      </c>
    </row>
    <row r="30" spans="2:61" ht="15.75" x14ac:dyDescent="0.3">
      <c r="B30" s="31">
        <v>26</v>
      </c>
      <c r="C30" s="32">
        <v>65285</v>
      </c>
      <c r="D30" s="32">
        <v>69096</v>
      </c>
      <c r="E30" s="32">
        <v>71005</v>
      </c>
      <c r="F30" s="32">
        <v>74822</v>
      </c>
      <c r="G30" s="32">
        <v>78638</v>
      </c>
      <c r="H30" s="32">
        <v>82453</v>
      </c>
      <c r="I30" s="32">
        <v>84358</v>
      </c>
      <c r="J30" s="32">
        <v>86268</v>
      </c>
      <c r="K30" s="32">
        <v>88174</v>
      </c>
      <c r="L30" s="33">
        <v>90081</v>
      </c>
      <c r="O30" s="31">
        <v>26</v>
      </c>
      <c r="P30" s="34">
        <f t="shared" si="17"/>
        <v>1.0100095918809369</v>
      </c>
      <c r="Q30" s="34">
        <f t="shared" si="17"/>
        <v>1.009983482671422</v>
      </c>
      <c r="R30" s="34">
        <f t="shared" si="13"/>
        <v>1.0099997155130722</v>
      </c>
      <c r="S30" s="34">
        <f t="shared" si="13"/>
        <v>1.0100025647601949</v>
      </c>
      <c r="T30" s="34">
        <f t="shared" si="13"/>
        <v>1.0099922938607757</v>
      </c>
      <c r="U30" s="34">
        <f t="shared" si="13"/>
        <v>1.0100202119189072</v>
      </c>
      <c r="V30" s="34">
        <f t="shared" si="13"/>
        <v>1.0099730619574978</v>
      </c>
      <c r="W30" s="34">
        <f t="shared" si="13"/>
        <v>1.0099983609244385</v>
      </c>
      <c r="X30" s="34">
        <f t="shared" si="13"/>
        <v>1.0099998854537748</v>
      </c>
      <c r="Y30" s="34">
        <f t="shared" si="13"/>
        <v>1.0100012333359496</v>
      </c>
      <c r="AA30" s="31">
        <v>26</v>
      </c>
      <c r="AB30" s="32" t="e">
        <f t="shared" si="18"/>
        <v>#REF!</v>
      </c>
      <c r="AC30" s="32" t="e">
        <f t="shared" si="14"/>
        <v>#REF!</v>
      </c>
      <c r="AD30" s="32" t="e">
        <f t="shared" si="14"/>
        <v>#REF!</v>
      </c>
      <c r="AE30" s="32" t="e">
        <f t="shared" si="14"/>
        <v>#REF!</v>
      </c>
      <c r="AF30" s="32" t="e">
        <f t="shared" si="14"/>
        <v>#REF!</v>
      </c>
      <c r="AG30" s="32" t="e">
        <f t="shared" si="14"/>
        <v>#REF!</v>
      </c>
      <c r="AH30" s="32" t="e">
        <f t="shared" si="14"/>
        <v>#REF!</v>
      </c>
      <c r="AI30" s="32" t="e">
        <f t="shared" si="14"/>
        <v>#REF!</v>
      </c>
      <c r="AJ30" s="32" t="e">
        <f t="shared" si="14"/>
        <v>#REF!</v>
      </c>
      <c r="AK30" s="32" t="e">
        <f>ROUND(AK29*Y30,0)</f>
        <v>#REF!</v>
      </c>
      <c r="AM30" s="31">
        <v>26</v>
      </c>
      <c r="AN30" s="32" t="e">
        <f t="shared" si="19"/>
        <v>#REF!</v>
      </c>
      <c r="AO30" s="32" t="e">
        <f t="shared" si="15"/>
        <v>#REF!</v>
      </c>
      <c r="AP30" s="32" t="e">
        <f t="shared" si="15"/>
        <v>#REF!</v>
      </c>
      <c r="AQ30" s="32" t="e">
        <f t="shared" si="15"/>
        <v>#REF!</v>
      </c>
      <c r="AR30" s="32" t="e">
        <f t="shared" si="15"/>
        <v>#REF!</v>
      </c>
      <c r="AS30" s="32" t="e">
        <f t="shared" si="15"/>
        <v>#REF!</v>
      </c>
      <c r="AT30" s="32" t="e">
        <f t="shared" si="15"/>
        <v>#REF!</v>
      </c>
      <c r="AU30" s="32" t="e">
        <f t="shared" si="15"/>
        <v>#REF!</v>
      </c>
      <c r="AV30" s="32" t="e">
        <f t="shared" si="15"/>
        <v>#REF!</v>
      </c>
      <c r="AW30" s="32" t="e">
        <f t="shared" si="15"/>
        <v>#REF!</v>
      </c>
      <c r="AY30" s="31">
        <v>26</v>
      </c>
      <c r="AZ30" s="32" t="e">
        <f t="shared" si="20"/>
        <v>#REF!</v>
      </c>
      <c r="BA30" s="32" t="e">
        <f t="shared" si="16"/>
        <v>#REF!</v>
      </c>
      <c r="BB30" s="32" t="e">
        <f t="shared" si="16"/>
        <v>#REF!</v>
      </c>
      <c r="BC30" s="32" t="e">
        <f t="shared" si="16"/>
        <v>#REF!</v>
      </c>
      <c r="BD30" s="32" t="e">
        <f t="shared" si="16"/>
        <v>#REF!</v>
      </c>
      <c r="BE30" s="32" t="e">
        <f t="shared" si="16"/>
        <v>#REF!</v>
      </c>
      <c r="BF30" s="32" t="e">
        <f t="shared" si="16"/>
        <v>#REF!</v>
      </c>
      <c r="BG30" s="32" t="e">
        <f t="shared" si="16"/>
        <v>#REF!</v>
      </c>
      <c r="BH30" s="32" t="e">
        <f t="shared" si="16"/>
        <v>#REF!</v>
      </c>
      <c r="BI30" s="32" t="e">
        <f t="shared" si="16"/>
        <v>#REF!</v>
      </c>
    </row>
    <row r="31" spans="2:61" ht="15.75" x14ac:dyDescent="0.3">
      <c r="B31" s="31">
        <v>27</v>
      </c>
      <c r="C31" s="32">
        <v>65939</v>
      </c>
      <c r="D31" s="32">
        <v>69792</v>
      </c>
      <c r="E31" s="32">
        <v>71716</v>
      </c>
      <c r="F31" s="32">
        <v>75568</v>
      </c>
      <c r="G31" s="32">
        <v>79424</v>
      </c>
      <c r="H31" s="32">
        <v>83278</v>
      </c>
      <c r="I31" s="32">
        <v>85202</v>
      </c>
      <c r="J31" s="32">
        <v>87129</v>
      </c>
      <c r="K31" s="32">
        <v>89054</v>
      </c>
      <c r="L31" s="33">
        <v>90980</v>
      </c>
      <c r="O31" s="31">
        <v>27</v>
      </c>
      <c r="P31" s="34">
        <f t="shared" si="17"/>
        <v>1.010017615072375</v>
      </c>
      <c r="Q31" s="34">
        <f t="shared" si="17"/>
        <v>1.0100729419937478</v>
      </c>
      <c r="R31" s="34">
        <f t="shared" si="13"/>
        <v>1.0100133793394832</v>
      </c>
      <c r="S31" s="34">
        <f t="shared" si="13"/>
        <v>1.0099703295822084</v>
      </c>
      <c r="T31" s="34">
        <f t="shared" si="13"/>
        <v>1.0099951677306136</v>
      </c>
      <c r="U31" s="34">
        <f t="shared" si="13"/>
        <v>1.0100057002170935</v>
      </c>
      <c r="V31" s="34">
        <f t="shared" si="13"/>
        <v>1.01000497878091</v>
      </c>
      <c r="W31" s="34">
        <f t="shared" si="13"/>
        <v>1.0099805258033105</v>
      </c>
      <c r="X31" s="34">
        <f t="shared" si="13"/>
        <v>1.0099802662916506</v>
      </c>
      <c r="Y31" s="34">
        <f t="shared" si="13"/>
        <v>1.0099799069726136</v>
      </c>
      <c r="AA31" s="31">
        <v>27</v>
      </c>
      <c r="AB31" s="32" t="e">
        <f t="shared" si="18"/>
        <v>#REF!</v>
      </c>
      <c r="AC31" s="32" t="e">
        <f t="shared" si="14"/>
        <v>#REF!</v>
      </c>
      <c r="AD31" s="32" t="e">
        <f t="shared" si="14"/>
        <v>#REF!</v>
      </c>
      <c r="AE31" s="32" t="e">
        <f t="shared" si="14"/>
        <v>#REF!</v>
      </c>
      <c r="AF31" s="32" t="e">
        <f t="shared" si="14"/>
        <v>#REF!</v>
      </c>
      <c r="AG31" s="32" t="e">
        <f t="shared" si="14"/>
        <v>#REF!</v>
      </c>
      <c r="AH31" s="32" t="e">
        <f t="shared" si="14"/>
        <v>#REF!</v>
      </c>
      <c r="AI31" s="32" t="e">
        <f t="shared" si="14"/>
        <v>#REF!</v>
      </c>
      <c r="AJ31" s="32" t="e">
        <f t="shared" si="14"/>
        <v>#REF!</v>
      </c>
      <c r="AK31" s="32" t="e">
        <f t="shared" si="14"/>
        <v>#REF!</v>
      </c>
      <c r="AM31" s="31">
        <v>27</v>
      </c>
      <c r="AN31" s="32" t="e">
        <f t="shared" si="19"/>
        <v>#REF!</v>
      </c>
      <c r="AO31" s="32" t="e">
        <f t="shared" si="15"/>
        <v>#REF!</v>
      </c>
      <c r="AP31" s="32" t="e">
        <f t="shared" si="15"/>
        <v>#REF!</v>
      </c>
      <c r="AQ31" s="32" t="e">
        <f t="shared" si="15"/>
        <v>#REF!</v>
      </c>
      <c r="AR31" s="32" t="e">
        <f t="shared" si="15"/>
        <v>#REF!</v>
      </c>
      <c r="AS31" s="32" t="e">
        <f t="shared" si="15"/>
        <v>#REF!</v>
      </c>
      <c r="AT31" s="32" t="e">
        <f t="shared" si="15"/>
        <v>#REF!</v>
      </c>
      <c r="AU31" s="32" t="e">
        <f t="shared" si="15"/>
        <v>#REF!</v>
      </c>
      <c r="AV31" s="32" t="e">
        <f t="shared" si="15"/>
        <v>#REF!</v>
      </c>
      <c r="AW31" s="32" t="e">
        <f t="shared" si="15"/>
        <v>#REF!</v>
      </c>
      <c r="AY31" s="31">
        <v>27</v>
      </c>
      <c r="AZ31" s="32" t="e">
        <f t="shared" si="20"/>
        <v>#REF!</v>
      </c>
      <c r="BA31" s="32" t="e">
        <f t="shared" si="16"/>
        <v>#REF!</v>
      </c>
      <c r="BB31" s="32" t="e">
        <f t="shared" si="16"/>
        <v>#REF!</v>
      </c>
      <c r="BC31" s="32" t="e">
        <f t="shared" si="16"/>
        <v>#REF!</v>
      </c>
      <c r="BD31" s="32" t="e">
        <f t="shared" si="16"/>
        <v>#REF!</v>
      </c>
      <c r="BE31" s="32" t="e">
        <f t="shared" si="16"/>
        <v>#REF!</v>
      </c>
      <c r="BF31" s="32" t="e">
        <f t="shared" si="16"/>
        <v>#REF!</v>
      </c>
      <c r="BG31" s="32" t="e">
        <f t="shared" si="16"/>
        <v>#REF!</v>
      </c>
      <c r="BH31" s="32" t="e">
        <f t="shared" si="16"/>
        <v>#REF!</v>
      </c>
      <c r="BI31" s="32" t="e">
        <f t="shared" si="16"/>
        <v>#REF!</v>
      </c>
    </row>
    <row r="32" spans="2:61" ht="15.75" x14ac:dyDescent="0.3">
      <c r="B32" s="31">
        <v>28</v>
      </c>
      <c r="C32" s="32">
        <v>66598</v>
      </c>
      <c r="D32" s="32">
        <v>70486</v>
      </c>
      <c r="E32" s="32">
        <v>72431</v>
      </c>
      <c r="F32" s="32">
        <v>76324</v>
      </c>
      <c r="G32" s="32">
        <v>80218</v>
      </c>
      <c r="H32" s="32">
        <v>84110</v>
      </c>
      <c r="I32" s="32">
        <v>86054</v>
      </c>
      <c r="J32" s="32">
        <v>88002</v>
      </c>
      <c r="K32" s="32">
        <v>89947</v>
      </c>
      <c r="L32" s="33">
        <v>91890</v>
      </c>
      <c r="O32" s="31">
        <v>28</v>
      </c>
      <c r="P32" s="34">
        <f t="shared" si="17"/>
        <v>1.0099940854426059</v>
      </c>
      <c r="Q32" s="34">
        <f t="shared" si="13"/>
        <v>1.0099438331040806</v>
      </c>
      <c r="R32" s="34">
        <f t="shared" si="13"/>
        <v>1.0099698811980591</v>
      </c>
      <c r="S32" s="34">
        <f t="shared" si="13"/>
        <v>1.0100042345966547</v>
      </c>
      <c r="T32" s="34">
        <f t="shared" si="13"/>
        <v>1.0099969782433522</v>
      </c>
      <c r="U32" s="34">
        <f t="shared" si="13"/>
        <v>1.0099906337808304</v>
      </c>
      <c r="V32" s="34">
        <f t="shared" si="13"/>
        <v>1.0099997652637263</v>
      </c>
      <c r="W32" s="34">
        <f t="shared" si="13"/>
        <v>1.0100196260716867</v>
      </c>
      <c r="X32" s="34">
        <f t="shared" si="13"/>
        <v>1.0100276236889978</v>
      </c>
      <c r="Y32" s="34">
        <f t="shared" si="13"/>
        <v>1.0100021982853373</v>
      </c>
      <c r="AA32" s="31">
        <v>28</v>
      </c>
      <c r="AB32" s="32" t="e">
        <f t="shared" si="18"/>
        <v>#REF!</v>
      </c>
      <c r="AC32" s="32" t="e">
        <f t="shared" si="14"/>
        <v>#REF!</v>
      </c>
      <c r="AD32" s="32" t="e">
        <f t="shared" si="14"/>
        <v>#REF!</v>
      </c>
      <c r="AE32" s="32" t="e">
        <f t="shared" si="14"/>
        <v>#REF!</v>
      </c>
      <c r="AF32" s="32" t="e">
        <f t="shared" si="14"/>
        <v>#REF!</v>
      </c>
      <c r="AG32" s="32" t="e">
        <f t="shared" si="14"/>
        <v>#REF!</v>
      </c>
      <c r="AH32" s="32" t="e">
        <f t="shared" si="14"/>
        <v>#REF!</v>
      </c>
      <c r="AI32" s="32" t="e">
        <f t="shared" si="14"/>
        <v>#REF!</v>
      </c>
      <c r="AJ32" s="32" t="e">
        <f t="shared" si="14"/>
        <v>#REF!</v>
      </c>
      <c r="AK32" s="32" t="e">
        <f t="shared" si="14"/>
        <v>#REF!</v>
      </c>
      <c r="AM32" s="31">
        <v>28</v>
      </c>
      <c r="AN32" s="32" t="e">
        <f t="shared" si="19"/>
        <v>#REF!</v>
      </c>
      <c r="AO32" s="32" t="e">
        <f t="shared" si="15"/>
        <v>#REF!</v>
      </c>
      <c r="AP32" s="32" t="e">
        <f t="shared" si="15"/>
        <v>#REF!</v>
      </c>
      <c r="AQ32" s="32" t="e">
        <f t="shared" si="15"/>
        <v>#REF!</v>
      </c>
      <c r="AR32" s="32" t="e">
        <f t="shared" si="15"/>
        <v>#REF!</v>
      </c>
      <c r="AS32" s="32" t="e">
        <f t="shared" si="15"/>
        <v>#REF!</v>
      </c>
      <c r="AT32" s="32" t="e">
        <f t="shared" si="15"/>
        <v>#REF!</v>
      </c>
      <c r="AU32" s="32" t="e">
        <f t="shared" si="15"/>
        <v>#REF!</v>
      </c>
      <c r="AV32" s="32" t="e">
        <f t="shared" si="15"/>
        <v>#REF!</v>
      </c>
      <c r="AW32" s="32" t="e">
        <f t="shared" si="15"/>
        <v>#REF!</v>
      </c>
      <c r="AY32" s="31">
        <v>28</v>
      </c>
      <c r="AZ32" s="32" t="e">
        <f t="shared" si="20"/>
        <v>#REF!</v>
      </c>
      <c r="BA32" s="32" t="e">
        <f t="shared" si="16"/>
        <v>#REF!</v>
      </c>
      <c r="BB32" s="32" t="e">
        <f t="shared" si="16"/>
        <v>#REF!</v>
      </c>
      <c r="BC32" s="32" t="e">
        <f t="shared" si="16"/>
        <v>#REF!</v>
      </c>
      <c r="BD32" s="32" t="e">
        <f t="shared" si="16"/>
        <v>#REF!</v>
      </c>
      <c r="BE32" s="32" t="e">
        <f t="shared" si="16"/>
        <v>#REF!</v>
      </c>
      <c r="BF32" s="32" t="e">
        <f t="shared" si="16"/>
        <v>#REF!</v>
      </c>
      <c r="BG32" s="32" t="e">
        <f t="shared" si="16"/>
        <v>#REF!</v>
      </c>
      <c r="BH32" s="32" t="e">
        <f t="shared" si="16"/>
        <v>#REF!</v>
      </c>
      <c r="BI32" s="32" t="e">
        <f t="shared" si="16"/>
        <v>#REF!</v>
      </c>
    </row>
    <row r="33" spans="2:61" ht="15.75" x14ac:dyDescent="0.3">
      <c r="B33" s="20">
        <v>29</v>
      </c>
      <c r="C33" s="32">
        <v>67264</v>
      </c>
      <c r="D33" s="32">
        <v>71193</v>
      </c>
      <c r="E33" s="32">
        <v>73156</v>
      </c>
      <c r="F33" s="32">
        <v>77089</v>
      </c>
      <c r="G33" s="32">
        <v>81019</v>
      </c>
      <c r="H33" s="32">
        <v>84953</v>
      </c>
      <c r="I33" s="32">
        <v>86916</v>
      </c>
      <c r="J33" s="32">
        <v>88882</v>
      </c>
      <c r="K33" s="32">
        <v>90846</v>
      </c>
      <c r="L33" s="33">
        <v>92811</v>
      </c>
      <c r="O33" s="20">
        <v>29</v>
      </c>
      <c r="P33" s="34">
        <f t="shared" si="17"/>
        <v>1.0100003003093185</v>
      </c>
      <c r="Q33" s="34">
        <f t="shared" si="13"/>
        <v>1.0100303606389922</v>
      </c>
      <c r="R33" s="34">
        <f t="shared" si="13"/>
        <v>1.0100095263077964</v>
      </c>
      <c r="S33" s="34">
        <f t="shared" si="13"/>
        <v>1.0100230595880719</v>
      </c>
      <c r="T33" s="34">
        <f t="shared" si="13"/>
        <v>1.0099852900845196</v>
      </c>
      <c r="U33" s="34">
        <f t="shared" si="13"/>
        <v>1.0100225894661752</v>
      </c>
      <c r="V33" s="34">
        <f t="shared" si="13"/>
        <v>1.0100169660910592</v>
      </c>
      <c r="W33" s="34">
        <f t="shared" si="13"/>
        <v>1.0099997727324379</v>
      </c>
      <c r="X33" s="34">
        <f t="shared" si="13"/>
        <v>1.009994774700657</v>
      </c>
      <c r="Y33" s="34">
        <f t="shared" si="13"/>
        <v>1.010022853411688</v>
      </c>
      <c r="AA33" s="20">
        <v>29</v>
      </c>
      <c r="AB33" s="32" t="e">
        <f t="shared" si="18"/>
        <v>#REF!</v>
      </c>
      <c r="AC33" s="32" t="e">
        <f t="shared" si="14"/>
        <v>#REF!</v>
      </c>
      <c r="AD33" s="32" t="e">
        <f t="shared" si="14"/>
        <v>#REF!</v>
      </c>
      <c r="AE33" s="32" t="e">
        <f t="shared" si="14"/>
        <v>#REF!</v>
      </c>
      <c r="AF33" s="32" t="e">
        <f t="shared" si="14"/>
        <v>#REF!</v>
      </c>
      <c r="AG33" s="32" t="e">
        <f t="shared" si="14"/>
        <v>#REF!</v>
      </c>
      <c r="AH33" s="32" t="e">
        <f t="shared" si="14"/>
        <v>#REF!</v>
      </c>
      <c r="AI33" s="32" t="e">
        <f t="shared" si="14"/>
        <v>#REF!</v>
      </c>
      <c r="AJ33" s="32" t="e">
        <f t="shared" si="14"/>
        <v>#REF!</v>
      </c>
      <c r="AK33" s="32" t="e">
        <f t="shared" si="14"/>
        <v>#REF!</v>
      </c>
      <c r="AM33" s="20">
        <v>29</v>
      </c>
      <c r="AN33" s="32" t="e">
        <f t="shared" si="19"/>
        <v>#REF!</v>
      </c>
      <c r="AO33" s="32" t="e">
        <f t="shared" si="15"/>
        <v>#REF!</v>
      </c>
      <c r="AP33" s="32" t="e">
        <f t="shared" si="15"/>
        <v>#REF!</v>
      </c>
      <c r="AQ33" s="32" t="e">
        <f t="shared" si="15"/>
        <v>#REF!</v>
      </c>
      <c r="AR33" s="32" t="e">
        <f t="shared" si="15"/>
        <v>#REF!</v>
      </c>
      <c r="AS33" s="32" t="e">
        <f t="shared" si="15"/>
        <v>#REF!</v>
      </c>
      <c r="AT33" s="32" t="e">
        <f t="shared" si="15"/>
        <v>#REF!</v>
      </c>
      <c r="AU33" s="32" t="e">
        <f t="shared" si="15"/>
        <v>#REF!</v>
      </c>
      <c r="AV33" s="32" t="e">
        <f t="shared" si="15"/>
        <v>#REF!</v>
      </c>
      <c r="AW33" s="32" t="e">
        <f t="shared" si="15"/>
        <v>#REF!</v>
      </c>
      <c r="AY33" s="20">
        <v>29</v>
      </c>
      <c r="AZ33" s="32" t="e">
        <f t="shared" si="20"/>
        <v>#REF!</v>
      </c>
      <c r="BA33" s="32" t="e">
        <f t="shared" si="16"/>
        <v>#REF!</v>
      </c>
      <c r="BB33" s="32" t="e">
        <f t="shared" si="16"/>
        <v>#REF!</v>
      </c>
      <c r="BC33" s="32" t="e">
        <f t="shared" si="16"/>
        <v>#REF!</v>
      </c>
      <c r="BD33" s="32" t="e">
        <f t="shared" si="16"/>
        <v>#REF!</v>
      </c>
      <c r="BE33" s="32" t="e">
        <f t="shared" si="16"/>
        <v>#REF!</v>
      </c>
      <c r="BF33" s="32" t="e">
        <f t="shared" si="16"/>
        <v>#REF!</v>
      </c>
      <c r="BG33" s="32" t="e">
        <f t="shared" si="16"/>
        <v>#REF!</v>
      </c>
      <c r="BH33" s="32" t="e">
        <f t="shared" si="16"/>
        <v>#REF!</v>
      </c>
      <c r="BI33" s="32" t="e">
        <f t="shared" si="16"/>
        <v>#REF!</v>
      </c>
    </row>
    <row r="34" spans="2:61" ht="15.75" x14ac:dyDescent="0.3">
      <c r="B34" s="26">
        <v>30</v>
      </c>
      <c r="C34" s="35">
        <v>67934</v>
      </c>
      <c r="D34" s="35">
        <v>71904</v>
      </c>
      <c r="E34" s="35">
        <v>73887</v>
      </c>
      <c r="F34" s="35">
        <v>77861</v>
      </c>
      <c r="G34" s="35">
        <v>81830</v>
      </c>
      <c r="H34" s="35">
        <v>85802</v>
      </c>
      <c r="I34" s="35">
        <v>87783</v>
      </c>
      <c r="J34" s="35">
        <v>89770</v>
      </c>
      <c r="K34" s="35">
        <v>91755</v>
      </c>
      <c r="L34" s="36">
        <v>93737</v>
      </c>
      <c r="O34" s="26">
        <v>30</v>
      </c>
      <c r="P34" s="37">
        <f t="shared" si="17"/>
        <v>1.0099607516650808</v>
      </c>
      <c r="Q34" s="37">
        <f t="shared" si="13"/>
        <v>1.0099869369179555</v>
      </c>
      <c r="R34" s="37">
        <f t="shared" si="13"/>
        <v>1.0099923451254853</v>
      </c>
      <c r="S34" s="37">
        <f t="shared" si="13"/>
        <v>1.0100143989414831</v>
      </c>
      <c r="T34" s="37">
        <f t="shared" si="13"/>
        <v>1.0100099976548711</v>
      </c>
      <c r="U34" s="37">
        <f t="shared" si="13"/>
        <v>1.009993761256224</v>
      </c>
      <c r="V34" s="37">
        <f t="shared" si="13"/>
        <v>1.0099751484191632</v>
      </c>
      <c r="W34" s="37">
        <f t="shared" si="13"/>
        <v>1.0099907742850072</v>
      </c>
      <c r="X34" s="37">
        <f t="shared" si="13"/>
        <v>1.0100059441252229</v>
      </c>
      <c r="Y34" s="37">
        <f t="shared" si="13"/>
        <v>1.0099772656258417</v>
      </c>
      <c r="AA34" s="26">
        <v>30</v>
      </c>
      <c r="AB34" s="35" t="e">
        <f t="shared" si="18"/>
        <v>#REF!</v>
      </c>
      <c r="AC34" s="35" t="e">
        <f t="shared" si="14"/>
        <v>#REF!</v>
      </c>
      <c r="AD34" s="35" t="e">
        <f t="shared" si="14"/>
        <v>#REF!</v>
      </c>
      <c r="AE34" s="35" t="e">
        <f t="shared" si="14"/>
        <v>#REF!</v>
      </c>
      <c r="AF34" s="35" t="e">
        <f t="shared" si="14"/>
        <v>#REF!</v>
      </c>
      <c r="AG34" s="35" t="e">
        <f t="shared" si="14"/>
        <v>#REF!</v>
      </c>
      <c r="AH34" s="35" t="e">
        <f t="shared" si="14"/>
        <v>#REF!</v>
      </c>
      <c r="AI34" s="35" t="e">
        <f t="shared" si="14"/>
        <v>#REF!</v>
      </c>
      <c r="AJ34" s="35" t="e">
        <f t="shared" si="14"/>
        <v>#REF!</v>
      </c>
      <c r="AK34" s="35" t="e">
        <f t="shared" si="14"/>
        <v>#REF!</v>
      </c>
      <c r="AM34" s="26">
        <v>30</v>
      </c>
      <c r="AN34" s="35" t="e">
        <f t="shared" si="19"/>
        <v>#REF!</v>
      </c>
      <c r="AO34" s="35" t="e">
        <f t="shared" si="15"/>
        <v>#REF!</v>
      </c>
      <c r="AP34" s="35" t="e">
        <f t="shared" si="15"/>
        <v>#REF!</v>
      </c>
      <c r="AQ34" s="35" t="e">
        <f t="shared" si="15"/>
        <v>#REF!</v>
      </c>
      <c r="AR34" s="35" t="e">
        <f t="shared" si="15"/>
        <v>#REF!</v>
      </c>
      <c r="AS34" s="35" t="e">
        <f t="shared" si="15"/>
        <v>#REF!</v>
      </c>
      <c r="AT34" s="35" t="e">
        <f t="shared" si="15"/>
        <v>#REF!</v>
      </c>
      <c r="AU34" s="35" t="e">
        <f t="shared" si="15"/>
        <v>#REF!</v>
      </c>
      <c r="AV34" s="35" t="e">
        <f t="shared" si="15"/>
        <v>#REF!</v>
      </c>
      <c r="AW34" s="35" t="e">
        <f t="shared" si="15"/>
        <v>#REF!</v>
      </c>
      <c r="AY34" s="26">
        <v>30</v>
      </c>
      <c r="AZ34" s="35" t="e">
        <f t="shared" si="20"/>
        <v>#REF!</v>
      </c>
      <c r="BA34" s="35" t="e">
        <f t="shared" si="16"/>
        <v>#REF!</v>
      </c>
      <c r="BB34" s="35" t="e">
        <f t="shared" si="16"/>
        <v>#REF!</v>
      </c>
      <c r="BC34" s="35" t="e">
        <f t="shared" si="16"/>
        <v>#REF!</v>
      </c>
      <c r="BD34" s="35" t="e">
        <f t="shared" si="16"/>
        <v>#REF!</v>
      </c>
      <c r="BE34" s="35" t="e">
        <f t="shared" si="16"/>
        <v>#REF!</v>
      </c>
      <c r="BF34" s="35" t="e">
        <f t="shared" si="16"/>
        <v>#REF!</v>
      </c>
      <c r="BG34" s="35" t="e">
        <f t="shared" si="16"/>
        <v>#REF!</v>
      </c>
      <c r="BH34" s="35" t="e">
        <f t="shared" si="16"/>
        <v>#REF!</v>
      </c>
      <c r="BI34" s="35" t="e">
        <f t="shared" si="16"/>
        <v>#REF!</v>
      </c>
    </row>
    <row r="35" spans="2:61" ht="15.75" x14ac:dyDescent="0.3">
      <c r="B35" s="31">
        <v>31</v>
      </c>
      <c r="C35" s="32">
        <v>68611</v>
      </c>
      <c r="D35" s="32">
        <v>72622</v>
      </c>
      <c r="E35" s="32">
        <v>74625</v>
      </c>
      <c r="F35" s="32">
        <v>78639</v>
      </c>
      <c r="G35" s="32">
        <v>82649</v>
      </c>
      <c r="H35" s="32">
        <v>86660</v>
      </c>
      <c r="I35" s="32">
        <v>88662</v>
      </c>
      <c r="J35" s="32">
        <v>90666</v>
      </c>
      <c r="K35" s="32">
        <v>92673</v>
      </c>
      <c r="L35" s="33">
        <v>94675</v>
      </c>
      <c r="O35" s="31">
        <v>31</v>
      </c>
      <c r="P35" s="34">
        <f t="shared" si="17"/>
        <v>1.0099655548031914</v>
      </c>
      <c r="Q35" s="34">
        <f t="shared" si="13"/>
        <v>1.009985536270583</v>
      </c>
      <c r="R35" s="34">
        <f t="shared" si="13"/>
        <v>1.0099882252629016</v>
      </c>
      <c r="S35" s="34">
        <f t="shared" si="13"/>
        <v>1.0099921655257447</v>
      </c>
      <c r="T35" s="34">
        <f t="shared" si="13"/>
        <v>1.0100085543199315</v>
      </c>
      <c r="U35" s="34">
        <f t="shared" si="13"/>
        <v>1.0099997669052003</v>
      </c>
      <c r="V35" s="34">
        <f t="shared" si="13"/>
        <v>1.0100133283209733</v>
      </c>
      <c r="W35" s="34">
        <f t="shared" si="13"/>
        <v>1.0099810627158294</v>
      </c>
      <c r="X35" s="34">
        <f t="shared" si="13"/>
        <v>1.0100049043648847</v>
      </c>
      <c r="Y35" s="34">
        <f t="shared" si="13"/>
        <v>1.0100067209319692</v>
      </c>
      <c r="AA35" s="31">
        <v>31</v>
      </c>
      <c r="AB35" s="32" t="e">
        <f t="shared" si="18"/>
        <v>#REF!</v>
      </c>
      <c r="AC35" s="32" t="e">
        <f t="shared" si="14"/>
        <v>#REF!</v>
      </c>
      <c r="AD35" s="32" t="e">
        <f t="shared" si="14"/>
        <v>#REF!</v>
      </c>
      <c r="AE35" s="32" t="e">
        <f t="shared" si="14"/>
        <v>#REF!</v>
      </c>
      <c r="AF35" s="32" t="e">
        <f t="shared" si="14"/>
        <v>#REF!</v>
      </c>
      <c r="AG35" s="32" t="e">
        <f t="shared" si="14"/>
        <v>#REF!</v>
      </c>
      <c r="AH35" s="32" t="e">
        <f t="shared" si="14"/>
        <v>#REF!</v>
      </c>
      <c r="AI35" s="32" t="e">
        <f t="shared" si="14"/>
        <v>#REF!</v>
      </c>
      <c r="AJ35" s="32" t="e">
        <f t="shared" si="14"/>
        <v>#REF!</v>
      </c>
      <c r="AK35" s="32" t="e">
        <f>ROUND(AK34*Y35,0)</f>
        <v>#REF!</v>
      </c>
      <c r="AM35" s="31">
        <v>31</v>
      </c>
      <c r="AN35" s="32" t="e">
        <f t="shared" si="19"/>
        <v>#REF!</v>
      </c>
      <c r="AO35" s="32" t="e">
        <f t="shared" si="15"/>
        <v>#REF!</v>
      </c>
      <c r="AP35" s="32" t="e">
        <f t="shared" si="15"/>
        <v>#REF!</v>
      </c>
      <c r="AQ35" s="32" t="e">
        <f t="shared" si="15"/>
        <v>#REF!</v>
      </c>
      <c r="AR35" s="32" t="e">
        <f t="shared" si="15"/>
        <v>#REF!</v>
      </c>
      <c r="AS35" s="32" t="e">
        <f t="shared" si="15"/>
        <v>#REF!</v>
      </c>
      <c r="AT35" s="32" t="e">
        <f t="shared" si="15"/>
        <v>#REF!</v>
      </c>
      <c r="AU35" s="32" t="e">
        <f t="shared" si="15"/>
        <v>#REF!</v>
      </c>
      <c r="AV35" s="32" t="e">
        <f t="shared" si="15"/>
        <v>#REF!</v>
      </c>
      <c r="AW35" s="32" t="e">
        <f t="shared" si="15"/>
        <v>#REF!</v>
      </c>
      <c r="AY35" s="31">
        <v>31</v>
      </c>
      <c r="AZ35" s="32" t="e">
        <f t="shared" si="20"/>
        <v>#REF!</v>
      </c>
      <c r="BA35" s="32" t="e">
        <f t="shared" si="16"/>
        <v>#REF!</v>
      </c>
      <c r="BB35" s="32" t="e">
        <f t="shared" si="16"/>
        <v>#REF!</v>
      </c>
      <c r="BC35" s="32" t="e">
        <f t="shared" si="16"/>
        <v>#REF!</v>
      </c>
      <c r="BD35" s="32" t="e">
        <f t="shared" si="16"/>
        <v>#REF!</v>
      </c>
      <c r="BE35" s="32" t="e">
        <f t="shared" si="16"/>
        <v>#REF!</v>
      </c>
      <c r="BF35" s="32" t="e">
        <f t="shared" si="16"/>
        <v>#REF!</v>
      </c>
      <c r="BG35" s="32" t="e">
        <f t="shared" si="16"/>
        <v>#REF!</v>
      </c>
      <c r="BH35" s="32" t="e">
        <f t="shared" si="16"/>
        <v>#REF!</v>
      </c>
      <c r="BI35" s="32" t="e">
        <f t="shared" si="16"/>
        <v>#REF!</v>
      </c>
    </row>
    <row r="37" spans="2:61" x14ac:dyDescent="0.3">
      <c r="C37" s="25"/>
      <c r="D37" s="25"/>
      <c r="E37" s="25"/>
      <c r="F37" s="25"/>
      <c r="G37" s="25"/>
      <c r="H37" s="25"/>
      <c r="I37" s="25"/>
      <c r="J37" s="25"/>
      <c r="K37" s="25"/>
      <c r="L37" s="25">
        <f>SUM(C5:L35)</f>
        <v>21157759</v>
      </c>
      <c r="AK37" s="25" t="e">
        <f>SUM(AB5:AK35)</f>
        <v>#REF!</v>
      </c>
      <c r="AW37" s="25" t="e">
        <f>SUM(AN5:AW35)</f>
        <v>#REF!</v>
      </c>
      <c r="BI37" s="25" t="e">
        <f>SUM(AZ5:BI35)</f>
        <v>#REF!</v>
      </c>
    </row>
    <row r="38" spans="2:61" x14ac:dyDescent="0.3">
      <c r="N38" s="25"/>
    </row>
    <row r="39" spans="2:61" ht="15.75" x14ac:dyDescent="0.3">
      <c r="B39" s="20">
        <v>2</v>
      </c>
      <c r="C39" s="25">
        <f>C6-C5</f>
        <v>1743</v>
      </c>
      <c r="D39" s="25">
        <f t="shared" ref="D39:L39" si="21">D6-D5</f>
        <v>1745</v>
      </c>
      <c r="E39" s="25">
        <f t="shared" si="21"/>
        <v>1743</v>
      </c>
      <c r="F39" s="25">
        <f t="shared" si="21"/>
        <v>1746</v>
      </c>
      <c r="G39" s="25">
        <f t="shared" si="21"/>
        <v>1744</v>
      </c>
      <c r="H39" s="25">
        <f t="shared" si="21"/>
        <v>1744</v>
      </c>
      <c r="I39" s="25">
        <f t="shared" si="21"/>
        <v>1743</v>
      </c>
      <c r="J39" s="25">
        <f t="shared" si="21"/>
        <v>1744</v>
      </c>
      <c r="K39" s="25">
        <f t="shared" si="21"/>
        <v>1746</v>
      </c>
      <c r="L39" s="25">
        <f t="shared" si="21"/>
        <v>1744</v>
      </c>
      <c r="N39" s="38"/>
      <c r="AA39" s="20">
        <v>2</v>
      </c>
      <c r="AB39" s="25" t="e">
        <f>AB6-AB5</f>
        <v>#REF!</v>
      </c>
      <c r="AC39" s="25" t="e">
        <f t="shared" ref="AC39:AK39" si="22">AC6-AC5</f>
        <v>#REF!</v>
      </c>
      <c r="AD39" s="25" t="e">
        <f t="shared" si="22"/>
        <v>#REF!</v>
      </c>
      <c r="AE39" s="25" t="e">
        <f t="shared" si="22"/>
        <v>#REF!</v>
      </c>
      <c r="AF39" s="25" t="e">
        <f t="shared" si="22"/>
        <v>#REF!</v>
      </c>
      <c r="AG39" s="25" t="e">
        <f t="shared" si="22"/>
        <v>#REF!</v>
      </c>
      <c r="AH39" s="25" t="e">
        <f t="shared" si="22"/>
        <v>#REF!</v>
      </c>
      <c r="AI39" s="25" t="e">
        <f t="shared" si="22"/>
        <v>#REF!</v>
      </c>
      <c r="AJ39" s="25" t="e">
        <f t="shared" si="22"/>
        <v>#REF!</v>
      </c>
      <c r="AK39" s="25" t="e">
        <f t="shared" si="22"/>
        <v>#REF!</v>
      </c>
      <c r="AM39" s="20">
        <v>2</v>
      </c>
      <c r="AN39" s="25" t="e">
        <f>AN6-AN5</f>
        <v>#REF!</v>
      </c>
      <c r="AO39" s="25" t="e">
        <f t="shared" ref="AO39:AW39" si="23">AO6-AO5</f>
        <v>#REF!</v>
      </c>
      <c r="AP39" s="25" t="e">
        <f t="shared" si="23"/>
        <v>#REF!</v>
      </c>
      <c r="AQ39" s="25" t="e">
        <f t="shared" si="23"/>
        <v>#REF!</v>
      </c>
      <c r="AR39" s="25" t="e">
        <f t="shared" si="23"/>
        <v>#REF!</v>
      </c>
      <c r="AS39" s="25" t="e">
        <f t="shared" si="23"/>
        <v>#REF!</v>
      </c>
      <c r="AT39" s="25" t="e">
        <f t="shared" si="23"/>
        <v>#REF!</v>
      </c>
      <c r="AU39" s="25" t="e">
        <f t="shared" si="23"/>
        <v>#REF!</v>
      </c>
      <c r="AV39" s="25" t="e">
        <f t="shared" si="23"/>
        <v>#REF!</v>
      </c>
      <c r="AW39" s="25" t="e">
        <f t="shared" si="23"/>
        <v>#REF!</v>
      </c>
      <c r="AY39" s="20">
        <v>2</v>
      </c>
      <c r="AZ39" s="25" t="e">
        <f>AZ6-AZ5</f>
        <v>#REF!</v>
      </c>
      <c r="BA39" s="25" t="e">
        <f t="shared" ref="BA39:BI39" si="24">BA6-BA5</f>
        <v>#REF!</v>
      </c>
      <c r="BB39" s="25" t="e">
        <f t="shared" si="24"/>
        <v>#REF!</v>
      </c>
      <c r="BC39" s="25" t="e">
        <f t="shared" si="24"/>
        <v>#REF!</v>
      </c>
      <c r="BD39" s="25" t="e">
        <f t="shared" si="24"/>
        <v>#REF!</v>
      </c>
      <c r="BE39" s="25" t="e">
        <f t="shared" si="24"/>
        <v>#REF!</v>
      </c>
      <c r="BF39" s="25" t="e">
        <f t="shared" si="24"/>
        <v>#REF!</v>
      </c>
      <c r="BG39" s="25" t="e">
        <f t="shared" si="24"/>
        <v>#REF!</v>
      </c>
      <c r="BH39" s="25" t="e">
        <f t="shared" si="24"/>
        <v>#REF!</v>
      </c>
      <c r="BI39" s="25" t="e">
        <f t="shared" si="24"/>
        <v>#REF!</v>
      </c>
    </row>
    <row r="40" spans="2:61" ht="15.75" x14ac:dyDescent="0.3">
      <c r="B40" s="20">
        <v>3</v>
      </c>
      <c r="C40" s="25">
        <f t="shared" ref="C40:L55" si="25">C7-C6</f>
        <v>1745</v>
      </c>
      <c r="D40" s="25">
        <f t="shared" si="25"/>
        <v>1743</v>
      </c>
      <c r="E40" s="25">
        <f t="shared" si="25"/>
        <v>1746</v>
      </c>
      <c r="F40" s="25">
        <f t="shared" si="25"/>
        <v>1744</v>
      </c>
      <c r="G40" s="25">
        <f t="shared" si="25"/>
        <v>1744</v>
      </c>
      <c r="H40" s="25">
        <f t="shared" si="25"/>
        <v>1743</v>
      </c>
      <c r="I40" s="25">
        <f t="shared" si="25"/>
        <v>1744</v>
      </c>
      <c r="J40" s="25">
        <f t="shared" si="25"/>
        <v>1746</v>
      </c>
      <c r="K40" s="25">
        <f t="shared" si="25"/>
        <v>1744</v>
      </c>
      <c r="L40" s="25">
        <f t="shared" si="25"/>
        <v>1743</v>
      </c>
      <c r="AA40" s="20">
        <v>3</v>
      </c>
      <c r="AB40" s="25" t="e">
        <f t="shared" ref="AB40:AK55" si="26">AB7-AB6</f>
        <v>#REF!</v>
      </c>
      <c r="AC40" s="25" t="e">
        <f t="shared" si="26"/>
        <v>#REF!</v>
      </c>
      <c r="AD40" s="25" t="e">
        <f t="shared" si="26"/>
        <v>#REF!</v>
      </c>
      <c r="AE40" s="25" t="e">
        <f t="shared" si="26"/>
        <v>#REF!</v>
      </c>
      <c r="AF40" s="25" t="e">
        <f t="shared" si="26"/>
        <v>#REF!</v>
      </c>
      <c r="AG40" s="25" t="e">
        <f t="shared" si="26"/>
        <v>#REF!</v>
      </c>
      <c r="AH40" s="25" t="e">
        <f t="shared" si="26"/>
        <v>#REF!</v>
      </c>
      <c r="AI40" s="25" t="e">
        <f t="shared" si="26"/>
        <v>#REF!</v>
      </c>
      <c r="AJ40" s="25" t="e">
        <f t="shared" si="26"/>
        <v>#REF!</v>
      </c>
      <c r="AK40" s="25" t="e">
        <f t="shared" si="26"/>
        <v>#REF!</v>
      </c>
      <c r="AM40" s="20">
        <v>3</v>
      </c>
      <c r="AN40" s="25" t="e">
        <f t="shared" ref="AN40:AW55" si="27">AN7-AN6</f>
        <v>#REF!</v>
      </c>
      <c r="AO40" s="25" t="e">
        <f t="shared" si="27"/>
        <v>#REF!</v>
      </c>
      <c r="AP40" s="25" t="e">
        <f t="shared" si="27"/>
        <v>#REF!</v>
      </c>
      <c r="AQ40" s="25" t="e">
        <f t="shared" si="27"/>
        <v>#REF!</v>
      </c>
      <c r="AR40" s="25" t="e">
        <f t="shared" si="27"/>
        <v>#REF!</v>
      </c>
      <c r="AS40" s="25" t="e">
        <f t="shared" si="27"/>
        <v>#REF!</v>
      </c>
      <c r="AT40" s="25" t="e">
        <f t="shared" si="27"/>
        <v>#REF!</v>
      </c>
      <c r="AU40" s="25" t="e">
        <f t="shared" si="27"/>
        <v>#REF!</v>
      </c>
      <c r="AV40" s="25" t="e">
        <f t="shared" si="27"/>
        <v>#REF!</v>
      </c>
      <c r="AW40" s="25" t="e">
        <f t="shared" si="27"/>
        <v>#REF!</v>
      </c>
      <c r="AY40" s="20">
        <v>3</v>
      </c>
      <c r="AZ40" s="25" t="e">
        <f t="shared" ref="AZ40:BI55" si="28">AZ7-AZ6</f>
        <v>#REF!</v>
      </c>
      <c r="BA40" s="25" t="e">
        <f t="shared" si="28"/>
        <v>#REF!</v>
      </c>
      <c r="BB40" s="25" t="e">
        <f t="shared" si="28"/>
        <v>#REF!</v>
      </c>
      <c r="BC40" s="25" t="e">
        <f t="shared" si="28"/>
        <v>#REF!</v>
      </c>
      <c r="BD40" s="25" t="e">
        <f t="shared" si="28"/>
        <v>#REF!</v>
      </c>
      <c r="BE40" s="25" t="e">
        <f t="shared" si="28"/>
        <v>#REF!</v>
      </c>
      <c r="BF40" s="25" t="e">
        <f t="shared" si="28"/>
        <v>#REF!</v>
      </c>
      <c r="BG40" s="25" t="e">
        <f t="shared" si="28"/>
        <v>#REF!</v>
      </c>
      <c r="BH40" s="25" t="e">
        <f t="shared" si="28"/>
        <v>#REF!</v>
      </c>
      <c r="BI40" s="25" t="e">
        <f t="shared" si="28"/>
        <v>#REF!</v>
      </c>
    </row>
    <row r="41" spans="2:61" ht="15.75" x14ac:dyDescent="0.3">
      <c r="B41" s="20">
        <v>4</v>
      </c>
      <c r="C41" s="25">
        <f t="shared" si="25"/>
        <v>1743</v>
      </c>
      <c r="D41" s="25">
        <f t="shared" si="25"/>
        <v>1746</v>
      </c>
      <c r="E41" s="25">
        <f t="shared" si="25"/>
        <v>1744</v>
      </c>
      <c r="F41" s="25">
        <f t="shared" si="25"/>
        <v>1744</v>
      </c>
      <c r="G41" s="25">
        <f t="shared" si="25"/>
        <v>1743</v>
      </c>
      <c r="H41" s="25">
        <f t="shared" si="25"/>
        <v>1744</v>
      </c>
      <c r="I41" s="25">
        <f t="shared" si="25"/>
        <v>1746</v>
      </c>
      <c r="J41" s="25">
        <f t="shared" si="25"/>
        <v>1744</v>
      </c>
      <c r="K41" s="25">
        <f t="shared" si="25"/>
        <v>1743</v>
      </c>
      <c r="L41" s="25">
        <f t="shared" si="25"/>
        <v>1745</v>
      </c>
      <c r="AA41" s="20">
        <v>4</v>
      </c>
      <c r="AB41" s="25" t="e">
        <f t="shared" si="26"/>
        <v>#REF!</v>
      </c>
      <c r="AC41" s="25" t="e">
        <f t="shared" si="26"/>
        <v>#REF!</v>
      </c>
      <c r="AD41" s="25" t="e">
        <f t="shared" si="26"/>
        <v>#REF!</v>
      </c>
      <c r="AE41" s="25" t="e">
        <f t="shared" si="26"/>
        <v>#REF!</v>
      </c>
      <c r="AF41" s="25" t="e">
        <f t="shared" si="26"/>
        <v>#REF!</v>
      </c>
      <c r="AG41" s="25" t="e">
        <f t="shared" si="26"/>
        <v>#REF!</v>
      </c>
      <c r="AH41" s="25" t="e">
        <f t="shared" si="26"/>
        <v>#REF!</v>
      </c>
      <c r="AI41" s="25" t="e">
        <f t="shared" si="26"/>
        <v>#REF!</v>
      </c>
      <c r="AJ41" s="25" t="e">
        <f t="shared" si="26"/>
        <v>#REF!</v>
      </c>
      <c r="AK41" s="25" t="e">
        <f t="shared" si="26"/>
        <v>#REF!</v>
      </c>
      <c r="AM41" s="20">
        <v>4</v>
      </c>
      <c r="AN41" s="25" t="e">
        <f t="shared" si="27"/>
        <v>#REF!</v>
      </c>
      <c r="AO41" s="25" t="e">
        <f t="shared" si="27"/>
        <v>#REF!</v>
      </c>
      <c r="AP41" s="25" t="e">
        <f t="shared" si="27"/>
        <v>#REF!</v>
      </c>
      <c r="AQ41" s="25" t="e">
        <f t="shared" si="27"/>
        <v>#REF!</v>
      </c>
      <c r="AR41" s="25" t="e">
        <f t="shared" si="27"/>
        <v>#REF!</v>
      </c>
      <c r="AS41" s="25" t="e">
        <f t="shared" si="27"/>
        <v>#REF!</v>
      </c>
      <c r="AT41" s="25" t="e">
        <f t="shared" si="27"/>
        <v>#REF!</v>
      </c>
      <c r="AU41" s="25" t="e">
        <f t="shared" si="27"/>
        <v>#REF!</v>
      </c>
      <c r="AV41" s="25" t="e">
        <f t="shared" si="27"/>
        <v>#REF!</v>
      </c>
      <c r="AW41" s="25" t="e">
        <f t="shared" si="27"/>
        <v>#REF!</v>
      </c>
      <c r="AY41" s="20">
        <v>4</v>
      </c>
      <c r="AZ41" s="25" t="e">
        <f t="shared" si="28"/>
        <v>#REF!</v>
      </c>
      <c r="BA41" s="25" t="e">
        <f t="shared" si="28"/>
        <v>#REF!</v>
      </c>
      <c r="BB41" s="25" t="e">
        <f t="shared" si="28"/>
        <v>#REF!</v>
      </c>
      <c r="BC41" s="25" t="e">
        <f t="shared" si="28"/>
        <v>#REF!</v>
      </c>
      <c r="BD41" s="25" t="e">
        <f t="shared" si="28"/>
        <v>#REF!</v>
      </c>
      <c r="BE41" s="25" t="e">
        <f t="shared" si="28"/>
        <v>#REF!</v>
      </c>
      <c r="BF41" s="25" t="e">
        <f t="shared" si="28"/>
        <v>#REF!</v>
      </c>
      <c r="BG41" s="25" t="e">
        <f t="shared" si="28"/>
        <v>#REF!</v>
      </c>
      <c r="BH41" s="25" t="e">
        <f t="shared" si="28"/>
        <v>#REF!</v>
      </c>
      <c r="BI41" s="25" t="e">
        <f t="shared" si="28"/>
        <v>#REF!</v>
      </c>
    </row>
    <row r="42" spans="2:61" ht="15.75" x14ac:dyDescent="0.3">
      <c r="B42" s="26">
        <v>5</v>
      </c>
      <c r="C42" s="25">
        <f t="shared" si="25"/>
        <v>1746</v>
      </c>
      <c r="D42" s="25">
        <f t="shared" si="25"/>
        <v>1744</v>
      </c>
      <c r="E42" s="25">
        <f t="shared" si="25"/>
        <v>1744</v>
      </c>
      <c r="F42" s="25">
        <f t="shared" si="25"/>
        <v>1743</v>
      </c>
      <c r="G42" s="25">
        <f t="shared" si="25"/>
        <v>1744</v>
      </c>
      <c r="H42" s="25">
        <f t="shared" si="25"/>
        <v>1746</v>
      </c>
      <c r="I42" s="25">
        <f t="shared" si="25"/>
        <v>1744</v>
      </c>
      <c r="J42" s="25">
        <f t="shared" si="25"/>
        <v>1743</v>
      </c>
      <c r="K42" s="25">
        <f t="shared" si="25"/>
        <v>1745</v>
      </c>
      <c r="L42" s="25">
        <f t="shared" si="25"/>
        <v>1745</v>
      </c>
      <c r="AA42" s="26">
        <v>5</v>
      </c>
      <c r="AB42" s="25" t="e">
        <f t="shared" si="26"/>
        <v>#REF!</v>
      </c>
      <c r="AC42" s="25" t="e">
        <f t="shared" si="26"/>
        <v>#REF!</v>
      </c>
      <c r="AD42" s="25" t="e">
        <f t="shared" si="26"/>
        <v>#REF!</v>
      </c>
      <c r="AE42" s="25" t="e">
        <f t="shared" si="26"/>
        <v>#REF!</v>
      </c>
      <c r="AF42" s="25" t="e">
        <f t="shared" si="26"/>
        <v>#REF!</v>
      </c>
      <c r="AG42" s="25" t="e">
        <f t="shared" si="26"/>
        <v>#REF!</v>
      </c>
      <c r="AH42" s="25" t="e">
        <f t="shared" si="26"/>
        <v>#REF!</v>
      </c>
      <c r="AI42" s="25" t="e">
        <f t="shared" si="26"/>
        <v>#REF!</v>
      </c>
      <c r="AJ42" s="25" t="e">
        <f t="shared" si="26"/>
        <v>#REF!</v>
      </c>
      <c r="AK42" s="25" t="e">
        <f t="shared" si="26"/>
        <v>#REF!</v>
      </c>
      <c r="AM42" s="26">
        <v>5</v>
      </c>
      <c r="AN42" s="25" t="e">
        <f t="shared" si="27"/>
        <v>#REF!</v>
      </c>
      <c r="AO42" s="25" t="e">
        <f t="shared" si="27"/>
        <v>#REF!</v>
      </c>
      <c r="AP42" s="25" t="e">
        <f t="shared" si="27"/>
        <v>#REF!</v>
      </c>
      <c r="AQ42" s="25" t="e">
        <f t="shared" si="27"/>
        <v>#REF!</v>
      </c>
      <c r="AR42" s="25" t="e">
        <f t="shared" si="27"/>
        <v>#REF!</v>
      </c>
      <c r="AS42" s="25" t="e">
        <f t="shared" si="27"/>
        <v>#REF!</v>
      </c>
      <c r="AT42" s="25" t="e">
        <f t="shared" si="27"/>
        <v>#REF!</v>
      </c>
      <c r="AU42" s="25" t="e">
        <f t="shared" si="27"/>
        <v>#REF!</v>
      </c>
      <c r="AV42" s="25" t="e">
        <f t="shared" si="27"/>
        <v>#REF!</v>
      </c>
      <c r="AW42" s="25" t="e">
        <f t="shared" si="27"/>
        <v>#REF!</v>
      </c>
      <c r="AY42" s="26">
        <v>5</v>
      </c>
      <c r="AZ42" s="25" t="e">
        <f t="shared" si="28"/>
        <v>#REF!</v>
      </c>
      <c r="BA42" s="25" t="e">
        <f t="shared" si="28"/>
        <v>#REF!</v>
      </c>
      <c r="BB42" s="25" t="e">
        <f t="shared" si="28"/>
        <v>#REF!</v>
      </c>
      <c r="BC42" s="25" t="e">
        <f t="shared" si="28"/>
        <v>#REF!</v>
      </c>
      <c r="BD42" s="25" t="e">
        <f t="shared" si="28"/>
        <v>#REF!</v>
      </c>
      <c r="BE42" s="25" t="e">
        <f t="shared" si="28"/>
        <v>#REF!</v>
      </c>
      <c r="BF42" s="25" t="e">
        <f t="shared" si="28"/>
        <v>#REF!</v>
      </c>
      <c r="BG42" s="25" t="e">
        <f t="shared" si="28"/>
        <v>#REF!</v>
      </c>
      <c r="BH42" s="25" t="e">
        <f t="shared" si="28"/>
        <v>#REF!</v>
      </c>
      <c r="BI42" s="25" t="e">
        <f t="shared" si="28"/>
        <v>#REF!</v>
      </c>
    </row>
    <row r="43" spans="2:61" ht="15.75" x14ac:dyDescent="0.3">
      <c r="B43" s="20">
        <v>6</v>
      </c>
      <c r="C43" s="25">
        <f t="shared" si="25"/>
        <v>1744</v>
      </c>
      <c r="D43" s="25">
        <f t="shared" si="25"/>
        <v>1744</v>
      </c>
      <c r="E43" s="25">
        <f t="shared" si="25"/>
        <v>1743</v>
      </c>
      <c r="F43" s="25">
        <f t="shared" si="25"/>
        <v>1744</v>
      </c>
      <c r="G43" s="25">
        <f t="shared" si="25"/>
        <v>1746</v>
      </c>
      <c r="H43" s="25">
        <f t="shared" si="25"/>
        <v>1744</v>
      </c>
      <c r="I43" s="25">
        <f t="shared" si="25"/>
        <v>1743</v>
      </c>
      <c r="J43" s="25">
        <f t="shared" si="25"/>
        <v>1745</v>
      </c>
      <c r="K43" s="25">
        <f t="shared" si="25"/>
        <v>1745</v>
      </c>
      <c r="L43" s="25">
        <f t="shared" si="25"/>
        <v>1743</v>
      </c>
      <c r="AA43" s="20">
        <v>6</v>
      </c>
      <c r="AB43" s="25" t="e">
        <f t="shared" si="26"/>
        <v>#REF!</v>
      </c>
      <c r="AC43" s="25" t="e">
        <f t="shared" si="26"/>
        <v>#REF!</v>
      </c>
      <c r="AD43" s="25" t="e">
        <f t="shared" si="26"/>
        <v>#REF!</v>
      </c>
      <c r="AE43" s="25" t="e">
        <f t="shared" si="26"/>
        <v>#REF!</v>
      </c>
      <c r="AF43" s="25" t="e">
        <f t="shared" si="26"/>
        <v>#REF!</v>
      </c>
      <c r="AG43" s="25" t="e">
        <f t="shared" si="26"/>
        <v>#REF!</v>
      </c>
      <c r="AH43" s="25" t="e">
        <f t="shared" si="26"/>
        <v>#REF!</v>
      </c>
      <c r="AI43" s="25" t="e">
        <f t="shared" si="26"/>
        <v>#REF!</v>
      </c>
      <c r="AJ43" s="25" t="e">
        <f t="shared" si="26"/>
        <v>#REF!</v>
      </c>
      <c r="AK43" s="25" t="e">
        <f t="shared" si="26"/>
        <v>#REF!</v>
      </c>
      <c r="AM43" s="20">
        <v>6</v>
      </c>
      <c r="AN43" s="25" t="e">
        <f t="shared" si="27"/>
        <v>#REF!</v>
      </c>
      <c r="AO43" s="25" t="e">
        <f t="shared" si="27"/>
        <v>#REF!</v>
      </c>
      <c r="AP43" s="25" t="e">
        <f t="shared" si="27"/>
        <v>#REF!</v>
      </c>
      <c r="AQ43" s="25" t="e">
        <f t="shared" si="27"/>
        <v>#REF!</v>
      </c>
      <c r="AR43" s="25" t="e">
        <f t="shared" si="27"/>
        <v>#REF!</v>
      </c>
      <c r="AS43" s="25" t="e">
        <f t="shared" si="27"/>
        <v>#REF!</v>
      </c>
      <c r="AT43" s="25" t="e">
        <f t="shared" si="27"/>
        <v>#REF!</v>
      </c>
      <c r="AU43" s="25" t="e">
        <f t="shared" si="27"/>
        <v>#REF!</v>
      </c>
      <c r="AV43" s="25" t="e">
        <f t="shared" si="27"/>
        <v>#REF!</v>
      </c>
      <c r="AW43" s="25" t="e">
        <f t="shared" si="27"/>
        <v>#REF!</v>
      </c>
      <c r="AY43" s="20">
        <v>6</v>
      </c>
      <c r="AZ43" s="25" t="e">
        <f t="shared" si="28"/>
        <v>#REF!</v>
      </c>
      <c r="BA43" s="25" t="e">
        <f t="shared" si="28"/>
        <v>#REF!</v>
      </c>
      <c r="BB43" s="25" t="e">
        <f t="shared" si="28"/>
        <v>#REF!</v>
      </c>
      <c r="BC43" s="25" t="e">
        <f t="shared" si="28"/>
        <v>#REF!</v>
      </c>
      <c r="BD43" s="25" t="e">
        <f t="shared" si="28"/>
        <v>#REF!</v>
      </c>
      <c r="BE43" s="25" t="e">
        <f t="shared" si="28"/>
        <v>#REF!</v>
      </c>
      <c r="BF43" s="25" t="e">
        <f t="shared" si="28"/>
        <v>#REF!</v>
      </c>
      <c r="BG43" s="25" t="e">
        <f t="shared" si="28"/>
        <v>#REF!</v>
      </c>
      <c r="BH43" s="25" t="e">
        <f t="shared" si="28"/>
        <v>#REF!</v>
      </c>
      <c r="BI43" s="25" t="e">
        <f t="shared" si="28"/>
        <v>#REF!</v>
      </c>
    </row>
    <row r="44" spans="2:61" ht="15.75" x14ac:dyDescent="0.3">
      <c r="B44" s="20">
        <v>7</v>
      </c>
      <c r="C44" s="25">
        <f t="shared" si="25"/>
        <v>1744</v>
      </c>
      <c r="D44" s="25">
        <f t="shared" si="25"/>
        <v>1743</v>
      </c>
      <c r="E44" s="25">
        <f t="shared" si="25"/>
        <v>1744</v>
      </c>
      <c r="F44" s="25">
        <f t="shared" si="25"/>
        <v>1746</v>
      </c>
      <c r="G44" s="25">
        <f t="shared" si="25"/>
        <v>1744</v>
      </c>
      <c r="H44" s="25">
        <f t="shared" si="25"/>
        <v>1743</v>
      </c>
      <c r="I44" s="25">
        <f t="shared" si="25"/>
        <v>1745</v>
      </c>
      <c r="J44" s="25">
        <f t="shared" si="25"/>
        <v>1745</v>
      </c>
      <c r="K44" s="25">
        <f t="shared" si="25"/>
        <v>1743</v>
      </c>
      <c r="L44" s="25">
        <f t="shared" si="25"/>
        <v>1745</v>
      </c>
      <c r="AA44" s="20">
        <v>7</v>
      </c>
      <c r="AB44" s="25" t="e">
        <f t="shared" si="26"/>
        <v>#REF!</v>
      </c>
      <c r="AC44" s="25" t="e">
        <f t="shared" si="26"/>
        <v>#REF!</v>
      </c>
      <c r="AD44" s="25" t="e">
        <f t="shared" si="26"/>
        <v>#REF!</v>
      </c>
      <c r="AE44" s="25" t="e">
        <f t="shared" si="26"/>
        <v>#REF!</v>
      </c>
      <c r="AF44" s="25" t="e">
        <f t="shared" si="26"/>
        <v>#REF!</v>
      </c>
      <c r="AG44" s="25" t="e">
        <f t="shared" si="26"/>
        <v>#REF!</v>
      </c>
      <c r="AH44" s="25" t="e">
        <f t="shared" si="26"/>
        <v>#REF!</v>
      </c>
      <c r="AI44" s="25" t="e">
        <f t="shared" si="26"/>
        <v>#REF!</v>
      </c>
      <c r="AJ44" s="25" t="e">
        <f t="shared" si="26"/>
        <v>#REF!</v>
      </c>
      <c r="AK44" s="25" t="e">
        <f t="shared" si="26"/>
        <v>#REF!</v>
      </c>
      <c r="AM44" s="20">
        <v>7</v>
      </c>
      <c r="AN44" s="25" t="e">
        <f t="shared" si="27"/>
        <v>#REF!</v>
      </c>
      <c r="AO44" s="25" t="e">
        <f t="shared" si="27"/>
        <v>#REF!</v>
      </c>
      <c r="AP44" s="25" t="e">
        <f t="shared" si="27"/>
        <v>#REF!</v>
      </c>
      <c r="AQ44" s="25" t="e">
        <f t="shared" si="27"/>
        <v>#REF!</v>
      </c>
      <c r="AR44" s="25" t="e">
        <f t="shared" si="27"/>
        <v>#REF!</v>
      </c>
      <c r="AS44" s="25" t="e">
        <f t="shared" si="27"/>
        <v>#REF!</v>
      </c>
      <c r="AT44" s="25" t="e">
        <f t="shared" si="27"/>
        <v>#REF!</v>
      </c>
      <c r="AU44" s="25" t="e">
        <f t="shared" si="27"/>
        <v>#REF!</v>
      </c>
      <c r="AV44" s="25" t="e">
        <f t="shared" si="27"/>
        <v>#REF!</v>
      </c>
      <c r="AW44" s="25" t="e">
        <f t="shared" si="27"/>
        <v>#REF!</v>
      </c>
      <c r="AY44" s="20">
        <v>7</v>
      </c>
      <c r="AZ44" s="25" t="e">
        <f t="shared" si="28"/>
        <v>#REF!</v>
      </c>
      <c r="BA44" s="25" t="e">
        <f t="shared" si="28"/>
        <v>#REF!</v>
      </c>
      <c r="BB44" s="25" t="e">
        <f t="shared" si="28"/>
        <v>#REF!</v>
      </c>
      <c r="BC44" s="25" t="e">
        <f t="shared" si="28"/>
        <v>#REF!</v>
      </c>
      <c r="BD44" s="25" t="e">
        <f t="shared" si="28"/>
        <v>#REF!</v>
      </c>
      <c r="BE44" s="25" t="e">
        <f t="shared" si="28"/>
        <v>#REF!</v>
      </c>
      <c r="BF44" s="25" t="e">
        <f t="shared" si="28"/>
        <v>#REF!</v>
      </c>
      <c r="BG44" s="25" t="e">
        <f t="shared" si="28"/>
        <v>#REF!</v>
      </c>
      <c r="BH44" s="25" t="e">
        <f t="shared" si="28"/>
        <v>#REF!</v>
      </c>
      <c r="BI44" s="25" t="e">
        <f t="shared" si="28"/>
        <v>#REF!</v>
      </c>
    </row>
    <row r="45" spans="2:61" ht="15.75" x14ac:dyDescent="0.3">
      <c r="B45" s="20">
        <v>8</v>
      </c>
      <c r="C45" s="25">
        <f t="shared" si="25"/>
        <v>1743</v>
      </c>
      <c r="D45" s="25">
        <f t="shared" si="25"/>
        <v>1744</v>
      </c>
      <c r="E45" s="25">
        <f t="shared" si="25"/>
        <v>1746</v>
      </c>
      <c r="F45" s="25">
        <f t="shared" si="25"/>
        <v>1744</v>
      </c>
      <c r="G45" s="25">
        <f t="shared" si="25"/>
        <v>1743</v>
      </c>
      <c r="H45" s="25">
        <f t="shared" si="25"/>
        <v>1745</v>
      </c>
      <c r="I45" s="25">
        <f t="shared" si="25"/>
        <v>1745</v>
      </c>
      <c r="J45" s="25">
        <f t="shared" si="25"/>
        <v>1743</v>
      </c>
      <c r="K45" s="25">
        <f t="shared" si="25"/>
        <v>1745</v>
      </c>
      <c r="L45" s="25">
        <f t="shared" si="25"/>
        <v>1744</v>
      </c>
      <c r="AA45" s="20">
        <v>8</v>
      </c>
      <c r="AB45" s="25" t="e">
        <f t="shared" si="26"/>
        <v>#REF!</v>
      </c>
      <c r="AC45" s="25" t="e">
        <f t="shared" si="26"/>
        <v>#REF!</v>
      </c>
      <c r="AD45" s="25" t="e">
        <f t="shared" si="26"/>
        <v>#REF!</v>
      </c>
      <c r="AE45" s="25" t="e">
        <f t="shared" si="26"/>
        <v>#REF!</v>
      </c>
      <c r="AF45" s="25" t="e">
        <f t="shared" si="26"/>
        <v>#REF!</v>
      </c>
      <c r="AG45" s="25" t="e">
        <f t="shared" si="26"/>
        <v>#REF!</v>
      </c>
      <c r="AH45" s="25" t="e">
        <f t="shared" si="26"/>
        <v>#REF!</v>
      </c>
      <c r="AI45" s="25" t="e">
        <f t="shared" si="26"/>
        <v>#REF!</v>
      </c>
      <c r="AJ45" s="25" t="e">
        <f t="shared" si="26"/>
        <v>#REF!</v>
      </c>
      <c r="AK45" s="25" t="e">
        <f t="shared" si="26"/>
        <v>#REF!</v>
      </c>
      <c r="AM45" s="20">
        <v>8</v>
      </c>
      <c r="AN45" s="25" t="e">
        <f t="shared" si="27"/>
        <v>#REF!</v>
      </c>
      <c r="AO45" s="25" t="e">
        <f t="shared" si="27"/>
        <v>#REF!</v>
      </c>
      <c r="AP45" s="25" t="e">
        <f t="shared" si="27"/>
        <v>#REF!</v>
      </c>
      <c r="AQ45" s="25" t="e">
        <f t="shared" si="27"/>
        <v>#REF!</v>
      </c>
      <c r="AR45" s="25" t="e">
        <f t="shared" si="27"/>
        <v>#REF!</v>
      </c>
      <c r="AS45" s="25" t="e">
        <f t="shared" si="27"/>
        <v>#REF!</v>
      </c>
      <c r="AT45" s="25" t="e">
        <f t="shared" si="27"/>
        <v>#REF!</v>
      </c>
      <c r="AU45" s="25" t="e">
        <f t="shared" si="27"/>
        <v>#REF!</v>
      </c>
      <c r="AV45" s="25" t="e">
        <f t="shared" si="27"/>
        <v>#REF!</v>
      </c>
      <c r="AW45" s="25" t="e">
        <f t="shared" si="27"/>
        <v>#REF!</v>
      </c>
      <c r="AY45" s="20">
        <v>8</v>
      </c>
      <c r="AZ45" s="25" t="e">
        <f t="shared" si="28"/>
        <v>#REF!</v>
      </c>
      <c r="BA45" s="25" t="e">
        <f t="shared" si="28"/>
        <v>#REF!</v>
      </c>
      <c r="BB45" s="25" t="e">
        <f t="shared" si="28"/>
        <v>#REF!</v>
      </c>
      <c r="BC45" s="25" t="e">
        <f t="shared" si="28"/>
        <v>#REF!</v>
      </c>
      <c r="BD45" s="25" t="e">
        <f t="shared" si="28"/>
        <v>#REF!</v>
      </c>
      <c r="BE45" s="25" t="e">
        <f t="shared" si="28"/>
        <v>#REF!</v>
      </c>
      <c r="BF45" s="25" t="e">
        <f t="shared" si="28"/>
        <v>#REF!</v>
      </c>
      <c r="BG45" s="25" t="e">
        <f t="shared" si="28"/>
        <v>#REF!</v>
      </c>
      <c r="BH45" s="25" t="e">
        <f t="shared" si="28"/>
        <v>#REF!</v>
      </c>
      <c r="BI45" s="25" t="e">
        <f t="shared" si="28"/>
        <v>#REF!</v>
      </c>
    </row>
    <row r="46" spans="2:61" ht="15.75" x14ac:dyDescent="0.3">
      <c r="B46" s="20">
        <v>9</v>
      </c>
      <c r="C46" s="25">
        <f t="shared" si="25"/>
        <v>1744</v>
      </c>
      <c r="D46" s="25">
        <f t="shared" si="25"/>
        <v>1746</v>
      </c>
      <c r="E46" s="25">
        <f t="shared" si="25"/>
        <v>1744</v>
      </c>
      <c r="F46" s="25">
        <f t="shared" si="25"/>
        <v>1743</v>
      </c>
      <c r="G46" s="25">
        <f t="shared" si="25"/>
        <v>1745</v>
      </c>
      <c r="H46" s="25">
        <f t="shared" si="25"/>
        <v>1745</v>
      </c>
      <c r="I46" s="25">
        <f t="shared" si="25"/>
        <v>1743</v>
      </c>
      <c r="J46" s="25">
        <f t="shared" si="25"/>
        <v>1745</v>
      </c>
      <c r="K46" s="25">
        <f t="shared" si="25"/>
        <v>1744</v>
      </c>
      <c r="L46" s="25">
        <f t="shared" si="25"/>
        <v>1743</v>
      </c>
      <c r="AA46" s="20">
        <v>9</v>
      </c>
      <c r="AB46" s="25" t="e">
        <f t="shared" si="26"/>
        <v>#REF!</v>
      </c>
      <c r="AC46" s="25" t="e">
        <f t="shared" si="26"/>
        <v>#REF!</v>
      </c>
      <c r="AD46" s="25" t="e">
        <f t="shared" si="26"/>
        <v>#REF!</v>
      </c>
      <c r="AE46" s="25" t="e">
        <f t="shared" si="26"/>
        <v>#REF!</v>
      </c>
      <c r="AF46" s="25" t="e">
        <f t="shared" si="26"/>
        <v>#REF!</v>
      </c>
      <c r="AG46" s="25" t="e">
        <f t="shared" si="26"/>
        <v>#REF!</v>
      </c>
      <c r="AH46" s="25" t="e">
        <f t="shared" si="26"/>
        <v>#REF!</v>
      </c>
      <c r="AI46" s="25" t="e">
        <f t="shared" si="26"/>
        <v>#REF!</v>
      </c>
      <c r="AJ46" s="25" t="e">
        <f t="shared" si="26"/>
        <v>#REF!</v>
      </c>
      <c r="AK46" s="25" t="e">
        <f t="shared" si="26"/>
        <v>#REF!</v>
      </c>
      <c r="AM46" s="20">
        <v>9</v>
      </c>
      <c r="AN46" s="25" t="e">
        <f t="shared" si="27"/>
        <v>#REF!</v>
      </c>
      <c r="AO46" s="25" t="e">
        <f t="shared" si="27"/>
        <v>#REF!</v>
      </c>
      <c r="AP46" s="25" t="e">
        <f t="shared" si="27"/>
        <v>#REF!</v>
      </c>
      <c r="AQ46" s="25" t="e">
        <f t="shared" si="27"/>
        <v>#REF!</v>
      </c>
      <c r="AR46" s="25" t="e">
        <f t="shared" si="27"/>
        <v>#REF!</v>
      </c>
      <c r="AS46" s="25" t="e">
        <f t="shared" si="27"/>
        <v>#REF!</v>
      </c>
      <c r="AT46" s="25" t="e">
        <f t="shared" si="27"/>
        <v>#REF!</v>
      </c>
      <c r="AU46" s="25" t="e">
        <f t="shared" si="27"/>
        <v>#REF!</v>
      </c>
      <c r="AV46" s="25" t="e">
        <f t="shared" si="27"/>
        <v>#REF!</v>
      </c>
      <c r="AW46" s="25" t="e">
        <f t="shared" si="27"/>
        <v>#REF!</v>
      </c>
      <c r="AY46" s="20">
        <v>9</v>
      </c>
      <c r="AZ46" s="25" t="e">
        <f t="shared" si="28"/>
        <v>#REF!</v>
      </c>
      <c r="BA46" s="25" t="e">
        <f t="shared" si="28"/>
        <v>#REF!</v>
      </c>
      <c r="BB46" s="25" t="e">
        <f t="shared" si="28"/>
        <v>#REF!</v>
      </c>
      <c r="BC46" s="25" t="e">
        <f t="shared" si="28"/>
        <v>#REF!</v>
      </c>
      <c r="BD46" s="25" t="e">
        <f t="shared" si="28"/>
        <v>#REF!</v>
      </c>
      <c r="BE46" s="25" t="e">
        <f t="shared" si="28"/>
        <v>#REF!</v>
      </c>
      <c r="BF46" s="25" t="e">
        <f t="shared" si="28"/>
        <v>#REF!</v>
      </c>
      <c r="BG46" s="25" t="e">
        <f t="shared" si="28"/>
        <v>#REF!</v>
      </c>
      <c r="BH46" s="25" t="e">
        <f t="shared" si="28"/>
        <v>#REF!</v>
      </c>
      <c r="BI46" s="25" t="e">
        <f t="shared" si="28"/>
        <v>#REF!</v>
      </c>
    </row>
    <row r="47" spans="2:61" ht="15.75" x14ac:dyDescent="0.3">
      <c r="B47" s="26">
        <v>10</v>
      </c>
      <c r="C47" s="25">
        <f t="shared" si="25"/>
        <v>1746</v>
      </c>
      <c r="D47" s="25">
        <f t="shared" si="25"/>
        <v>1744</v>
      </c>
      <c r="E47" s="25">
        <f t="shared" si="25"/>
        <v>1743</v>
      </c>
      <c r="F47" s="25">
        <f t="shared" si="25"/>
        <v>1745</v>
      </c>
      <c r="G47" s="25">
        <f t="shared" si="25"/>
        <v>1745</v>
      </c>
      <c r="H47" s="25">
        <f t="shared" si="25"/>
        <v>1743</v>
      </c>
      <c r="I47" s="25">
        <f t="shared" si="25"/>
        <v>1745</v>
      </c>
      <c r="J47" s="25">
        <f t="shared" si="25"/>
        <v>1744</v>
      </c>
      <c r="K47" s="25">
        <f t="shared" si="25"/>
        <v>1743</v>
      </c>
      <c r="L47" s="25">
        <f t="shared" si="25"/>
        <v>1745</v>
      </c>
      <c r="AA47" s="26">
        <v>10</v>
      </c>
      <c r="AB47" s="25" t="e">
        <f t="shared" si="26"/>
        <v>#REF!</v>
      </c>
      <c r="AC47" s="25" t="e">
        <f t="shared" si="26"/>
        <v>#REF!</v>
      </c>
      <c r="AD47" s="25" t="e">
        <f t="shared" si="26"/>
        <v>#REF!</v>
      </c>
      <c r="AE47" s="25" t="e">
        <f t="shared" si="26"/>
        <v>#REF!</v>
      </c>
      <c r="AF47" s="25" t="e">
        <f t="shared" si="26"/>
        <v>#REF!</v>
      </c>
      <c r="AG47" s="25" t="e">
        <f t="shared" si="26"/>
        <v>#REF!</v>
      </c>
      <c r="AH47" s="25" t="e">
        <f t="shared" si="26"/>
        <v>#REF!</v>
      </c>
      <c r="AI47" s="25" t="e">
        <f t="shared" si="26"/>
        <v>#REF!</v>
      </c>
      <c r="AJ47" s="25" t="e">
        <f t="shared" si="26"/>
        <v>#REF!</v>
      </c>
      <c r="AK47" s="25" t="e">
        <f t="shared" si="26"/>
        <v>#REF!</v>
      </c>
      <c r="AM47" s="26">
        <v>10</v>
      </c>
      <c r="AN47" s="25" t="e">
        <f t="shared" si="27"/>
        <v>#REF!</v>
      </c>
      <c r="AO47" s="25" t="e">
        <f t="shared" si="27"/>
        <v>#REF!</v>
      </c>
      <c r="AP47" s="25" t="e">
        <f t="shared" si="27"/>
        <v>#REF!</v>
      </c>
      <c r="AQ47" s="25" t="e">
        <f t="shared" si="27"/>
        <v>#REF!</v>
      </c>
      <c r="AR47" s="25" t="e">
        <f t="shared" si="27"/>
        <v>#REF!</v>
      </c>
      <c r="AS47" s="25" t="e">
        <f t="shared" si="27"/>
        <v>#REF!</v>
      </c>
      <c r="AT47" s="25" t="e">
        <f t="shared" si="27"/>
        <v>#REF!</v>
      </c>
      <c r="AU47" s="25" t="e">
        <f t="shared" si="27"/>
        <v>#REF!</v>
      </c>
      <c r="AV47" s="25" t="e">
        <f t="shared" si="27"/>
        <v>#REF!</v>
      </c>
      <c r="AW47" s="25" t="e">
        <f t="shared" si="27"/>
        <v>#REF!</v>
      </c>
      <c r="AY47" s="26">
        <v>10</v>
      </c>
      <c r="AZ47" s="25" t="e">
        <f t="shared" si="28"/>
        <v>#REF!</v>
      </c>
      <c r="BA47" s="25" t="e">
        <f t="shared" si="28"/>
        <v>#REF!</v>
      </c>
      <c r="BB47" s="25" t="e">
        <f t="shared" si="28"/>
        <v>#REF!</v>
      </c>
      <c r="BC47" s="25" t="e">
        <f t="shared" si="28"/>
        <v>#REF!</v>
      </c>
      <c r="BD47" s="25" t="e">
        <f t="shared" si="28"/>
        <v>#REF!</v>
      </c>
      <c r="BE47" s="25" t="e">
        <f t="shared" si="28"/>
        <v>#REF!</v>
      </c>
      <c r="BF47" s="25" t="e">
        <f t="shared" si="28"/>
        <v>#REF!</v>
      </c>
      <c r="BG47" s="25" t="e">
        <f t="shared" si="28"/>
        <v>#REF!</v>
      </c>
      <c r="BH47" s="25" t="e">
        <f t="shared" si="28"/>
        <v>#REF!</v>
      </c>
      <c r="BI47" s="25" t="e">
        <f t="shared" si="28"/>
        <v>#REF!</v>
      </c>
    </row>
    <row r="48" spans="2:61" ht="15.75" x14ac:dyDescent="0.3">
      <c r="B48" s="20">
        <v>11</v>
      </c>
      <c r="C48" s="25">
        <f t="shared" si="25"/>
        <v>1744</v>
      </c>
      <c r="D48" s="25">
        <f t="shared" si="25"/>
        <v>1743</v>
      </c>
      <c r="E48" s="25">
        <f t="shared" si="25"/>
        <v>1745</v>
      </c>
      <c r="F48" s="25">
        <f t="shared" si="25"/>
        <v>1745</v>
      </c>
      <c r="G48" s="25">
        <f t="shared" si="25"/>
        <v>1743</v>
      </c>
      <c r="H48" s="25">
        <f t="shared" si="25"/>
        <v>1745</v>
      </c>
      <c r="I48" s="25">
        <f t="shared" si="25"/>
        <v>1744</v>
      </c>
      <c r="J48" s="25">
        <f t="shared" si="25"/>
        <v>1743</v>
      </c>
      <c r="K48" s="25">
        <f t="shared" si="25"/>
        <v>1745</v>
      </c>
      <c r="L48" s="25">
        <f t="shared" si="25"/>
        <v>1745</v>
      </c>
      <c r="AA48" s="20">
        <v>11</v>
      </c>
      <c r="AB48" s="25" t="e">
        <f t="shared" si="26"/>
        <v>#REF!</v>
      </c>
      <c r="AC48" s="25" t="e">
        <f t="shared" si="26"/>
        <v>#REF!</v>
      </c>
      <c r="AD48" s="25" t="e">
        <f t="shared" si="26"/>
        <v>#REF!</v>
      </c>
      <c r="AE48" s="25" t="e">
        <f t="shared" si="26"/>
        <v>#REF!</v>
      </c>
      <c r="AF48" s="25" t="e">
        <f t="shared" si="26"/>
        <v>#REF!</v>
      </c>
      <c r="AG48" s="25" t="e">
        <f t="shared" si="26"/>
        <v>#REF!</v>
      </c>
      <c r="AH48" s="25" t="e">
        <f t="shared" si="26"/>
        <v>#REF!</v>
      </c>
      <c r="AI48" s="25" t="e">
        <f t="shared" si="26"/>
        <v>#REF!</v>
      </c>
      <c r="AJ48" s="25" t="e">
        <f t="shared" si="26"/>
        <v>#REF!</v>
      </c>
      <c r="AK48" s="25" t="e">
        <f t="shared" si="26"/>
        <v>#REF!</v>
      </c>
      <c r="AM48" s="20">
        <v>11</v>
      </c>
      <c r="AN48" s="25" t="e">
        <f t="shared" si="27"/>
        <v>#REF!</v>
      </c>
      <c r="AO48" s="25" t="e">
        <f t="shared" si="27"/>
        <v>#REF!</v>
      </c>
      <c r="AP48" s="25" t="e">
        <f t="shared" si="27"/>
        <v>#REF!</v>
      </c>
      <c r="AQ48" s="25" t="e">
        <f t="shared" si="27"/>
        <v>#REF!</v>
      </c>
      <c r="AR48" s="25" t="e">
        <f t="shared" si="27"/>
        <v>#REF!</v>
      </c>
      <c r="AS48" s="25" t="e">
        <f t="shared" si="27"/>
        <v>#REF!</v>
      </c>
      <c r="AT48" s="25" t="e">
        <f t="shared" si="27"/>
        <v>#REF!</v>
      </c>
      <c r="AU48" s="25" t="e">
        <f t="shared" si="27"/>
        <v>#REF!</v>
      </c>
      <c r="AV48" s="25" t="e">
        <f t="shared" si="27"/>
        <v>#REF!</v>
      </c>
      <c r="AW48" s="25" t="e">
        <f t="shared" si="27"/>
        <v>#REF!</v>
      </c>
      <c r="AY48" s="20">
        <v>11</v>
      </c>
      <c r="AZ48" s="25" t="e">
        <f t="shared" si="28"/>
        <v>#REF!</v>
      </c>
      <c r="BA48" s="25" t="e">
        <f t="shared" si="28"/>
        <v>#REF!</v>
      </c>
      <c r="BB48" s="25" t="e">
        <f t="shared" si="28"/>
        <v>#REF!</v>
      </c>
      <c r="BC48" s="25" t="e">
        <f t="shared" si="28"/>
        <v>#REF!</v>
      </c>
      <c r="BD48" s="25" t="e">
        <f t="shared" si="28"/>
        <v>#REF!</v>
      </c>
      <c r="BE48" s="25" t="e">
        <f t="shared" si="28"/>
        <v>#REF!</v>
      </c>
      <c r="BF48" s="25" t="e">
        <f t="shared" si="28"/>
        <v>#REF!</v>
      </c>
      <c r="BG48" s="25" t="e">
        <f t="shared" si="28"/>
        <v>#REF!</v>
      </c>
      <c r="BH48" s="25" t="e">
        <f t="shared" si="28"/>
        <v>#REF!</v>
      </c>
      <c r="BI48" s="25" t="e">
        <f t="shared" si="28"/>
        <v>#REF!</v>
      </c>
    </row>
    <row r="49" spans="2:61" ht="15.75" x14ac:dyDescent="0.3">
      <c r="B49" s="20">
        <v>12</v>
      </c>
      <c r="C49" s="25">
        <f t="shared" si="25"/>
        <v>1743</v>
      </c>
      <c r="D49" s="25">
        <f t="shared" si="25"/>
        <v>1745</v>
      </c>
      <c r="E49" s="25">
        <f t="shared" si="25"/>
        <v>1745</v>
      </c>
      <c r="F49" s="25">
        <f t="shared" si="25"/>
        <v>1743</v>
      </c>
      <c r="G49" s="25">
        <f t="shared" si="25"/>
        <v>1745</v>
      </c>
      <c r="H49" s="25">
        <f t="shared" si="25"/>
        <v>1744</v>
      </c>
      <c r="I49" s="25">
        <f t="shared" si="25"/>
        <v>1743</v>
      </c>
      <c r="J49" s="25">
        <f t="shared" si="25"/>
        <v>1745</v>
      </c>
      <c r="K49" s="25">
        <f t="shared" si="25"/>
        <v>1745</v>
      </c>
      <c r="L49" s="25">
        <f t="shared" si="25"/>
        <v>1743</v>
      </c>
      <c r="AA49" s="20">
        <v>12</v>
      </c>
      <c r="AB49" s="25" t="e">
        <f t="shared" si="26"/>
        <v>#REF!</v>
      </c>
      <c r="AC49" s="25" t="e">
        <f t="shared" si="26"/>
        <v>#REF!</v>
      </c>
      <c r="AD49" s="25" t="e">
        <f t="shared" si="26"/>
        <v>#REF!</v>
      </c>
      <c r="AE49" s="25" t="e">
        <f t="shared" si="26"/>
        <v>#REF!</v>
      </c>
      <c r="AF49" s="25" t="e">
        <f t="shared" si="26"/>
        <v>#REF!</v>
      </c>
      <c r="AG49" s="25" t="e">
        <f t="shared" si="26"/>
        <v>#REF!</v>
      </c>
      <c r="AH49" s="25" t="e">
        <f t="shared" si="26"/>
        <v>#REF!</v>
      </c>
      <c r="AI49" s="25" t="e">
        <f t="shared" si="26"/>
        <v>#REF!</v>
      </c>
      <c r="AJ49" s="25" t="e">
        <f t="shared" si="26"/>
        <v>#REF!</v>
      </c>
      <c r="AK49" s="25" t="e">
        <f t="shared" si="26"/>
        <v>#REF!</v>
      </c>
      <c r="AM49" s="20">
        <v>12</v>
      </c>
      <c r="AN49" s="25" t="e">
        <f t="shared" si="27"/>
        <v>#REF!</v>
      </c>
      <c r="AO49" s="25" t="e">
        <f t="shared" si="27"/>
        <v>#REF!</v>
      </c>
      <c r="AP49" s="25" t="e">
        <f t="shared" si="27"/>
        <v>#REF!</v>
      </c>
      <c r="AQ49" s="25" t="e">
        <f t="shared" si="27"/>
        <v>#REF!</v>
      </c>
      <c r="AR49" s="25" t="e">
        <f t="shared" si="27"/>
        <v>#REF!</v>
      </c>
      <c r="AS49" s="25" t="e">
        <f t="shared" si="27"/>
        <v>#REF!</v>
      </c>
      <c r="AT49" s="25" t="e">
        <f t="shared" si="27"/>
        <v>#REF!</v>
      </c>
      <c r="AU49" s="25" t="e">
        <f t="shared" si="27"/>
        <v>#REF!</v>
      </c>
      <c r="AV49" s="25" t="e">
        <f t="shared" si="27"/>
        <v>#REF!</v>
      </c>
      <c r="AW49" s="25" t="e">
        <f t="shared" si="27"/>
        <v>#REF!</v>
      </c>
      <c r="AY49" s="20">
        <v>12</v>
      </c>
      <c r="AZ49" s="25" t="e">
        <f t="shared" si="28"/>
        <v>#REF!</v>
      </c>
      <c r="BA49" s="25" t="e">
        <f t="shared" si="28"/>
        <v>#REF!</v>
      </c>
      <c r="BB49" s="25" t="e">
        <f t="shared" si="28"/>
        <v>#REF!</v>
      </c>
      <c r="BC49" s="25" t="e">
        <f t="shared" si="28"/>
        <v>#REF!</v>
      </c>
      <c r="BD49" s="25" t="e">
        <f t="shared" si="28"/>
        <v>#REF!</v>
      </c>
      <c r="BE49" s="25" t="e">
        <f t="shared" si="28"/>
        <v>#REF!</v>
      </c>
      <c r="BF49" s="25" t="e">
        <f t="shared" si="28"/>
        <v>#REF!</v>
      </c>
      <c r="BG49" s="25" t="e">
        <f t="shared" si="28"/>
        <v>#REF!</v>
      </c>
      <c r="BH49" s="25" t="e">
        <f t="shared" si="28"/>
        <v>#REF!</v>
      </c>
      <c r="BI49" s="25" t="e">
        <f t="shared" si="28"/>
        <v>#REF!</v>
      </c>
    </row>
    <row r="50" spans="2:61" ht="15.75" x14ac:dyDescent="0.3">
      <c r="B50" s="20">
        <v>13</v>
      </c>
      <c r="C50" s="25">
        <f t="shared" si="25"/>
        <v>1745</v>
      </c>
      <c r="D50" s="25">
        <f t="shared" si="25"/>
        <v>1745</v>
      </c>
      <c r="E50" s="25">
        <f t="shared" si="25"/>
        <v>1743</v>
      </c>
      <c r="F50" s="25">
        <f t="shared" si="25"/>
        <v>1745</v>
      </c>
      <c r="G50" s="25">
        <f t="shared" si="25"/>
        <v>1744</v>
      </c>
      <c r="H50" s="25">
        <f t="shared" si="25"/>
        <v>1743</v>
      </c>
      <c r="I50" s="25">
        <f t="shared" si="25"/>
        <v>1745</v>
      </c>
      <c r="J50" s="25">
        <f t="shared" si="25"/>
        <v>1745</v>
      </c>
      <c r="K50" s="25">
        <f t="shared" si="25"/>
        <v>1743</v>
      </c>
      <c r="L50" s="25">
        <f t="shared" si="25"/>
        <v>1744</v>
      </c>
      <c r="AA50" s="20">
        <v>13</v>
      </c>
      <c r="AB50" s="25" t="e">
        <f t="shared" si="26"/>
        <v>#REF!</v>
      </c>
      <c r="AC50" s="25" t="e">
        <f t="shared" si="26"/>
        <v>#REF!</v>
      </c>
      <c r="AD50" s="25" t="e">
        <f t="shared" si="26"/>
        <v>#REF!</v>
      </c>
      <c r="AE50" s="25" t="e">
        <f t="shared" si="26"/>
        <v>#REF!</v>
      </c>
      <c r="AF50" s="25" t="e">
        <f t="shared" si="26"/>
        <v>#REF!</v>
      </c>
      <c r="AG50" s="25" t="e">
        <f t="shared" si="26"/>
        <v>#REF!</v>
      </c>
      <c r="AH50" s="25" t="e">
        <f t="shared" si="26"/>
        <v>#REF!</v>
      </c>
      <c r="AI50" s="25" t="e">
        <f t="shared" si="26"/>
        <v>#REF!</v>
      </c>
      <c r="AJ50" s="25" t="e">
        <f t="shared" si="26"/>
        <v>#REF!</v>
      </c>
      <c r="AK50" s="25" t="e">
        <f t="shared" si="26"/>
        <v>#REF!</v>
      </c>
      <c r="AM50" s="20">
        <v>13</v>
      </c>
      <c r="AN50" s="25" t="e">
        <f t="shared" si="27"/>
        <v>#REF!</v>
      </c>
      <c r="AO50" s="25" t="e">
        <f t="shared" si="27"/>
        <v>#REF!</v>
      </c>
      <c r="AP50" s="25" t="e">
        <f t="shared" si="27"/>
        <v>#REF!</v>
      </c>
      <c r="AQ50" s="25" t="e">
        <f t="shared" si="27"/>
        <v>#REF!</v>
      </c>
      <c r="AR50" s="25" t="e">
        <f t="shared" si="27"/>
        <v>#REF!</v>
      </c>
      <c r="AS50" s="25" t="e">
        <f t="shared" si="27"/>
        <v>#REF!</v>
      </c>
      <c r="AT50" s="25" t="e">
        <f t="shared" si="27"/>
        <v>#REF!</v>
      </c>
      <c r="AU50" s="25" t="e">
        <f t="shared" si="27"/>
        <v>#REF!</v>
      </c>
      <c r="AV50" s="25" t="e">
        <f t="shared" si="27"/>
        <v>#REF!</v>
      </c>
      <c r="AW50" s="25" t="e">
        <f t="shared" si="27"/>
        <v>#REF!</v>
      </c>
      <c r="AY50" s="20">
        <v>13</v>
      </c>
      <c r="AZ50" s="25" t="e">
        <f t="shared" si="28"/>
        <v>#REF!</v>
      </c>
      <c r="BA50" s="25" t="e">
        <f t="shared" si="28"/>
        <v>#REF!</v>
      </c>
      <c r="BB50" s="25" t="e">
        <f t="shared" si="28"/>
        <v>#REF!</v>
      </c>
      <c r="BC50" s="25" t="e">
        <f t="shared" si="28"/>
        <v>#REF!</v>
      </c>
      <c r="BD50" s="25" t="e">
        <f t="shared" si="28"/>
        <v>#REF!</v>
      </c>
      <c r="BE50" s="25" t="e">
        <f t="shared" si="28"/>
        <v>#REF!</v>
      </c>
      <c r="BF50" s="25" t="e">
        <f t="shared" si="28"/>
        <v>#REF!</v>
      </c>
      <c r="BG50" s="25" t="e">
        <f t="shared" si="28"/>
        <v>#REF!</v>
      </c>
      <c r="BH50" s="25" t="e">
        <f t="shared" si="28"/>
        <v>#REF!</v>
      </c>
      <c r="BI50" s="25" t="e">
        <f t="shared" si="28"/>
        <v>#REF!</v>
      </c>
    </row>
    <row r="51" spans="2:61" ht="15.75" x14ac:dyDescent="0.3">
      <c r="B51" s="20">
        <v>14</v>
      </c>
      <c r="C51" s="25">
        <f t="shared" si="25"/>
        <v>0</v>
      </c>
      <c r="D51" s="25">
        <f t="shared" si="25"/>
        <v>1743</v>
      </c>
      <c r="E51" s="25">
        <f t="shared" si="25"/>
        <v>1745</v>
      </c>
      <c r="F51" s="25">
        <f t="shared" si="25"/>
        <v>1744</v>
      </c>
      <c r="G51" s="25">
        <f t="shared" si="25"/>
        <v>1743</v>
      </c>
      <c r="H51" s="25">
        <f t="shared" si="25"/>
        <v>1745</v>
      </c>
      <c r="I51" s="25">
        <f t="shared" si="25"/>
        <v>1745</v>
      </c>
      <c r="J51" s="25">
        <f t="shared" si="25"/>
        <v>1743</v>
      </c>
      <c r="K51" s="25">
        <f t="shared" si="25"/>
        <v>1744</v>
      </c>
      <c r="L51" s="25">
        <f t="shared" si="25"/>
        <v>1745</v>
      </c>
      <c r="AA51" s="20">
        <v>14</v>
      </c>
      <c r="AB51" s="25" t="e">
        <f t="shared" si="26"/>
        <v>#REF!</v>
      </c>
      <c r="AC51" s="25" t="e">
        <f t="shared" si="26"/>
        <v>#REF!</v>
      </c>
      <c r="AD51" s="25" t="e">
        <f t="shared" si="26"/>
        <v>#REF!</v>
      </c>
      <c r="AE51" s="25" t="e">
        <f t="shared" si="26"/>
        <v>#REF!</v>
      </c>
      <c r="AF51" s="25" t="e">
        <f t="shared" si="26"/>
        <v>#REF!</v>
      </c>
      <c r="AG51" s="25" t="e">
        <f t="shared" si="26"/>
        <v>#REF!</v>
      </c>
      <c r="AH51" s="25" t="e">
        <f t="shared" si="26"/>
        <v>#REF!</v>
      </c>
      <c r="AI51" s="25" t="e">
        <f t="shared" si="26"/>
        <v>#REF!</v>
      </c>
      <c r="AJ51" s="25" t="e">
        <f t="shared" si="26"/>
        <v>#REF!</v>
      </c>
      <c r="AK51" s="25" t="e">
        <f t="shared" si="26"/>
        <v>#REF!</v>
      </c>
      <c r="AM51" s="20">
        <v>14</v>
      </c>
      <c r="AN51" s="25" t="e">
        <f t="shared" si="27"/>
        <v>#REF!</v>
      </c>
      <c r="AO51" s="25" t="e">
        <f t="shared" si="27"/>
        <v>#REF!</v>
      </c>
      <c r="AP51" s="25" t="e">
        <f t="shared" si="27"/>
        <v>#REF!</v>
      </c>
      <c r="AQ51" s="25" t="e">
        <f t="shared" si="27"/>
        <v>#REF!</v>
      </c>
      <c r="AR51" s="25" t="e">
        <f t="shared" si="27"/>
        <v>#REF!</v>
      </c>
      <c r="AS51" s="25" t="e">
        <f t="shared" si="27"/>
        <v>#REF!</v>
      </c>
      <c r="AT51" s="25" t="e">
        <f t="shared" si="27"/>
        <v>#REF!</v>
      </c>
      <c r="AU51" s="25" t="e">
        <f t="shared" si="27"/>
        <v>#REF!</v>
      </c>
      <c r="AV51" s="25" t="e">
        <f t="shared" si="27"/>
        <v>#REF!</v>
      </c>
      <c r="AW51" s="25" t="e">
        <f t="shared" si="27"/>
        <v>#REF!</v>
      </c>
      <c r="AY51" s="20">
        <v>14</v>
      </c>
      <c r="AZ51" s="25" t="e">
        <f t="shared" si="28"/>
        <v>#REF!</v>
      </c>
      <c r="BA51" s="25" t="e">
        <f t="shared" si="28"/>
        <v>#REF!</v>
      </c>
      <c r="BB51" s="25" t="e">
        <f t="shared" si="28"/>
        <v>#REF!</v>
      </c>
      <c r="BC51" s="25" t="e">
        <f t="shared" si="28"/>
        <v>#REF!</v>
      </c>
      <c r="BD51" s="25" t="e">
        <f t="shared" si="28"/>
        <v>#REF!</v>
      </c>
      <c r="BE51" s="25" t="e">
        <f t="shared" si="28"/>
        <v>#REF!</v>
      </c>
      <c r="BF51" s="25" t="e">
        <f t="shared" si="28"/>
        <v>#REF!</v>
      </c>
      <c r="BG51" s="25" t="e">
        <f t="shared" si="28"/>
        <v>#REF!</v>
      </c>
      <c r="BH51" s="25" t="e">
        <f t="shared" si="28"/>
        <v>#REF!</v>
      </c>
      <c r="BI51" s="25" t="e">
        <f t="shared" si="28"/>
        <v>#REF!</v>
      </c>
    </row>
    <row r="52" spans="2:61" ht="15.75" x14ac:dyDescent="0.3">
      <c r="B52" s="30">
        <v>15</v>
      </c>
      <c r="C52" s="25">
        <f t="shared" si="25"/>
        <v>0</v>
      </c>
      <c r="D52" s="25">
        <f t="shared" si="25"/>
        <v>0</v>
      </c>
      <c r="E52" s="25">
        <f t="shared" si="25"/>
        <v>0</v>
      </c>
      <c r="F52" s="25">
        <f t="shared" si="25"/>
        <v>1743</v>
      </c>
      <c r="G52" s="25">
        <f t="shared" si="25"/>
        <v>1745</v>
      </c>
      <c r="H52" s="25">
        <f t="shared" si="25"/>
        <v>1745</v>
      </c>
      <c r="I52" s="25">
        <f t="shared" si="25"/>
        <v>1743</v>
      </c>
      <c r="J52" s="25">
        <f t="shared" si="25"/>
        <v>1744</v>
      </c>
      <c r="K52" s="25">
        <f t="shared" si="25"/>
        <v>1745</v>
      </c>
      <c r="L52" s="25">
        <f t="shared" si="25"/>
        <v>1744</v>
      </c>
      <c r="AA52" s="30">
        <v>15</v>
      </c>
      <c r="AB52" s="25" t="e">
        <f t="shared" si="26"/>
        <v>#REF!</v>
      </c>
      <c r="AC52" s="25" t="e">
        <f t="shared" si="26"/>
        <v>#REF!</v>
      </c>
      <c r="AD52" s="25" t="e">
        <f t="shared" si="26"/>
        <v>#REF!</v>
      </c>
      <c r="AE52" s="25" t="e">
        <f t="shared" si="26"/>
        <v>#REF!</v>
      </c>
      <c r="AF52" s="25" t="e">
        <f t="shared" si="26"/>
        <v>#REF!</v>
      </c>
      <c r="AG52" s="25" t="e">
        <f t="shared" si="26"/>
        <v>#REF!</v>
      </c>
      <c r="AH52" s="25" t="e">
        <f t="shared" si="26"/>
        <v>#REF!</v>
      </c>
      <c r="AI52" s="25" t="e">
        <f t="shared" si="26"/>
        <v>#REF!</v>
      </c>
      <c r="AJ52" s="25" t="e">
        <f t="shared" si="26"/>
        <v>#REF!</v>
      </c>
      <c r="AK52" s="25" t="e">
        <f t="shared" si="26"/>
        <v>#REF!</v>
      </c>
      <c r="AM52" s="30">
        <v>15</v>
      </c>
      <c r="AN52" s="25" t="e">
        <f t="shared" si="27"/>
        <v>#REF!</v>
      </c>
      <c r="AO52" s="25" t="e">
        <f t="shared" si="27"/>
        <v>#REF!</v>
      </c>
      <c r="AP52" s="25" t="e">
        <f t="shared" si="27"/>
        <v>#REF!</v>
      </c>
      <c r="AQ52" s="25" t="e">
        <f t="shared" si="27"/>
        <v>#REF!</v>
      </c>
      <c r="AR52" s="25" t="e">
        <f t="shared" si="27"/>
        <v>#REF!</v>
      </c>
      <c r="AS52" s="25" t="e">
        <f t="shared" si="27"/>
        <v>#REF!</v>
      </c>
      <c r="AT52" s="25" t="e">
        <f t="shared" si="27"/>
        <v>#REF!</v>
      </c>
      <c r="AU52" s="25" t="e">
        <f t="shared" si="27"/>
        <v>#REF!</v>
      </c>
      <c r="AV52" s="25" t="e">
        <f t="shared" si="27"/>
        <v>#REF!</v>
      </c>
      <c r="AW52" s="25" t="e">
        <f t="shared" si="27"/>
        <v>#REF!</v>
      </c>
      <c r="AY52" s="30">
        <v>15</v>
      </c>
      <c r="AZ52" s="25" t="e">
        <f t="shared" si="28"/>
        <v>#REF!</v>
      </c>
      <c r="BA52" s="25" t="e">
        <f t="shared" si="28"/>
        <v>#REF!</v>
      </c>
      <c r="BB52" s="25" t="e">
        <f t="shared" si="28"/>
        <v>#REF!</v>
      </c>
      <c r="BC52" s="25" t="e">
        <f t="shared" si="28"/>
        <v>#REF!</v>
      </c>
      <c r="BD52" s="25" t="e">
        <f t="shared" si="28"/>
        <v>#REF!</v>
      </c>
      <c r="BE52" s="25" t="e">
        <f t="shared" si="28"/>
        <v>#REF!</v>
      </c>
      <c r="BF52" s="25" t="e">
        <f t="shared" si="28"/>
        <v>#REF!</v>
      </c>
      <c r="BG52" s="25" t="e">
        <f t="shared" si="28"/>
        <v>#REF!</v>
      </c>
      <c r="BH52" s="25" t="e">
        <f t="shared" si="28"/>
        <v>#REF!</v>
      </c>
      <c r="BI52" s="25" t="e">
        <f t="shared" si="28"/>
        <v>#REF!</v>
      </c>
    </row>
    <row r="53" spans="2:61" ht="15.75" x14ac:dyDescent="0.3">
      <c r="B53" s="20">
        <v>16</v>
      </c>
      <c r="C53" s="25">
        <f t="shared" si="25"/>
        <v>0</v>
      </c>
      <c r="D53" s="25">
        <f t="shared" si="25"/>
        <v>0</v>
      </c>
      <c r="E53" s="25">
        <f t="shared" si="25"/>
        <v>0</v>
      </c>
      <c r="F53" s="25">
        <f t="shared" si="25"/>
        <v>0</v>
      </c>
      <c r="G53" s="25">
        <f t="shared" si="25"/>
        <v>1745</v>
      </c>
      <c r="H53" s="25">
        <f t="shared" si="25"/>
        <v>1743</v>
      </c>
      <c r="I53" s="25">
        <f t="shared" si="25"/>
        <v>1744</v>
      </c>
      <c r="J53" s="25">
        <f t="shared" si="25"/>
        <v>1745</v>
      </c>
      <c r="K53" s="25">
        <f t="shared" si="25"/>
        <v>1744</v>
      </c>
      <c r="L53" s="25">
        <f t="shared" si="25"/>
        <v>1744</v>
      </c>
      <c r="AA53" s="20">
        <v>16</v>
      </c>
      <c r="AB53" s="25" t="e">
        <f t="shared" si="26"/>
        <v>#REF!</v>
      </c>
      <c r="AC53" s="25" t="e">
        <f t="shared" si="26"/>
        <v>#REF!</v>
      </c>
      <c r="AD53" s="25" t="e">
        <f t="shared" si="26"/>
        <v>#REF!</v>
      </c>
      <c r="AE53" s="25" t="e">
        <f t="shared" si="26"/>
        <v>#REF!</v>
      </c>
      <c r="AF53" s="25" t="e">
        <f t="shared" si="26"/>
        <v>#REF!</v>
      </c>
      <c r="AG53" s="25" t="e">
        <f t="shared" si="26"/>
        <v>#REF!</v>
      </c>
      <c r="AH53" s="25" t="e">
        <f t="shared" si="26"/>
        <v>#REF!</v>
      </c>
      <c r="AI53" s="25" t="e">
        <f t="shared" si="26"/>
        <v>#REF!</v>
      </c>
      <c r="AJ53" s="25" t="e">
        <f t="shared" si="26"/>
        <v>#REF!</v>
      </c>
      <c r="AK53" s="25" t="e">
        <f t="shared" si="26"/>
        <v>#REF!</v>
      </c>
      <c r="AM53" s="20">
        <v>16</v>
      </c>
      <c r="AN53" s="25" t="e">
        <f t="shared" si="27"/>
        <v>#REF!</v>
      </c>
      <c r="AO53" s="25" t="e">
        <f t="shared" si="27"/>
        <v>#REF!</v>
      </c>
      <c r="AP53" s="25" t="e">
        <f t="shared" si="27"/>
        <v>#REF!</v>
      </c>
      <c r="AQ53" s="25" t="e">
        <f t="shared" si="27"/>
        <v>#REF!</v>
      </c>
      <c r="AR53" s="25" t="e">
        <f t="shared" si="27"/>
        <v>#REF!</v>
      </c>
      <c r="AS53" s="25" t="e">
        <f t="shared" si="27"/>
        <v>#REF!</v>
      </c>
      <c r="AT53" s="25" t="e">
        <f t="shared" si="27"/>
        <v>#REF!</v>
      </c>
      <c r="AU53" s="25" t="e">
        <f t="shared" si="27"/>
        <v>#REF!</v>
      </c>
      <c r="AV53" s="25" t="e">
        <f t="shared" si="27"/>
        <v>#REF!</v>
      </c>
      <c r="AW53" s="25" t="e">
        <f t="shared" si="27"/>
        <v>#REF!</v>
      </c>
      <c r="AY53" s="20">
        <v>16</v>
      </c>
      <c r="AZ53" s="25" t="e">
        <f t="shared" si="28"/>
        <v>#REF!</v>
      </c>
      <c r="BA53" s="25" t="e">
        <f t="shared" si="28"/>
        <v>#REF!</v>
      </c>
      <c r="BB53" s="25" t="e">
        <f t="shared" si="28"/>
        <v>#REF!</v>
      </c>
      <c r="BC53" s="25" t="e">
        <f t="shared" si="28"/>
        <v>#REF!</v>
      </c>
      <c r="BD53" s="25" t="e">
        <f t="shared" si="28"/>
        <v>#REF!</v>
      </c>
      <c r="BE53" s="25" t="e">
        <f t="shared" si="28"/>
        <v>#REF!</v>
      </c>
      <c r="BF53" s="25" t="e">
        <f t="shared" si="28"/>
        <v>#REF!</v>
      </c>
      <c r="BG53" s="25" t="e">
        <f t="shared" si="28"/>
        <v>#REF!</v>
      </c>
      <c r="BH53" s="25" t="e">
        <f t="shared" si="28"/>
        <v>#REF!</v>
      </c>
      <c r="BI53" s="25" t="e">
        <f t="shared" si="28"/>
        <v>#REF!</v>
      </c>
    </row>
    <row r="54" spans="2:61" ht="15.75" x14ac:dyDescent="0.3">
      <c r="B54" s="20">
        <v>17</v>
      </c>
      <c r="C54" s="25">
        <f t="shared" si="25"/>
        <v>0</v>
      </c>
      <c r="D54" s="25">
        <f t="shared" si="25"/>
        <v>0</v>
      </c>
      <c r="E54" s="25">
        <f t="shared" si="25"/>
        <v>0</v>
      </c>
      <c r="F54" s="25">
        <f t="shared" si="25"/>
        <v>0</v>
      </c>
      <c r="G54" s="25">
        <f t="shared" si="25"/>
        <v>0</v>
      </c>
      <c r="H54" s="25">
        <f t="shared" si="25"/>
        <v>1744</v>
      </c>
      <c r="I54" s="25">
        <f t="shared" si="25"/>
        <v>1745</v>
      </c>
      <c r="J54" s="25">
        <f t="shared" si="25"/>
        <v>1744</v>
      </c>
      <c r="K54" s="25">
        <f t="shared" si="25"/>
        <v>1744</v>
      </c>
      <c r="L54" s="25">
        <f t="shared" si="25"/>
        <v>1744</v>
      </c>
      <c r="AA54" s="20">
        <v>17</v>
      </c>
      <c r="AB54" s="25" t="e">
        <f t="shared" si="26"/>
        <v>#REF!</v>
      </c>
      <c r="AC54" s="25" t="e">
        <f t="shared" si="26"/>
        <v>#REF!</v>
      </c>
      <c r="AD54" s="25" t="e">
        <f t="shared" si="26"/>
        <v>#REF!</v>
      </c>
      <c r="AE54" s="25" t="e">
        <f t="shared" si="26"/>
        <v>#REF!</v>
      </c>
      <c r="AF54" s="25" t="e">
        <f t="shared" si="26"/>
        <v>#REF!</v>
      </c>
      <c r="AG54" s="25" t="e">
        <f t="shared" si="26"/>
        <v>#REF!</v>
      </c>
      <c r="AH54" s="25" t="e">
        <f t="shared" si="26"/>
        <v>#REF!</v>
      </c>
      <c r="AI54" s="25" t="e">
        <f t="shared" si="26"/>
        <v>#REF!</v>
      </c>
      <c r="AJ54" s="25" t="e">
        <f t="shared" si="26"/>
        <v>#REF!</v>
      </c>
      <c r="AK54" s="25" t="e">
        <f t="shared" si="26"/>
        <v>#REF!</v>
      </c>
      <c r="AM54" s="20">
        <v>17</v>
      </c>
      <c r="AN54" s="25" t="e">
        <f t="shared" si="27"/>
        <v>#REF!</v>
      </c>
      <c r="AO54" s="25" t="e">
        <f t="shared" si="27"/>
        <v>#REF!</v>
      </c>
      <c r="AP54" s="25" t="e">
        <f t="shared" si="27"/>
        <v>#REF!</v>
      </c>
      <c r="AQ54" s="25" t="e">
        <f t="shared" si="27"/>
        <v>#REF!</v>
      </c>
      <c r="AR54" s="25" t="e">
        <f t="shared" si="27"/>
        <v>#REF!</v>
      </c>
      <c r="AS54" s="25" t="e">
        <f t="shared" si="27"/>
        <v>#REF!</v>
      </c>
      <c r="AT54" s="25" t="e">
        <f t="shared" si="27"/>
        <v>#REF!</v>
      </c>
      <c r="AU54" s="25" t="e">
        <f t="shared" si="27"/>
        <v>#REF!</v>
      </c>
      <c r="AV54" s="25" t="e">
        <f t="shared" si="27"/>
        <v>#REF!</v>
      </c>
      <c r="AW54" s="25" t="e">
        <f t="shared" si="27"/>
        <v>#REF!</v>
      </c>
      <c r="AY54" s="20">
        <v>17</v>
      </c>
      <c r="AZ54" s="25" t="e">
        <f t="shared" si="28"/>
        <v>#REF!</v>
      </c>
      <c r="BA54" s="25" t="e">
        <f t="shared" si="28"/>
        <v>#REF!</v>
      </c>
      <c r="BB54" s="25" t="e">
        <f t="shared" si="28"/>
        <v>#REF!</v>
      </c>
      <c r="BC54" s="25" t="e">
        <f t="shared" si="28"/>
        <v>#REF!</v>
      </c>
      <c r="BD54" s="25" t="e">
        <f t="shared" si="28"/>
        <v>#REF!</v>
      </c>
      <c r="BE54" s="25" t="e">
        <f t="shared" si="28"/>
        <v>#REF!</v>
      </c>
      <c r="BF54" s="25" t="e">
        <f t="shared" si="28"/>
        <v>#REF!</v>
      </c>
      <c r="BG54" s="25" t="e">
        <f t="shared" si="28"/>
        <v>#REF!</v>
      </c>
      <c r="BH54" s="25" t="e">
        <f t="shared" si="28"/>
        <v>#REF!</v>
      </c>
      <c r="BI54" s="25" t="e">
        <f t="shared" si="28"/>
        <v>#REF!</v>
      </c>
    </row>
    <row r="55" spans="2:61" ht="15.75" x14ac:dyDescent="0.3">
      <c r="B55" s="31">
        <v>18</v>
      </c>
      <c r="C55" s="25">
        <f t="shared" si="25"/>
        <v>596</v>
      </c>
      <c r="D55" s="25">
        <f t="shared" si="25"/>
        <v>631</v>
      </c>
      <c r="E55" s="25">
        <f t="shared" si="25"/>
        <v>649</v>
      </c>
      <c r="F55" s="25">
        <f t="shared" si="25"/>
        <v>685</v>
      </c>
      <c r="G55" s="25">
        <f t="shared" si="25"/>
        <v>719</v>
      </c>
      <c r="H55" s="25">
        <f t="shared" si="25"/>
        <v>756</v>
      </c>
      <c r="I55" s="25">
        <f t="shared" si="25"/>
        <v>771</v>
      </c>
      <c r="J55" s="25">
        <f t="shared" si="25"/>
        <v>788</v>
      </c>
      <c r="K55" s="25">
        <f t="shared" si="25"/>
        <v>807</v>
      </c>
      <c r="L55" s="25">
        <f t="shared" si="25"/>
        <v>824</v>
      </c>
      <c r="AA55" s="31">
        <v>18</v>
      </c>
      <c r="AB55" s="25" t="e">
        <f t="shared" si="26"/>
        <v>#REF!</v>
      </c>
      <c r="AC55" s="25" t="e">
        <f t="shared" si="26"/>
        <v>#REF!</v>
      </c>
      <c r="AD55" s="25" t="e">
        <f t="shared" si="26"/>
        <v>#REF!</v>
      </c>
      <c r="AE55" s="25" t="e">
        <f t="shared" si="26"/>
        <v>#REF!</v>
      </c>
      <c r="AF55" s="25" t="e">
        <f t="shared" si="26"/>
        <v>#REF!</v>
      </c>
      <c r="AG55" s="25" t="e">
        <f t="shared" si="26"/>
        <v>#REF!</v>
      </c>
      <c r="AH55" s="25" t="e">
        <f t="shared" si="26"/>
        <v>#REF!</v>
      </c>
      <c r="AI55" s="25" t="e">
        <f t="shared" si="26"/>
        <v>#REF!</v>
      </c>
      <c r="AJ55" s="25" t="e">
        <f t="shared" si="26"/>
        <v>#REF!</v>
      </c>
      <c r="AK55" s="25" t="e">
        <f t="shared" si="26"/>
        <v>#REF!</v>
      </c>
      <c r="AM55" s="31">
        <v>18</v>
      </c>
      <c r="AN55" s="25" t="e">
        <f t="shared" si="27"/>
        <v>#REF!</v>
      </c>
      <c r="AO55" s="25" t="e">
        <f t="shared" si="27"/>
        <v>#REF!</v>
      </c>
      <c r="AP55" s="25" t="e">
        <f t="shared" si="27"/>
        <v>#REF!</v>
      </c>
      <c r="AQ55" s="25" t="e">
        <f t="shared" si="27"/>
        <v>#REF!</v>
      </c>
      <c r="AR55" s="25" t="e">
        <f t="shared" si="27"/>
        <v>#REF!</v>
      </c>
      <c r="AS55" s="25" t="e">
        <f t="shared" si="27"/>
        <v>#REF!</v>
      </c>
      <c r="AT55" s="25" t="e">
        <f t="shared" si="27"/>
        <v>#REF!</v>
      </c>
      <c r="AU55" s="25" t="e">
        <f t="shared" si="27"/>
        <v>#REF!</v>
      </c>
      <c r="AV55" s="25" t="e">
        <f t="shared" si="27"/>
        <v>#REF!</v>
      </c>
      <c r="AW55" s="25" t="e">
        <f t="shared" si="27"/>
        <v>#REF!</v>
      </c>
      <c r="AY55" s="31">
        <v>18</v>
      </c>
      <c r="AZ55" s="25" t="e">
        <f t="shared" si="28"/>
        <v>#REF!</v>
      </c>
      <c r="BA55" s="25" t="e">
        <f t="shared" si="28"/>
        <v>#REF!</v>
      </c>
      <c r="BB55" s="25" t="e">
        <f t="shared" si="28"/>
        <v>#REF!</v>
      </c>
      <c r="BC55" s="25" t="e">
        <f t="shared" si="28"/>
        <v>#REF!</v>
      </c>
      <c r="BD55" s="25" t="e">
        <f t="shared" si="28"/>
        <v>#REF!</v>
      </c>
      <c r="BE55" s="25" t="e">
        <f t="shared" si="28"/>
        <v>#REF!</v>
      </c>
      <c r="BF55" s="25" t="e">
        <f t="shared" si="28"/>
        <v>#REF!</v>
      </c>
      <c r="BG55" s="25" t="e">
        <f t="shared" si="28"/>
        <v>#REF!</v>
      </c>
      <c r="BH55" s="25" t="e">
        <f t="shared" si="28"/>
        <v>#REF!</v>
      </c>
      <c r="BI55" s="25" t="e">
        <f t="shared" si="28"/>
        <v>#REF!</v>
      </c>
    </row>
    <row r="56" spans="2:61" ht="15.75" x14ac:dyDescent="0.3">
      <c r="B56" s="20">
        <v>19</v>
      </c>
      <c r="C56" s="25">
        <f t="shared" ref="C56:L68" si="29">C23-C22</f>
        <v>604</v>
      </c>
      <c r="D56" s="25">
        <f t="shared" si="29"/>
        <v>640</v>
      </c>
      <c r="E56" s="25">
        <f t="shared" si="29"/>
        <v>656</v>
      </c>
      <c r="F56" s="25">
        <f t="shared" si="29"/>
        <v>695</v>
      </c>
      <c r="G56" s="25">
        <f t="shared" si="29"/>
        <v>724</v>
      </c>
      <c r="H56" s="25">
        <f t="shared" si="29"/>
        <v>761</v>
      </c>
      <c r="I56" s="25">
        <f t="shared" si="29"/>
        <v>781</v>
      </c>
      <c r="J56" s="25">
        <f t="shared" si="29"/>
        <v>797</v>
      </c>
      <c r="K56" s="25">
        <f t="shared" si="29"/>
        <v>814</v>
      </c>
      <c r="L56" s="25">
        <f t="shared" si="29"/>
        <v>830</v>
      </c>
      <c r="AA56" s="20">
        <v>19</v>
      </c>
      <c r="AB56" s="25" t="e">
        <f t="shared" ref="AB56:AK68" si="30">AB23-AB22</f>
        <v>#REF!</v>
      </c>
      <c r="AC56" s="25" t="e">
        <f t="shared" si="30"/>
        <v>#REF!</v>
      </c>
      <c r="AD56" s="25" t="e">
        <f t="shared" si="30"/>
        <v>#REF!</v>
      </c>
      <c r="AE56" s="25" t="e">
        <f t="shared" si="30"/>
        <v>#REF!</v>
      </c>
      <c r="AF56" s="25" t="e">
        <f t="shared" si="30"/>
        <v>#REF!</v>
      </c>
      <c r="AG56" s="25" t="e">
        <f t="shared" si="30"/>
        <v>#REF!</v>
      </c>
      <c r="AH56" s="25" t="e">
        <f t="shared" si="30"/>
        <v>#REF!</v>
      </c>
      <c r="AI56" s="25" t="e">
        <f t="shared" si="30"/>
        <v>#REF!</v>
      </c>
      <c r="AJ56" s="25" t="e">
        <f t="shared" si="30"/>
        <v>#REF!</v>
      </c>
      <c r="AK56" s="25" t="e">
        <f t="shared" si="30"/>
        <v>#REF!</v>
      </c>
      <c r="AM56" s="20">
        <v>19</v>
      </c>
      <c r="AN56" s="25" t="e">
        <f t="shared" ref="AN56:AW68" si="31">AN23-AN22</f>
        <v>#REF!</v>
      </c>
      <c r="AO56" s="25" t="e">
        <f t="shared" si="31"/>
        <v>#REF!</v>
      </c>
      <c r="AP56" s="25" t="e">
        <f t="shared" si="31"/>
        <v>#REF!</v>
      </c>
      <c r="AQ56" s="25" t="e">
        <f t="shared" si="31"/>
        <v>#REF!</v>
      </c>
      <c r="AR56" s="25" t="e">
        <f t="shared" si="31"/>
        <v>#REF!</v>
      </c>
      <c r="AS56" s="25" t="e">
        <f t="shared" si="31"/>
        <v>#REF!</v>
      </c>
      <c r="AT56" s="25" t="e">
        <f t="shared" si="31"/>
        <v>#REF!</v>
      </c>
      <c r="AU56" s="25" t="e">
        <f t="shared" si="31"/>
        <v>#REF!</v>
      </c>
      <c r="AV56" s="25" t="e">
        <f t="shared" si="31"/>
        <v>#REF!</v>
      </c>
      <c r="AW56" s="25" t="e">
        <f t="shared" si="31"/>
        <v>#REF!</v>
      </c>
      <c r="AY56" s="20">
        <v>19</v>
      </c>
      <c r="AZ56" s="25" t="e">
        <f t="shared" ref="AZ56:BI68" si="32">AZ23-AZ22</f>
        <v>#REF!</v>
      </c>
      <c r="BA56" s="25" t="e">
        <f t="shared" si="32"/>
        <v>#REF!</v>
      </c>
      <c r="BB56" s="25" t="e">
        <f t="shared" si="32"/>
        <v>#REF!</v>
      </c>
      <c r="BC56" s="25" t="e">
        <f t="shared" si="32"/>
        <v>#REF!</v>
      </c>
      <c r="BD56" s="25" t="e">
        <f t="shared" si="32"/>
        <v>#REF!</v>
      </c>
      <c r="BE56" s="25" t="e">
        <f t="shared" si="32"/>
        <v>#REF!</v>
      </c>
      <c r="BF56" s="25" t="e">
        <f t="shared" si="32"/>
        <v>#REF!</v>
      </c>
      <c r="BG56" s="25" t="e">
        <f t="shared" si="32"/>
        <v>#REF!</v>
      </c>
      <c r="BH56" s="25" t="e">
        <f t="shared" si="32"/>
        <v>#REF!</v>
      </c>
      <c r="BI56" s="25" t="e">
        <f t="shared" si="32"/>
        <v>#REF!</v>
      </c>
    </row>
    <row r="57" spans="2:61" ht="15.75" x14ac:dyDescent="0.3">
      <c r="B57" s="26">
        <v>20</v>
      </c>
      <c r="C57" s="25">
        <f t="shared" si="29"/>
        <v>609</v>
      </c>
      <c r="D57" s="25">
        <f t="shared" si="29"/>
        <v>644</v>
      </c>
      <c r="E57" s="25">
        <f t="shared" si="29"/>
        <v>661</v>
      </c>
      <c r="F57" s="25">
        <f t="shared" si="29"/>
        <v>694</v>
      </c>
      <c r="G57" s="25">
        <f t="shared" si="29"/>
        <v>735</v>
      </c>
      <c r="H57" s="25">
        <f t="shared" si="29"/>
        <v>770</v>
      </c>
      <c r="I57" s="25">
        <f t="shared" si="29"/>
        <v>786</v>
      </c>
      <c r="J57" s="25">
        <f t="shared" si="29"/>
        <v>806</v>
      </c>
      <c r="K57" s="25">
        <f t="shared" si="29"/>
        <v>823</v>
      </c>
      <c r="L57" s="25">
        <f t="shared" si="29"/>
        <v>842</v>
      </c>
      <c r="AA57" s="26">
        <v>20</v>
      </c>
      <c r="AB57" s="25" t="e">
        <f t="shared" si="30"/>
        <v>#REF!</v>
      </c>
      <c r="AC57" s="25" t="e">
        <f t="shared" si="30"/>
        <v>#REF!</v>
      </c>
      <c r="AD57" s="25" t="e">
        <f t="shared" si="30"/>
        <v>#REF!</v>
      </c>
      <c r="AE57" s="25" t="e">
        <f t="shared" si="30"/>
        <v>#REF!</v>
      </c>
      <c r="AF57" s="25" t="e">
        <f t="shared" si="30"/>
        <v>#REF!</v>
      </c>
      <c r="AG57" s="25" t="e">
        <f t="shared" si="30"/>
        <v>#REF!</v>
      </c>
      <c r="AH57" s="25" t="e">
        <f t="shared" si="30"/>
        <v>#REF!</v>
      </c>
      <c r="AI57" s="25" t="e">
        <f t="shared" si="30"/>
        <v>#REF!</v>
      </c>
      <c r="AJ57" s="25" t="e">
        <f t="shared" si="30"/>
        <v>#REF!</v>
      </c>
      <c r="AK57" s="25" t="e">
        <f t="shared" si="30"/>
        <v>#REF!</v>
      </c>
      <c r="AM57" s="26">
        <v>20</v>
      </c>
      <c r="AN57" s="25" t="e">
        <f t="shared" si="31"/>
        <v>#REF!</v>
      </c>
      <c r="AO57" s="25" t="e">
        <f t="shared" si="31"/>
        <v>#REF!</v>
      </c>
      <c r="AP57" s="25" t="e">
        <f t="shared" si="31"/>
        <v>#REF!</v>
      </c>
      <c r="AQ57" s="25" t="e">
        <f t="shared" si="31"/>
        <v>#REF!</v>
      </c>
      <c r="AR57" s="25" t="e">
        <f t="shared" si="31"/>
        <v>#REF!</v>
      </c>
      <c r="AS57" s="25" t="e">
        <f t="shared" si="31"/>
        <v>#REF!</v>
      </c>
      <c r="AT57" s="25" t="e">
        <f t="shared" si="31"/>
        <v>#REF!</v>
      </c>
      <c r="AU57" s="25" t="e">
        <f t="shared" si="31"/>
        <v>#REF!</v>
      </c>
      <c r="AV57" s="25" t="e">
        <f t="shared" si="31"/>
        <v>#REF!</v>
      </c>
      <c r="AW57" s="25" t="e">
        <f t="shared" si="31"/>
        <v>#REF!</v>
      </c>
      <c r="AY57" s="26">
        <v>20</v>
      </c>
      <c r="AZ57" s="25" t="e">
        <f t="shared" si="32"/>
        <v>#REF!</v>
      </c>
      <c r="BA57" s="25" t="e">
        <f t="shared" si="32"/>
        <v>#REF!</v>
      </c>
      <c r="BB57" s="25" t="e">
        <f t="shared" si="32"/>
        <v>#REF!</v>
      </c>
      <c r="BC57" s="25" t="e">
        <f t="shared" si="32"/>
        <v>#REF!</v>
      </c>
      <c r="BD57" s="25" t="e">
        <f t="shared" si="32"/>
        <v>#REF!</v>
      </c>
      <c r="BE57" s="25" t="e">
        <f t="shared" si="32"/>
        <v>#REF!</v>
      </c>
      <c r="BF57" s="25" t="e">
        <f t="shared" si="32"/>
        <v>#REF!</v>
      </c>
      <c r="BG57" s="25" t="e">
        <f t="shared" si="32"/>
        <v>#REF!</v>
      </c>
      <c r="BH57" s="25" t="e">
        <f t="shared" si="32"/>
        <v>#REF!</v>
      </c>
      <c r="BI57" s="25" t="e">
        <f t="shared" si="32"/>
        <v>#REF!</v>
      </c>
    </row>
    <row r="58" spans="2:61" ht="15.75" x14ac:dyDescent="0.3">
      <c r="B58" s="20">
        <v>21</v>
      </c>
      <c r="C58" s="25">
        <f t="shared" si="29"/>
        <v>613</v>
      </c>
      <c r="D58" s="25">
        <f t="shared" si="29"/>
        <v>653</v>
      </c>
      <c r="E58" s="25">
        <f t="shared" si="29"/>
        <v>668</v>
      </c>
      <c r="F58" s="25">
        <f t="shared" si="29"/>
        <v>708</v>
      </c>
      <c r="G58" s="25">
        <f t="shared" si="29"/>
        <v>741</v>
      </c>
      <c r="H58" s="25">
        <f t="shared" si="29"/>
        <v>778</v>
      </c>
      <c r="I58" s="25">
        <f t="shared" si="29"/>
        <v>793</v>
      </c>
      <c r="J58" s="25">
        <f t="shared" si="29"/>
        <v>812</v>
      </c>
      <c r="K58" s="25">
        <f t="shared" si="29"/>
        <v>830</v>
      </c>
      <c r="L58" s="25">
        <f t="shared" si="29"/>
        <v>848</v>
      </c>
      <c r="AA58" s="20">
        <v>21</v>
      </c>
      <c r="AB58" s="25" t="e">
        <f t="shared" si="30"/>
        <v>#REF!</v>
      </c>
      <c r="AC58" s="25" t="e">
        <f t="shared" si="30"/>
        <v>#REF!</v>
      </c>
      <c r="AD58" s="25" t="e">
        <f t="shared" si="30"/>
        <v>#REF!</v>
      </c>
      <c r="AE58" s="25" t="e">
        <f t="shared" si="30"/>
        <v>#REF!</v>
      </c>
      <c r="AF58" s="25" t="e">
        <f t="shared" si="30"/>
        <v>#REF!</v>
      </c>
      <c r="AG58" s="25" t="e">
        <f t="shared" si="30"/>
        <v>#REF!</v>
      </c>
      <c r="AH58" s="25" t="e">
        <f t="shared" si="30"/>
        <v>#REF!</v>
      </c>
      <c r="AI58" s="25" t="e">
        <f t="shared" si="30"/>
        <v>#REF!</v>
      </c>
      <c r="AJ58" s="25" t="e">
        <f t="shared" si="30"/>
        <v>#REF!</v>
      </c>
      <c r="AK58" s="25" t="e">
        <f t="shared" si="30"/>
        <v>#REF!</v>
      </c>
      <c r="AM58" s="20">
        <v>21</v>
      </c>
      <c r="AN58" s="25" t="e">
        <f t="shared" si="31"/>
        <v>#REF!</v>
      </c>
      <c r="AO58" s="25" t="e">
        <f t="shared" si="31"/>
        <v>#REF!</v>
      </c>
      <c r="AP58" s="25" t="e">
        <f t="shared" si="31"/>
        <v>#REF!</v>
      </c>
      <c r="AQ58" s="25" t="e">
        <f t="shared" si="31"/>
        <v>#REF!</v>
      </c>
      <c r="AR58" s="25" t="e">
        <f t="shared" si="31"/>
        <v>#REF!</v>
      </c>
      <c r="AS58" s="25" t="e">
        <f t="shared" si="31"/>
        <v>#REF!</v>
      </c>
      <c r="AT58" s="25" t="e">
        <f t="shared" si="31"/>
        <v>#REF!</v>
      </c>
      <c r="AU58" s="25" t="e">
        <f t="shared" si="31"/>
        <v>#REF!</v>
      </c>
      <c r="AV58" s="25" t="e">
        <f t="shared" si="31"/>
        <v>#REF!</v>
      </c>
      <c r="AW58" s="25" t="e">
        <f t="shared" si="31"/>
        <v>#REF!</v>
      </c>
      <c r="AY58" s="20">
        <v>21</v>
      </c>
      <c r="AZ58" s="25" t="e">
        <f t="shared" si="32"/>
        <v>#REF!</v>
      </c>
      <c r="BA58" s="25" t="e">
        <f t="shared" si="32"/>
        <v>#REF!</v>
      </c>
      <c r="BB58" s="25" t="e">
        <f t="shared" si="32"/>
        <v>#REF!</v>
      </c>
      <c r="BC58" s="25" t="e">
        <f t="shared" si="32"/>
        <v>#REF!</v>
      </c>
      <c r="BD58" s="25" t="e">
        <f t="shared" si="32"/>
        <v>#REF!</v>
      </c>
      <c r="BE58" s="25" t="e">
        <f t="shared" si="32"/>
        <v>#REF!</v>
      </c>
      <c r="BF58" s="25" t="e">
        <f t="shared" si="32"/>
        <v>#REF!</v>
      </c>
      <c r="BG58" s="25" t="e">
        <f t="shared" si="32"/>
        <v>#REF!</v>
      </c>
      <c r="BH58" s="25" t="e">
        <f t="shared" si="32"/>
        <v>#REF!</v>
      </c>
      <c r="BI58" s="25" t="e">
        <f t="shared" si="32"/>
        <v>#REF!</v>
      </c>
    </row>
    <row r="59" spans="2:61" ht="15.75" x14ac:dyDescent="0.3">
      <c r="B59" s="20">
        <v>22</v>
      </c>
      <c r="C59" s="25">
        <f t="shared" si="29"/>
        <v>622</v>
      </c>
      <c r="D59" s="25">
        <f t="shared" si="29"/>
        <v>656</v>
      </c>
      <c r="E59" s="25">
        <f t="shared" si="29"/>
        <v>677</v>
      </c>
      <c r="F59" s="25">
        <f t="shared" si="29"/>
        <v>711</v>
      </c>
      <c r="G59" s="25">
        <f t="shared" si="29"/>
        <v>745</v>
      </c>
      <c r="H59" s="25">
        <f t="shared" si="29"/>
        <v>783</v>
      </c>
      <c r="I59" s="25">
        <f t="shared" si="29"/>
        <v>802</v>
      </c>
      <c r="J59" s="25">
        <f t="shared" si="29"/>
        <v>822</v>
      </c>
      <c r="K59" s="25">
        <f t="shared" si="29"/>
        <v>840</v>
      </c>
      <c r="L59" s="25">
        <f t="shared" si="29"/>
        <v>858</v>
      </c>
      <c r="AA59" s="20">
        <v>22</v>
      </c>
      <c r="AB59" s="25" t="e">
        <f t="shared" si="30"/>
        <v>#REF!</v>
      </c>
      <c r="AC59" s="25" t="e">
        <f t="shared" si="30"/>
        <v>#REF!</v>
      </c>
      <c r="AD59" s="25" t="e">
        <f t="shared" si="30"/>
        <v>#REF!</v>
      </c>
      <c r="AE59" s="25" t="e">
        <f t="shared" si="30"/>
        <v>#REF!</v>
      </c>
      <c r="AF59" s="25" t="e">
        <f t="shared" si="30"/>
        <v>#REF!</v>
      </c>
      <c r="AG59" s="25" t="e">
        <f t="shared" si="30"/>
        <v>#REF!</v>
      </c>
      <c r="AH59" s="25" t="e">
        <f t="shared" si="30"/>
        <v>#REF!</v>
      </c>
      <c r="AI59" s="25" t="e">
        <f t="shared" si="30"/>
        <v>#REF!</v>
      </c>
      <c r="AJ59" s="25" t="e">
        <f t="shared" si="30"/>
        <v>#REF!</v>
      </c>
      <c r="AK59" s="25" t="e">
        <f t="shared" si="30"/>
        <v>#REF!</v>
      </c>
      <c r="AM59" s="20">
        <v>22</v>
      </c>
      <c r="AN59" s="25" t="e">
        <f t="shared" si="31"/>
        <v>#REF!</v>
      </c>
      <c r="AO59" s="25" t="e">
        <f t="shared" si="31"/>
        <v>#REF!</v>
      </c>
      <c r="AP59" s="25" t="e">
        <f t="shared" si="31"/>
        <v>#REF!</v>
      </c>
      <c r="AQ59" s="25" t="e">
        <f t="shared" si="31"/>
        <v>#REF!</v>
      </c>
      <c r="AR59" s="25" t="e">
        <f t="shared" si="31"/>
        <v>#REF!</v>
      </c>
      <c r="AS59" s="25" t="e">
        <f t="shared" si="31"/>
        <v>#REF!</v>
      </c>
      <c r="AT59" s="25" t="e">
        <f t="shared" si="31"/>
        <v>#REF!</v>
      </c>
      <c r="AU59" s="25" t="e">
        <f t="shared" si="31"/>
        <v>#REF!</v>
      </c>
      <c r="AV59" s="25" t="e">
        <f t="shared" si="31"/>
        <v>#REF!</v>
      </c>
      <c r="AW59" s="25" t="e">
        <f t="shared" si="31"/>
        <v>#REF!</v>
      </c>
      <c r="AY59" s="20">
        <v>22</v>
      </c>
      <c r="AZ59" s="25" t="e">
        <f t="shared" si="32"/>
        <v>#REF!</v>
      </c>
      <c r="BA59" s="25" t="e">
        <f t="shared" si="32"/>
        <v>#REF!</v>
      </c>
      <c r="BB59" s="25" t="e">
        <f t="shared" si="32"/>
        <v>#REF!</v>
      </c>
      <c r="BC59" s="25" t="e">
        <f t="shared" si="32"/>
        <v>#REF!</v>
      </c>
      <c r="BD59" s="25" t="e">
        <f t="shared" si="32"/>
        <v>#REF!</v>
      </c>
      <c r="BE59" s="25" t="e">
        <f t="shared" si="32"/>
        <v>#REF!</v>
      </c>
      <c r="BF59" s="25" t="e">
        <f t="shared" si="32"/>
        <v>#REF!</v>
      </c>
      <c r="BG59" s="25" t="e">
        <f t="shared" si="32"/>
        <v>#REF!</v>
      </c>
      <c r="BH59" s="25" t="e">
        <f t="shared" si="32"/>
        <v>#REF!</v>
      </c>
      <c r="BI59" s="25" t="e">
        <f t="shared" si="32"/>
        <v>#REF!</v>
      </c>
    </row>
    <row r="60" spans="2:61" ht="15.75" x14ac:dyDescent="0.3">
      <c r="B60" s="31">
        <v>23</v>
      </c>
      <c r="C60" s="25">
        <f t="shared" si="29"/>
        <v>627</v>
      </c>
      <c r="D60" s="25">
        <f t="shared" si="29"/>
        <v>662</v>
      </c>
      <c r="E60" s="25">
        <f t="shared" si="29"/>
        <v>681</v>
      </c>
      <c r="F60" s="25">
        <f t="shared" si="29"/>
        <v>718</v>
      </c>
      <c r="G60" s="25">
        <f t="shared" si="29"/>
        <v>758</v>
      </c>
      <c r="H60" s="25">
        <f t="shared" si="29"/>
        <v>793</v>
      </c>
      <c r="I60" s="25">
        <f t="shared" si="29"/>
        <v>811</v>
      </c>
      <c r="J60" s="25">
        <f t="shared" si="29"/>
        <v>829</v>
      </c>
      <c r="K60" s="25">
        <f t="shared" si="29"/>
        <v>847</v>
      </c>
      <c r="L60" s="25">
        <f t="shared" si="29"/>
        <v>863</v>
      </c>
      <c r="AA60" s="31">
        <v>23</v>
      </c>
      <c r="AB60" s="25" t="e">
        <f t="shared" si="30"/>
        <v>#REF!</v>
      </c>
      <c r="AC60" s="25" t="e">
        <f t="shared" si="30"/>
        <v>#REF!</v>
      </c>
      <c r="AD60" s="25" t="e">
        <f t="shared" si="30"/>
        <v>#REF!</v>
      </c>
      <c r="AE60" s="25" t="e">
        <f t="shared" si="30"/>
        <v>#REF!</v>
      </c>
      <c r="AF60" s="25" t="e">
        <f t="shared" si="30"/>
        <v>#REF!</v>
      </c>
      <c r="AG60" s="25" t="e">
        <f t="shared" si="30"/>
        <v>#REF!</v>
      </c>
      <c r="AH60" s="25" t="e">
        <f t="shared" si="30"/>
        <v>#REF!</v>
      </c>
      <c r="AI60" s="25" t="e">
        <f t="shared" si="30"/>
        <v>#REF!</v>
      </c>
      <c r="AJ60" s="25" t="e">
        <f t="shared" si="30"/>
        <v>#REF!</v>
      </c>
      <c r="AK60" s="25" t="e">
        <f t="shared" si="30"/>
        <v>#REF!</v>
      </c>
      <c r="AM60" s="31">
        <v>23</v>
      </c>
      <c r="AN60" s="25" t="e">
        <f t="shared" si="31"/>
        <v>#REF!</v>
      </c>
      <c r="AO60" s="25" t="e">
        <f t="shared" si="31"/>
        <v>#REF!</v>
      </c>
      <c r="AP60" s="25" t="e">
        <f t="shared" si="31"/>
        <v>#REF!</v>
      </c>
      <c r="AQ60" s="25" t="e">
        <f t="shared" si="31"/>
        <v>#REF!</v>
      </c>
      <c r="AR60" s="25" t="e">
        <f t="shared" si="31"/>
        <v>#REF!</v>
      </c>
      <c r="AS60" s="25" t="e">
        <f t="shared" si="31"/>
        <v>#REF!</v>
      </c>
      <c r="AT60" s="25" t="e">
        <f t="shared" si="31"/>
        <v>#REF!</v>
      </c>
      <c r="AU60" s="25" t="e">
        <f t="shared" si="31"/>
        <v>#REF!</v>
      </c>
      <c r="AV60" s="25" t="e">
        <f t="shared" si="31"/>
        <v>#REF!</v>
      </c>
      <c r="AW60" s="25" t="e">
        <f t="shared" si="31"/>
        <v>#REF!</v>
      </c>
      <c r="AY60" s="31">
        <v>23</v>
      </c>
      <c r="AZ60" s="25" t="e">
        <f t="shared" si="32"/>
        <v>#REF!</v>
      </c>
      <c r="BA60" s="25" t="e">
        <f t="shared" si="32"/>
        <v>#REF!</v>
      </c>
      <c r="BB60" s="25" t="e">
        <f t="shared" si="32"/>
        <v>#REF!</v>
      </c>
      <c r="BC60" s="25" t="e">
        <f t="shared" si="32"/>
        <v>#REF!</v>
      </c>
      <c r="BD60" s="25" t="e">
        <f t="shared" si="32"/>
        <v>#REF!</v>
      </c>
      <c r="BE60" s="25" t="e">
        <f t="shared" si="32"/>
        <v>#REF!</v>
      </c>
      <c r="BF60" s="25" t="e">
        <f t="shared" si="32"/>
        <v>#REF!</v>
      </c>
      <c r="BG60" s="25" t="e">
        <f t="shared" si="32"/>
        <v>#REF!</v>
      </c>
      <c r="BH60" s="25" t="e">
        <f t="shared" si="32"/>
        <v>#REF!</v>
      </c>
      <c r="BI60" s="25" t="e">
        <f t="shared" si="32"/>
        <v>#REF!</v>
      </c>
    </row>
    <row r="61" spans="2:61" ht="15.75" x14ac:dyDescent="0.3">
      <c r="B61" s="31">
        <v>24</v>
      </c>
      <c r="C61" s="25">
        <f t="shared" si="29"/>
        <v>636</v>
      </c>
      <c r="D61" s="25">
        <f t="shared" si="29"/>
        <v>672</v>
      </c>
      <c r="E61" s="25">
        <f t="shared" si="29"/>
        <v>691</v>
      </c>
      <c r="F61" s="25">
        <f t="shared" si="29"/>
        <v>725</v>
      </c>
      <c r="G61" s="25">
        <f t="shared" si="29"/>
        <v>765</v>
      </c>
      <c r="H61" s="25">
        <f t="shared" si="29"/>
        <v>799</v>
      </c>
      <c r="I61" s="25">
        <f t="shared" si="29"/>
        <v>820</v>
      </c>
      <c r="J61" s="25">
        <f t="shared" si="29"/>
        <v>836</v>
      </c>
      <c r="K61" s="25">
        <f t="shared" si="29"/>
        <v>854</v>
      </c>
      <c r="L61" s="25">
        <f t="shared" si="29"/>
        <v>876</v>
      </c>
      <c r="AA61" s="31">
        <v>24</v>
      </c>
      <c r="AB61" s="25" t="e">
        <f t="shared" si="30"/>
        <v>#REF!</v>
      </c>
      <c r="AC61" s="25" t="e">
        <f t="shared" si="30"/>
        <v>#REF!</v>
      </c>
      <c r="AD61" s="25" t="e">
        <f t="shared" si="30"/>
        <v>#REF!</v>
      </c>
      <c r="AE61" s="25" t="e">
        <f t="shared" si="30"/>
        <v>#REF!</v>
      </c>
      <c r="AF61" s="25" t="e">
        <f t="shared" si="30"/>
        <v>#REF!</v>
      </c>
      <c r="AG61" s="25" t="e">
        <f t="shared" si="30"/>
        <v>#REF!</v>
      </c>
      <c r="AH61" s="25" t="e">
        <f t="shared" si="30"/>
        <v>#REF!</v>
      </c>
      <c r="AI61" s="25" t="e">
        <f t="shared" si="30"/>
        <v>#REF!</v>
      </c>
      <c r="AJ61" s="25" t="e">
        <f t="shared" si="30"/>
        <v>#REF!</v>
      </c>
      <c r="AK61" s="25" t="e">
        <f t="shared" si="30"/>
        <v>#REF!</v>
      </c>
      <c r="AM61" s="31">
        <v>24</v>
      </c>
      <c r="AN61" s="25" t="e">
        <f t="shared" si="31"/>
        <v>#REF!</v>
      </c>
      <c r="AO61" s="25" t="e">
        <f t="shared" si="31"/>
        <v>#REF!</v>
      </c>
      <c r="AP61" s="25" t="e">
        <f t="shared" si="31"/>
        <v>#REF!</v>
      </c>
      <c r="AQ61" s="25" t="e">
        <f t="shared" si="31"/>
        <v>#REF!</v>
      </c>
      <c r="AR61" s="25" t="e">
        <f t="shared" si="31"/>
        <v>#REF!</v>
      </c>
      <c r="AS61" s="25" t="e">
        <f t="shared" si="31"/>
        <v>#REF!</v>
      </c>
      <c r="AT61" s="25" t="e">
        <f t="shared" si="31"/>
        <v>#REF!</v>
      </c>
      <c r="AU61" s="25" t="e">
        <f t="shared" si="31"/>
        <v>#REF!</v>
      </c>
      <c r="AV61" s="25" t="e">
        <f t="shared" si="31"/>
        <v>#REF!</v>
      </c>
      <c r="AW61" s="25" t="e">
        <f t="shared" si="31"/>
        <v>#REF!</v>
      </c>
      <c r="AY61" s="31">
        <v>24</v>
      </c>
      <c r="AZ61" s="25" t="e">
        <f t="shared" si="32"/>
        <v>#REF!</v>
      </c>
      <c r="BA61" s="25" t="e">
        <f t="shared" si="32"/>
        <v>#REF!</v>
      </c>
      <c r="BB61" s="25" t="e">
        <f t="shared" si="32"/>
        <v>#REF!</v>
      </c>
      <c r="BC61" s="25" t="e">
        <f t="shared" si="32"/>
        <v>#REF!</v>
      </c>
      <c r="BD61" s="25" t="e">
        <f t="shared" si="32"/>
        <v>#REF!</v>
      </c>
      <c r="BE61" s="25" t="e">
        <f t="shared" si="32"/>
        <v>#REF!</v>
      </c>
      <c r="BF61" s="25" t="e">
        <f t="shared" si="32"/>
        <v>#REF!</v>
      </c>
      <c r="BG61" s="25" t="e">
        <f t="shared" si="32"/>
        <v>#REF!</v>
      </c>
      <c r="BH61" s="25" t="e">
        <f t="shared" si="32"/>
        <v>#REF!</v>
      </c>
      <c r="BI61" s="25" t="e">
        <f t="shared" si="32"/>
        <v>#REF!</v>
      </c>
    </row>
    <row r="62" spans="2:61" ht="15.75" x14ac:dyDescent="0.3">
      <c r="B62" s="26">
        <v>25</v>
      </c>
      <c r="C62" s="25">
        <f t="shared" si="29"/>
        <v>640</v>
      </c>
      <c r="D62" s="25">
        <f t="shared" si="29"/>
        <v>676</v>
      </c>
      <c r="E62" s="25">
        <f t="shared" si="29"/>
        <v>695</v>
      </c>
      <c r="F62" s="25">
        <f t="shared" si="29"/>
        <v>734</v>
      </c>
      <c r="G62" s="25">
        <f t="shared" si="29"/>
        <v>772</v>
      </c>
      <c r="H62" s="25">
        <f t="shared" si="29"/>
        <v>807</v>
      </c>
      <c r="I62" s="25">
        <f t="shared" si="29"/>
        <v>828</v>
      </c>
      <c r="J62" s="25">
        <f t="shared" si="29"/>
        <v>847</v>
      </c>
      <c r="K62" s="25">
        <f t="shared" si="29"/>
        <v>865</v>
      </c>
      <c r="L62" s="25">
        <f t="shared" si="29"/>
        <v>883</v>
      </c>
      <c r="AA62" s="26">
        <v>25</v>
      </c>
      <c r="AB62" s="25" t="e">
        <f t="shared" si="30"/>
        <v>#REF!</v>
      </c>
      <c r="AC62" s="25" t="e">
        <f t="shared" si="30"/>
        <v>#REF!</v>
      </c>
      <c r="AD62" s="25" t="e">
        <f t="shared" si="30"/>
        <v>#REF!</v>
      </c>
      <c r="AE62" s="25" t="e">
        <f t="shared" si="30"/>
        <v>#REF!</v>
      </c>
      <c r="AF62" s="25" t="e">
        <f t="shared" si="30"/>
        <v>#REF!</v>
      </c>
      <c r="AG62" s="25" t="e">
        <f t="shared" si="30"/>
        <v>#REF!</v>
      </c>
      <c r="AH62" s="25" t="e">
        <f t="shared" si="30"/>
        <v>#REF!</v>
      </c>
      <c r="AI62" s="25" t="e">
        <f t="shared" si="30"/>
        <v>#REF!</v>
      </c>
      <c r="AJ62" s="25" t="e">
        <f t="shared" si="30"/>
        <v>#REF!</v>
      </c>
      <c r="AK62" s="25" t="e">
        <f t="shared" si="30"/>
        <v>#REF!</v>
      </c>
      <c r="AM62" s="26">
        <v>25</v>
      </c>
      <c r="AN62" s="25" t="e">
        <f t="shared" si="31"/>
        <v>#REF!</v>
      </c>
      <c r="AO62" s="25" t="e">
        <f t="shared" si="31"/>
        <v>#REF!</v>
      </c>
      <c r="AP62" s="25" t="e">
        <f t="shared" si="31"/>
        <v>#REF!</v>
      </c>
      <c r="AQ62" s="25" t="e">
        <f t="shared" si="31"/>
        <v>#REF!</v>
      </c>
      <c r="AR62" s="25" t="e">
        <f t="shared" si="31"/>
        <v>#REF!</v>
      </c>
      <c r="AS62" s="25" t="e">
        <f t="shared" si="31"/>
        <v>#REF!</v>
      </c>
      <c r="AT62" s="25" t="e">
        <f t="shared" si="31"/>
        <v>#REF!</v>
      </c>
      <c r="AU62" s="25" t="e">
        <f t="shared" si="31"/>
        <v>#REF!</v>
      </c>
      <c r="AV62" s="25" t="e">
        <f t="shared" si="31"/>
        <v>#REF!</v>
      </c>
      <c r="AW62" s="25" t="e">
        <f t="shared" si="31"/>
        <v>#REF!</v>
      </c>
      <c r="AY62" s="26">
        <v>25</v>
      </c>
      <c r="AZ62" s="25" t="e">
        <f t="shared" si="32"/>
        <v>#REF!</v>
      </c>
      <c r="BA62" s="25" t="e">
        <f t="shared" si="32"/>
        <v>#REF!</v>
      </c>
      <c r="BB62" s="25" t="e">
        <f t="shared" si="32"/>
        <v>#REF!</v>
      </c>
      <c r="BC62" s="25" t="e">
        <f t="shared" si="32"/>
        <v>#REF!</v>
      </c>
      <c r="BD62" s="25" t="e">
        <f t="shared" si="32"/>
        <v>#REF!</v>
      </c>
      <c r="BE62" s="25" t="e">
        <f t="shared" si="32"/>
        <v>#REF!</v>
      </c>
      <c r="BF62" s="25" t="e">
        <f t="shared" si="32"/>
        <v>#REF!</v>
      </c>
      <c r="BG62" s="25" t="e">
        <f t="shared" si="32"/>
        <v>#REF!</v>
      </c>
      <c r="BH62" s="25" t="e">
        <f t="shared" si="32"/>
        <v>#REF!</v>
      </c>
      <c r="BI62" s="25" t="e">
        <f t="shared" si="32"/>
        <v>#REF!</v>
      </c>
    </row>
    <row r="63" spans="2:61" ht="15.75" x14ac:dyDescent="0.3">
      <c r="B63" s="31">
        <v>26</v>
      </c>
      <c r="C63" s="25">
        <f t="shared" si="29"/>
        <v>647</v>
      </c>
      <c r="D63" s="25">
        <f t="shared" si="29"/>
        <v>683</v>
      </c>
      <c r="E63" s="25">
        <f t="shared" si="29"/>
        <v>703</v>
      </c>
      <c r="F63" s="25">
        <f t="shared" si="29"/>
        <v>741</v>
      </c>
      <c r="G63" s="25">
        <f t="shared" si="29"/>
        <v>778</v>
      </c>
      <c r="H63" s="25">
        <f t="shared" si="29"/>
        <v>818</v>
      </c>
      <c r="I63" s="25">
        <f t="shared" si="29"/>
        <v>833</v>
      </c>
      <c r="J63" s="25">
        <f t="shared" si="29"/>
        <v>854</v>
      </c>
      <c r="K63" s="25">
        <f t="shared" si="29"/>
        <v>873</v>
      </c>
      <c r="L63" s="25">
        <f t="shared" si="29"/>
        <v>892</v>
      </c>
      <c r="AA63" s="31">
        <v>26</v>
      </c>
      <c r="AB63" s="25" t="e">
        <f t="shared" si="30"/>
        <v>#REF!</v>
      </c>
      <c r="AC63" s="25" t="e">
        <f t="shared" si="30"/>
        <v>#REF!</v>
      </c>
      <c r="AD63" s="25" t="e">
        <f t="shared" si="30"/>
        <v>#REF!</v>
      </c>
      <c r="AE63" s="25" t="e">
        <f t="shared" si="30"/>
        <v>#REF!</v>
      </c>
      <c r="AF63" s="25" t="e">
        <f t="shared" si="30"/>
        <v>#REF!</v>
      </c>
      <c r="AG63" s="25" t="e">
        <f t="shared" si="30"/>
        <v>#REF!</v>
      </c>
      <c r="AH63" s="25" t="e">
        <f t="shared" si="30"/>
        <v>#REF!</v>
      </c>
      <c r="AI63" s="25" t="e">
        <f t="shared" si="30"/>
        <v>#REF!</v>
      </c>
      <c r="AJ63" s="25" t="e">
        <f t="shared" si="30"/>
        <v>#REF!</v>
      </c>
      <c r="AK63" s="25" t="e">
        <f t="shared" si="30"/>
        <v>#REF!</v>
      </c>
      <c r="AM63" s="31">
        <v>26</v>
      </c>
      <c r="AN63" s="25" t="e">
        <f t="shared" si="31"/>
        <v>#REF!</v>
      </c>
      <c r="AO63" s="25" t="e">
        <f t="shared" si="31"/>
        <v>#REF!</v>
      </c>
      <c r="AP63" s="25" t="e">
        <f t="shared" si="31"/>
        <v>#REF!</v>
      </c>
      <c r="AQ63" s="25" t="e">
        <f t="shared" si="31"/>
        <v>#REF!</v>
      </c>
      <c r="AR63" s="25" t="e">
        <f t="shared" si="31"/>
        <v>#REF!</v>
      </c>
      <c r="AS63" s="25" t="e">
        <f t="shared" si="31"/>
        <v>#REF!</v>
      </c>
      <c r="AT63" s="25" t="e">
        <f t="shared" si="31"/>
        <v>#REF!</v>
      </c>
      <c r="AU63" s="25" t="e">
        <f t="shared" si="31"/>
        <v>#REF!</v>
      </c>
      <c r="AV63" s="25" t="e">
        <f t="shared" si="31"/>
        <v>#REF!</v>
      </c>
      <c r="AW63" s="25" t="e">
        <f t="shared" si="31"/>
        <v>#REF!</v>
      </c>
      <c r="AY63" s="31">
        <v>26</v>
      </c>
      <c r="AZ63" s="25" t="e">
        <f t="shared" si="32"/>
        <v>#REF!</v>
      </c>
      <c r="BA63" s="25" t="e">
        <f t="shared" si="32"/>
        <v>#REF!</v>
      </c>
      <c r="BB63" s="25" t="e">
        <f t="shared" si="32"/>
        <v>#REF!</v>
      </c>
      <c r="BC63" s="25" t="e">
        <f t="shared" si="32"/>
        <v>#REF!</v>
      </c>
      <c r="BD63" s="25" t="e">
        <f t="shared" si="32"/>
        <v>#REF!</v>
      </c>
      <c r="BE63" s="25" t="e">
        <f t="shared" si="32"/>
        <v>#REF!</v>
      </c>
      <c r="BF63" s="25" t="e">
        <f t="shared" si="32"/>
        <v>#REF!</v>
      </c>
      <c r="BG63" s="25" t="e">
        <f t="shared" si="32"/>
        <v>#REF!</v>
      </c>
      <c r="BH63" s="25" t="e">
        <f t="shared" si="32"/>
        <v>#REF!</v>
      </c>
      <c r="BI63" s="25" t="e">
        <f t="shared" si="32"/>
        <v>#REF!</v>
      </c>
    </row>
    <row r="64" spans="2:61" ht="15.75" x14ac:dyDescent="0.3">
      <c r="B64" s="31">
        <v>27</v>
      </c>
      <c r="C64" s="25">
        <f t="shared" si="29"/>
        <v>654</v>
      </c>
      <c r="D64" s="25">
        <f t="shared" si="29"/>
        <v>696</v>
      </c>
      <c r="E64" s="25">
        <f t="shared" si="29"/>
        <v>711</v>
      </c>
      <c r="F64" s="25">
        <f t="shared" si="29"/>
        <v>746</v>
      </c>
      <c r="G64" s="25">
        <f t="shared" si="29"/>
        <v>786</v>
      </c>
      <c r="H64" s="25">
        <f t="shared" si="29"/>
        <v>825</v>
      </c>
      <c r="I64" s="25">
        <f t="shared" si="29"/>
        <v>844</v>
      </c>
      <c r="J64" s="25">
        <f t="shared" si="29"/>
        <v>861</v>
      </c>
      <c r="K64" s="25">
        <f t="shared" si="29"/>
        <v>880</v>
      </c>
      <c r="L64" s="25">
        <f t="shared" si="29"/>
        <v>899</v>
      </c>
      <c r="AA64" s="31">
        <v>27</v>
      </c>
      <c r="AB64" s="25" t="e">
        <f t="shared" si="30"/>
        <v>#REF!</v>
      </c>
      <c r="AC64" s="25" t="e">
        <f t="shared" si="30"/>
        <v>#REF!</v>
      </c>
      <c r="AD64" s="25" t="e">
        <f t="shared" si="30"/>
        <v>#REF!</v>
      </c>
      <c r="AE64" s="25" t="e">
        <f t="shared" si="30"/>
        <v>#REF!</v>
      </c>
      <c r="AF64" s="25" t="e">
        <f t="shared" si="30"/>
        <v>#REF!</v>
      </c>
      <c r="AG64" s="25" t="e">
        <f t="shared" si="30"/>
        <v>#REF!</v>
      </c>
      <c r="AH64" s="25" t="e">
        <f t="shared" si="30"/>
        <v>#REF!</v>
      </c>
      <c r="AI64" s="25" t="e">
        <f t="shared" si="30"/>
        <v>#REF!</v>
      </c>
      <c r="AJ64" s="25" t="e">
        <f t="shared" si="30"/>
        <v>#REF!</v>
      </c>
      <c r="AK64" s="25" t="e">
        <f t="shared" si="30"/>
        <v>#REF!</v>
      </c>
      <c r="AM64" s="31">
        <v>27</v>
      </c>
      <c r="AN64" s="25" t="e">
        <f t="shared" si="31"/>
        <v>#REF!</v>
      </c>
      <c r="AO64" s="25" t="e">
        <f t="shared" si="31"/>
        <v>#REF!</v>
      </c>
      <c r="AP64" s="25" t="e">
        <f t="shared" si="31"/>
        <v>#REF!</v>
      </c>
      <c r="AQ64" s="25" t="e">
        <f t="shared" si="31"/>
        <v>#REF!</v>
      </c>
      <c r="AR64" s="25" t="e">
        <f t="shared" si="31"/>
        <v>#REF!</v>
      </c>
      <c r="AS64" s="25" t="e">
        <f t="shared" si="31"/>
        <v>#REF!</v>
      </c>
      <c r="AT64" s="25" t="e">
        <f t="shared" si="31"/>
        <v>#REF!</v>
      </c>
      <c r="AU64" s="25" t="e">
        <f t="shared" si="31"/>
        <v>#REF!</v>
      </c>
      <c r="AV64" s="25" t="e">
        <f t="shared" si="31"/>
        <v>#REF!</v>
      </c>
      <c r="AW64" s="25" t="e">
        <f t="shared" si="31"/>
        <v>#REF!</v>
      </c>
      <c r="AY64" s="31">
        <v>27</v>
      </c>
      <c r="AZ64" s="25" t="e">
        <f t="shared" si="32"/>
        <v>#REF!</v>
      </c>
      <c r="BA64" s="25" t="e">
        <f t="shared" si="32"/>
        <v>#REF!</v>
      </c>
      <c r="BB64" s="25" t="e">
        <f t="shared" si="32"/>
        <v>#REF!</v>
      </c>
      <c r="BC64" s="25" t="e">
        <f t="shared" si="32"/>
        <v>#REF!</v>
      </c>
      <c r="BD64" s="25" t="e">
        <f t="shared" si="32"/>
        <v>#REF!</v>
      </c>
      <c r="BE64" s="25" t="e">
        <f t="shared" si="32"/>
        <v>#REF!</v>
      </c>
      <c r="BF64" s="25" t="e">
        <f t="shared" si="32"/>
        <v>#REF!</v>
      </c>
      <c r="BG64" s="25" t="e">
        <f t="shared" si="32"/>
        <v>#REF!</v>
      </c>
      <c r="BH64" s="25" t="e">
        <f t="shared" si="32"/>
        <v>#REF!</v>
      </c>
      <c r="BI64" s="25" t="e">
        <f t="shared" si="32"/>
        <v>#REF!</v>
      </c>
    </row>
    <row r="65" spans="2:61" ht="15.75" x14ac:dyDescent="0.3">
      <c r="B65" s="31">
        <v>28</v>
      </c>
      <c r="C65" s="25">
        <f t="shared" si="29"/>
        <v>659</v>
      </c>
      <c r="D65" s="25">
        <f t="shared" si="29"/>
        <v>694</v>
      </c>
      <c r="E65" s="25">
        <f t="shared" si="29"/>
        <v>715</v>
      </c>
      <c r="F65" s="25">
        <f t="shared" si="29"/>
        <v>756</v>
      </c>
      <c r="G65" s="25">
        <f t="shared" si="29"/>
        <v>794</v>
      </c>
      <c r="H65" s="25">
        <f t="shared" si="29"/>
        <v>832</v>
      </c>
      <c r="I65" s="25">
        <f t="shared" si="29"/>
        <v>852</v>
      </c>
      <c r="J65" s="25">
        <f t="shared" si="29"/>
        <v>873</v>
      </c>
      <c r="K65" s="25">
        <f t="shared" si="29"/>
        <v>893</v>
      </c>
      <c r="L65" s="25">
        <f t="shared" si="29"/>
        <v>910</v>
      </c>
      <c r="AA65" s="31">
        <v>28</v>
      </c>
      <c r="AB65" s="25" t="e">
        <f t="shared" si="30"/>
        <v>#REF!</v>
      </c>
      <c r="AC65" s="25" t="e">
        <f t="shared" si="30"/>
        <v>#REF!</v>
      </c>
      <c r="AD65" s="25" t="e">
        <f t="shared" si="30"/>
        <v>#REF!</v>
      </c>
      <c r="AE65" s="25" t="e">
        <f t="shared" si="30"/>
        <v>#REF!</v>
      </c>
      <c r="AF65" s="25" t="e">
        <f t="shared" si="30"/>
        <v>#REF!</v>
      </c>
      <c r="AG65" s="25" t="e">
        <f t="shared" si="30"/>
        <v>#REF!</v>
      </c>
      <c r="AH65" s="25" t="e">
        <f t="shared" si="30"/>
        <v>#REF!</v>
      </c>
      <c r="AI65" s="25" t="e">
        <f t="shared" si="30"/>
        <v>#REF!</v>
      </c>
      <c r="AJ65" s="25" t="e">
        <f t="shared" si="30"/>
        <v>#REF!</v>
      </c>
      <c r="AK65" s="25" t="e">
        <f t="shared" si="30"/>
        <v>#REF!</v>
      </c>
      <c r="AM65" s="31">
        <v>28</v>
      </c>
      <c r="AN65" s="25" t="e">
        <f t="shared" si="31"/>
        <v>#REF!</v>
      </c>
      <c r="AO65" s="25" t="e">
        <f t="shared" si="31"/>
        <v>#REF!</v>
      </c>
      <c r="AP65" s="25" t="e">
        <f t="shared" si="31"/>
        <v>#REF!</v>
      </c>
      <c r="AQ65" s="25" t="e">
        <f t="shared" si="31"/>
        <v>#REF!</v>
      </c>
      <c r="AR65" s="25" t="e">
        <f t="shared" si="31"/>
        <v>#REF!</v>
      </c>
      <c r="AS65" s="25" t="e">
        <f t="shared" si="31"/>
        <v>#REF!</v>
      </c>
      <c r="AT65" s="25" t="e">
        <f t="shared" si="31"/>
        <v>#REF!</v>
      </c>
      <c r="AU65" s="25" t="e">
        <f t="shared" si="31"/>
        <v>#REF!</v>
      </c>
      <c r="AV65" s="25" t="e">
        <f t="shared" si="31"/>
        <v>#REF!</v>
      </c>
      <c r="AW65" s="25" t="e">
        <f t="shared" si="31"/>
        <v>#REF!</v>
      </c>
      <c r="AY65" s="31">
        <v>28</v>
      </c>
      <c r="AZ65" s="25" t="e">
        <f t="shared" si="32"/>
        <v>#REF!</v>
      </c>
      <c r="BA65" s="25" t="e">
        <f t="shared" si="32"/>
        <v>#REF!</v>
      </c>
      <c r="BB65" s="25" t="e">
        <f t="shared" si="32"/>
        <v>#REF!</v>
      </c>
      <c r="BC65" s="25" t="e">
        <f t="shared" si="32"/>
        <v>#REF!</v>
      </c>
      <c r="BD65" s="25" t="e">
        <f t="shared" si="32"/>
        <v>#REF!</v>
      </c>
      <c r="BE65" s="25" t="e">
        <f t="shared" si="32"/>
        <v>#REF!</v>
      </c>
      <c r="BF65" s="25" t="e">
        <f t="shared" si="32"/>
        <v>#REF!</v>
      </c>
      <c r="BG65" s="25" t="e">
        <f t="shared" si="32"/>
        <v>#REF!</v>
      </c>
      <c r="BH65" s="25" t="e">
        <f t="shared" si="32"/>
        <v>#REF!</v>
      </c>
      <c r="BI65" s="25" t="e">
        <f t="shared" si="32"/>
        <v>#REF!</v>
      </c>
    </row>
    <row r="66" spans="2:61" ht="15.75" x14ac:dyDescent="0.3">
      <c r="B66" s="20">
        <v>29</v>
      </c>
      <c r="C66" s="25">
        <f t="shared" si="29"/>
        <v>666</v>
      </c>
      <c r="D66" s="25">
        <f t="shared" si="29"/>
        <v>707</v>
      </c>
      <c r="E66" s="25">
        <f t="shared" si="29"/>
        <v>725</v>
      </c>
      <c r="F66" s="25">
        <f t="shared" si="29"/>
        <v>765</v>
      </c>
      <c r="G66" s="25">
        <f t="shared" si="29"/>
        <v>801</v>
      </c>
      <c r="H66" s="25">
        <f t="shared" si="29"/>
        <v>843</v>
      </c>
      <c r="I66" s="25">
        <f t="shared" si="29"/>
        <v>862</v>
      </c>
      <c r="J66" s="25">
        <f t="shared" si="29"/>
        <v>880</v>
      </c>
      <c r="K66" s="25">
        <f t="shared" si="29"/>
        <v>899</v>
      </c>
      <c r="L66" s="25">
        <f t="shared" si="29"/>
        <v>921</v>
      </c>
      <c r="AA66" s="20">
        <v>29</v>
      </c>
      <c r="AB66" s="25" t="e">
        <f t="shared" si="30"/>
        <v>#REF!</v>
      </c>
      <c r="AC66" s="25" t="e">
        <f t="shared" si="30"/>
        <v>#REF!</v>
      </c>
      <c r="AD66" s="25" t="e">
        <f t="shared" si="30"/>
        <v>#REF!</v>
      </c>
      <c r="AE66" s="25" t="e">
        <f t="shared" si="30"/>
        <v>#REF!</v>
      </c>
      <c r="AF66" s="25" t="e">
        <f t="shared" si="30"/>
        <v>#REF!</v>
      </c>
      <c r="AG66" s="25" t="e">
        <f t="shared" si="30"/>
        <v>#REF!</v>
      </c>
      <c r="AH66" s="25" t="e">
        <f t="shared" si="30"/>
        <v>#REF!</v>
      </c>
      <c r="AI66" s="25" t="e">
        <f t="shared" si="30"/>
        <v>#REF!</v>
      </c>
      <c r="AJ66" s="25" t="e">
        <f t="shared" si="30"/>
        <v>#REF!</v>
      </c>
      <c r="AK66" s="25" t="e">
        <f t="shared" si="30"/>
        <v>#REF!</v>
      </c>
      <c r="AM66" s="20">
        <v>29</v>
      </c>
      <c r="AN66" s="25" t="e">
        <f t="shared" si="31"/>
        <v>#REF!</v>
      </c>
      <c r="AO66" s="25" t="e">
        <f t="shared" si="31"/>
        <v>#REF!</v>
      </c>
      <c r="AP66" s="25" t="e">
        <f t="shared" si="31"/>
        <v>#REF!</v>
      </c>
      <c r="AQ66" s="25" t="e">
        <f t="shared" si="31"/>
        <v>#REF!</v>
      </c>
      <c r="AR66" s="25" t="e">
        <f t="shared" si="31"/>
        <v>#REF!</v>
      </c>
      <c r="AS66" s="25" t="e">
        <f t="shared" si="31"/>
        <v>#REF!</v>
      </c>
      <c r="AT66" s="25" t="e">
        <f t="shared" si="31"/>
        <v>#REF!</v>
      </c>
      <c r="AU66" s="25" t="e">
        <f t="shared" si="31"/>
        <v>#REF!</v>
      </c>
      <c r="AV66" s="25" t="e">
        <f t="shared" si="31"/>
        <v>#REF!</v>
      </c>
      <c r="AW66" s="25" t="e">
        <f t="shared" si="31"/>
        <v>#REF!</v>
      </c>
      <c r="AY66" s="20">
        <v>29</v>
      </c>
      <c r="AZ66" s="25" t="e">
        <f t="shared" si="32"/>
        <v>#REF!</v>
      </c>
      <c r="BA66" s="25" t="e">
        <f t="shared" si="32"/>
        <v>#REF!</v>
      </c>
      <c r="BB66" s="25" t="e">
        <f t="shared" si="32"/>
        <v>#REF!</v>
      </c>
      <c r="BC66" s="25" t="e">
        <f t="shared" si="32"/>
        <v>#REF!</v>
      </c>
      <c r="BD66" s="25" t="e">
        <f t="shared" si="32"/>
        <v>#REF!</v>
      </c>
      <c r="BE66" s="25" t="e">
        <f t="shared" si="32"/>
        <v>#REF!</v>
      </c>
      <c r="BF66" s="25" t="e">
        <f t="shared" si="32"/>
        <v>#REF!</v>
      </c>
      <c r="BG66" s="25" t="e">
        <f t="shared" si="32"/>
        <v>#REF!</v>
      </c>
      <c r="BH66" s="25" t="e">
        <f t="shared" si="32"/>
        <v>#REF!</v>
      </c>
      <c r="BI66" s="25" t="e">
        <f t="shared" si="32"/>
        <v>#REF!</v>
      </c>
    </row>
    <row r="67" spans="2:61" ht="15.75" x14ac:dyDescent="0.3">
      <c r="B67" s="26">
        <v>30</v>
      </c>
      <c r="C67" s="25">
        <f t="shared" si="29"/>
        <v>670</v>
      </c>
      <c r="D67" s="25">
        <f t="shared" si="29"/>
        <v>711</v>
      </c>
      <c r="E67" s="25">
        <f t="shared" si="29"/>
        <v>731</v>
      </c>
      <c r="F67" s="25">
        <f t="shared" si="29"/>
        <v>772</v>
      </c>
      <c r="G67" s="25">
        <f t="shared" si="29"/>
        <v>811</v>
      </c>
      <c r="H67" s="25">
        <f t="shared" si="29"/>
        <v>849</v>
      </c>
      <c r="I67" s="25">
        <f t="shared" si="29"/>
        <v>867</v>
      </c>
      <c r="J67" s="25">
        <f t="shared" si="29"/>
        <v>888</v>
      </c>
      <c r="K67" s="25">
        <f t="shared" si="29"/>
        <v>909</v>
      </c>
      <c r="L67" s="25">
        <f t="shared" si="29"/>
        <v>926</v>
      </c>
      <c r="AA67" s="26">
        <v>30</v>
      </c>
      <c r="AB67" s="25" t="e">
        <f t="shared" si="30"/>
        <v>#REF!</v>
      </c>
      <c r="AC67" s="25" t="e">
        <f t="shared" si="30"/>
        <v>#REF!</v>
      </c>
      <c r="AD67" s="25" t="e">
        <f t="shared" si="30"/>
        <v>#REF!</v>
      </c>
      <c r="AE67" s="25" t="e">
        <f t="shared" si="30"/>
        <v>#REF!</v>
      </c>
      <c r="AF67" s="25" t="e">
        <f t="shared" si="30"/>
        <v>#REF!</v>
      </c>
      <c r="AG67" s="25" t="e">
        <f t="shared" si="30"/>
        <v>#REF!</v>
      </c>
      <c r="AH67" s="25" t="e">
        <f t="shared" si="30"/>
        <v>#REF!</v>
      </c>
      <c r="AI67" s="25" t="e">
        <f t="shared" si="30"/>
        <v>#REF!</v>
      </c>
      <c r="AJ67" s="25" t="e">
        <f t="shared" si="30"/>
        <v>#REF!</v>
      </c>
      <c r="AK67" s="25" t="e">
        <f t="shared" si="30"/>
        <v>#REF!</v>
      </c>
      <c r="AM67" s="26">
        <v>30</v>
      </c>
      <c r="AN67" s="25" t="e">
        <f t="shared" si="31"/>
        <v>#REF!</v>
      </c>
      <c r="AO67" s="25" t="e">
        <f t="shared" si="31"/>
        <v>#REF!</v>
      </c>
      <c r="AP67" s="25" t="e">
        <f t="shared" si="31"/>
        <v>#REF!</v>
      </c>
      <c r="AQ67" s="25" t="e">
        <f t="shared" si="31"/>
        <v>#REF!</v>
      </c>
      <c r="AR67" s="25" t="e">
        <f t="shared" si="31"/>
        <v>#REF!</v>
      </c>
      <c r="AS67" s="25" t="e">
        <f t="shared" si="31"/>
        <v>#REF!</v>
      </c>
      <c r="AT67" s="25" t="e">
        <f t="shared" si="31"/>
        <v>#REF!</v>
      </c>
      <c r="AU67" s="25" t="e">
        <f t="shared" si="31"/>
        <v>#REF!</v>
      </c>
      <c r="AV67" s="25" t="e">
        <f t="shared" si="31"/>
        <v>#REF!</v>
      </c>
      <c r="AW67" s="25" t="e">
        <f t="shared" si="31"/>
        <v>#REF!</v>
      </c>
      <c r="AY67" s="26">
        <v>30</v>
      </c>
      <c r="AZ67" s="25" t="e">
        <f t="shared" si="32"/>
        <v>#REF!</v>
      </c>
      <c r="BA67" s="25" t="e">
        <f t="shared" si="32"/>
        <v>#REF!</v>
      </c>
      <c r="BB67" s="25" t="e">
        <f t="shared" si="32"/>
        <v>#REF!</v>
      </c>
      <c r="BC67" s="25" t="e">
        <f t="shared" si="32"/>
        <v>#REF!</v>
      </c>
      <c r="BD67" s="25" t="e">
        <f t="shared" si="32"/>
        <v>#REF!</v>
      </c>
      <c r="BE67" s="25" t="e">
        <f t="shared" si="32"/>
        <v>#REF!</v>
      </c>
      <c r="BF67" s="25" t="e">
        <f t="shared" si="32"/>
        <v>#REF!</v>
      </c>
      <c r="BG67" s="25" t="e">
        <f t="shared" si="32"/>
        <v>#REF!</v>
      </c>
      <c r="BH67" s="25" t="e">
        <f t="shared" si="32"/>
        <v>#REF!</v>
      </c>
      <c r="BI67" s="25" t="e">
        <f t="shared" si="32"/>
        <v>#REF!</v>
      </c>
    </row>
    <row r="68" spans="2:61" ht="15.75" x14ac:dyDescent="0.3">
      <c r="B68" s="31">
        <v>31</v>
      </c>
      <c r="C68" s="25">
        <f t="shared" si="29"/>
        <v>677</v>
      </c>
      <c r="D68" s="25">
        <f t="shared" si="29"/>
        <v>718</v>
      </c>
      <c r="E68" s="25">
        <f t="shared" si="29"/>
        <v>738</v>
      </c>
      <c r="F68" s="25">
        <f t="shared" si="29"/>
        <v>778</v>
      </c>
      <c r="G68" s="25">
        <f t="shared" si="29"/>
        <v>819</v>
      </c>
      <c r="H68" s="25">
        <f t="shared" si="29"/>
        <v>858</v>
      </c>
      <c r="I68" s="25">
        <f t="shared" si="29"/>
        <v>879</v>
      </c>
      <c r="J68" s="25">
        <f t="shared" si="29"/>
        <v>896</v>
      </c>
      <c r="K68" s="25">
        <f t="shared" si="29"/>
        <v>918</v>
      </c>
      <c r="L68" s="25">
        <f t="shared" si="29"/>
        <v>938</v>
      </c>
      <c r="AA68" s="31">
        <v>31</v>
      </c>
      <c r="AB68" s="25" t="e">
        <f t="shared" si="30"/>
        <v>#REF!</v>
      </c>
      <c r="AC68" s="25" t="e">
        <f t="shared" si="30"/>
        <v>#REF!</v>
      </c>
      <c r="AD68" s="25" t="e">
        <f t="shared" si="30"/>
        <v>#REF!</v>
      </c>
      <c r="AE68" s="25" t="e">
        <f t="shared" si="30"/>
        <v>#REF!</v>
      </c>
      <c r="AF68" s="25" t="e">
        <f t="shared" si="30"/>
        <v>#REF!</v>
      </c>
      <c r="AG68" s="25" t="e">
        <f t="shared" si="30"/>
        <v>#REF!</v>
      </c>
      <c r="AH68" s="25" t="e">
        <f t="shared" si="30"/>
        <v>#REF!</v>
      </c>
      <c r="AI68" s="25" t="e">
        <f t="shared" si="30"/>
        <v>#REF!</v>
      </c>
      <c r="AJ68" s="25" t="e">
        <f t="shared" si="30"/>
        <v>#REF!</v>
      </c>
      <c r="AK68" s="25" t="e">
        <f t="shared" si="30"/>
        <v>#REF!</v>
      </c>
      <c r="AM68" s="31">
        <v>31</v>
      </c>
      <c r="AN68" s="25" t="e">
        <f t="shared" si="31"/>
        <v>#REF!</v>
      </c>
      <c r="AO68" s="25" t="e">
        <f t="shared" si="31"/>
        <v>#REF!</v>
      </c>
      <c r="AP68" s="25" t="e">
        <f t="shared" si="31"/>
        <v>#REF!</v>
      </c>
      <c r="AQ68" s="25" t="e">
        <f t="shared" si="31"/>
        <v>#REF!</v>
      </c>
      <c r="AR68" s="25" t="e">
        <f t="shared" si="31"/>
        <v>#REF!</v>
      </c>
      <c r="AS68" s="25" t="e">
        <f t="shared" si="31"/>
        <v>#REF!</v>
      </c>
      <c r="AT68" s="25" t="e">
        <f t="shared" si="31"/>
        <v>#REF!</v>
      </c>
      <c r="AU68" s="25" t="e">
        <f t="shared" si="31"/>
        <v>#REF!</v>
      </c>
      <c r="AV68" s="25" t="e">
        <f t="shared" si="31"/>
        <v>#REF!</v>
      </c>
      <c r="AW68" s="25" t="e">
        <f t="shared" si="31"/>
        <v>#REF!</v>
      </c>
      <c r="AY68" s="31">
        <v>31</v>
      </c>
      <c r="AZ68" s="25" t="e">
        <f t="shared" si="32"/>
        <v>#REF!</v>
      </c>
      <c r="BA68" s="25" t="e">
        <f t="shared" si="32"/>
        <v>#REF!</v>
      </c>
      <c r="BB68" s="25" t="e">
        <f t="shared" si="32"/>
        <v>#REF!</v>
      </c>
      <c r="BC68" s="25" t="e">
        <f t="shared" si="32"/>
        <v>#REF!</v>
      </c>
      <c r="BD68" s="25" t="e">
        <f t="shared" si="32"/>
        <v>#REF!</v>
      </c>
      <c r="BE68" s="25" t="e">
        <f t="shared" si="32"/>
        <v>#REF!</v>
      </c>
      <c r="BF68" s="25" t="e">
        <f t="shared" si="32"/>
        <v>#REF!</v>
      </c>
      <c r="BG68" s="25" t="e">
        <f t="shared" si="32"/>
        <v>#REF!</v>
      </c>
      <c r="BH68" s="25" t="e">
        <f t="shared" si="32"/>
        <v>#REF!</v>
      </c>
      <c r="BI68" s="25" t="e">
        <f t="shared" si="32"/>
        <v>#REF!</v>
      </c>
    </row>
    <row r="69" spans="2:61" ht="15.75" x14ac:dyDescent="0.3">
      <c r="AB69" s="39"/>
      <c r="AC69" s="39"/>
      <c r="AD69" s="39"/>
      <c r="AE69" s="39"/>
      <c r="AF69" s="39"/>
      <c r="AG69" s="39"/>
      <c r="AH69" s="39"/>
      <c r="AI69" s="39"/>
      <c r="AJ69" s="39"/>
      <c r="AK69" s="39"/>
    </row>
    <row r="70" spans="2:61" x14ac:dyDescent="0.3">
      <c r="AB70" s="25"/>
      <c r="AC70" s="25"/>
      <c r="AD70" s="25"/>
      <c r="AE70" s="25"/>
      <c r="AF70" s="25"/>
      <c r="AG70" s="25"/>
      <c r="AH70" s="25"/>
      <c r="AI70" s="25"/>
      <c r="AJ70" s="25"/>
      <c r="AK70" s="25"/>
    </row>
    <row r="71" spans="2:61" x14ac:dyDescent="0.3">
      <c r="AB71" s="25"/>
      <c r="AC71" s="25"/>
      <c r="AD71" s="25"/>
      <c r="AE71" s="25"/>
      <c r="AF71" s="25"/>
      <c r="AG71" s="25"/>
      <c r="AH71" s="25"/>
      <c r="AI71" s="25"/>
      <c r="AJ71" s="25"/>
      <c r="AK71" s="25"/>
    </row>
    <row r="72" spans="2:61" x14ac:dyDescent="0.3">
      <c r="AB72" s="25"/>
      <c r="AC72" s="25"/>
      <c r="AD72" s="25"/>
      <c r="AE72" s="25"/>
      <c r="AF72" s="25"/>
      <c r="AG72" s="25"/>
      <c r="AH72" s="25"/>
      <c r="AI72" s="25"/>
      <c r="AJ72" s="25"/>
      <c r="AK72" s="25"/>
    </row>
    <row r="73" spans="2:61" x14ac:dyDescent="0.3">
      <c r="AB73" s="25"/>
      <c r="AC73" s="25"/>
      <c r="AD73" s="25"/>
      <c r="AE73" s="25"/>
      <c r="AF73" s="25"/>
      <c r="AG73" s="25"/>
      <c r="AH73" s="25"/>
      <c r="AI73" s="25"/>
      <c r="AJ73" s="25"/>
      <c r="AK73" s="25"/>
    </row>
    <row r="74" spans="2:61" x14ac:dyDescent="0.3">
      <c r="AB74" s="25"/>
      <c r="AC74" s="25"/>
      <c r="AD74" s="25"/>
      <c r="AE74" s="25"/>
      <c r="AF74" s="25"/>
      <c r="AG74" s="25"/>
      <c r="AH74" s="25"/>
      <c r="AI74" s="25"/>
      <c r="AJ74" s="25"/>
      <c r="AK74" s="25"/>
    </row>
    <row r="75" spans="2:61" x14ac:dyDescent="0.3">
      <c r="AB75" s="25"/>
      <c r="AC75" s="25"/>
      <c r="AD75" s="25"/>
      <c r="AE75" s="25"/>
      <c r="AF75" s="25"/>
      <c r="AG75" s="25"/>
      <c r="AH75" s="25"/>
      <c r="AI75" s="25"/>
      <c r="AJ75" s="25"/>
      <c r="AK75" s="25"/>
    </row>
    <row r="76" spans="2:61" x14ac:dyDescent="0.3">
      <c r="AB76" s="25"/>
      <c r="AC76" s="25"/>
      <c r="AD76" s="25"/>
      <c r="AE76" s="25"/>
      <c r="AF76" s="25"/>
      <c r="AG76" s="25"/>
      <c r="AH76" s="25"/>
      <c r="AI76" s="25"/>
      <c r="AJ76" s="25"/>
      <c r="AK76" s="25"/>
    </row>
    <row r="77" spans="2:61" x14ac:dyDescent="0.3">
      <c r="AB77" s="25"/>
      <c r="AC77" s="25"/>
      <c r="AD77" s="25"/>
      <c r="AE77" s="25"/>
      <c r="AF77" s="25"/>
      <c r="AG77" s="25"/>
      <c r="AH77" s="25"/>
      <c r="AI77" s="25"/>
      <c r="AJ77" s="25"/>
      <c r="AK77" s="25"/>
    </row>
    <row r="78" spans="2:61" x14ac:dyDescent="0.3">
      <c r="AB78" s="25"/>
      <c r="AC78" s="25"/>
      <c r="AD78" s="25"/>
      <c r="AE78" s="25"/>
      <c r="AF78" s="25"/>
      <c r="AG78" s="25"/>
      <c r="AH78" s="25"/>
      <c r="AI78" s="25"/>
      <c r="AJ78" s="25"/>
      <c r="AK78" s="25"/>
    </row>
    <row r="79" spans="2:61" x14ac:dyDescent="0.3">
      <c r="AB79" s="25"/>
      <c r="AC79" s="25"/>
      <c r="AD79" s="25"/>
      <c r="AE79" s="25"/>
      <c r="AF79" s="25"/>
      <c r="AG79" s="25"/>
      <c r="AH79" s="25"/>
      <c r="AI79" s="25"/>
      <c r="AJ79" s="25"/>
      <c r="AK79" s="25"/>
    </row>
    <row r="80" spans="2:61" x14ac:dyDescent="0.3">
      <c r="AB80" s="25"/>
      <c r="AC80" s="25"/>
      <c r="AD80" s="25"/>
      <c r="AE80" s="25"/>
      <c r="AF80" s="25"/>
      <c r="AG80" s="25"/>
      <c r="AH80" s="25"/>
      <c r="AI80" s="25"/>
      <c r="AJ80" s="25"/>
      <c r="AK80" s="25"/>
    </row>
    <row r="81" spans="28:37" x14ac:dyDescent="0.3">
      <c r="AB81" s="25"/>
      <c r="AC81" s="25"/>
      <c r="AD81" s="25"/>
      <c r="AE81" s="25"/>
      <c r="AF81" s="25"/>
      <c r="AG81" s="25"/>
      <c r="AH81" s="25"/>
      <c r="AI81" s="25"/>
      <c r="AJ81" s="25"/>
      <c r="AK81" s="25"/>
    </row>
    <row r="82" spans="28:37" x14ac:dyDescent="0.3">
      <c r="AB82" s="25"/>
      <c r="AC82" s="25"/>
      <c r="AD82" s="25"/>
      <c r="AE82" s="25"/>
      <c r="AF82" s="25"/>
      <c r="AG82" s="25"/>
      <c r="AH82" s="25"/>
      <c r="AI82" s="25"/>
      <c r="AJ82" s="25"/>
      <c r="AK82" s="25"/>
    </row>
  </sheetData>
  <customSheetViews>
    <customSheetView guid="{174815E3-C7DA-4408-B635-D3AD09A54783}" hiddenColumns="1" state="hidden">
      <pageMargins left="0.7" right="0.7" top="0.75" bottom="0.75" header="0.3" footer="0.3"/>
    </customSheetView>
  </customSheetViews>
  <mergeCells count="4">
    <mergeCell ref="C1:L1"/>
    <mergeCell ref="AB1:AK1"/>
    <mergeCell ref="AN1:AW1"/>
    <mergeCell ref="AZ1:B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autoPageBreaks="0" fitToPage="1"/>
  </sheetPr>
  <dimension ref="A1:L2912"/>
  <sheetViews>
    <sheetView workbookViewId="0"/>
  </sheetViews>
  <sheetFormatPr defaultColWidth="9.28515625" defaultRowHeight="15" x14ac:dyDescent="0.25"/>
  <cols>
    <col min="1" max="1" width="6" style="3" bestFit="1" customWidth="1"/>
    <col min="2" max="2" width="33.28515625" style="3" bestFit="1" customWidth="1"/>
    <col min="3" max="3" width="2.28515625" style="3" bestFit="1" customWidth="1"/>
    <col min="4" max="5" width="22.7109375" style="3" bestFit="1" customWidth="1"/>
    <col min="6" max="6" width="6.5703125" style="3" bestFit="1" customWidth="1"/>
    <col min="7" max="7" width="5.7109375" style="3" bestFit="1" customWidth="1"/>
    <col min="8" max="8" width="13.28515625" style="3" bestFit="1" customWidth="1"/>
    <col min="9" max="11" width="7.5703125" style="12" customWidth="1"/>
    <col min="12" max="12" width="8" style="4" bestFit="1" customWidth="1"/>
    <col min="13" max="16384" width="9.28515625" style="3"/>
  </cols>
  <sheetData>
    <row r="1" spans="1:12" s="2" customFormat="1" ht="30" x14ac:dyDescent="0.25">
      <c r="A1" s="1" t="s">
        <v>1</v>
      </c>
      <c r="B1" s="1" t="s">
        <v>2900</v>
      </c>
      <c r="C1" s="1" t="s">
        <v>2</v>
      </c>
      <c r="D1" s="1" t="s">
        <v>2073</v>
      </c>
      <c r="E1" s="1" t="s">
        <v>2901</v>
      </c>
      <c r="F1" s="1" t="s">
        <v>2231</v>
      </c>
      <c r="G1" s="1" t="s">
        <v>5</v>
      </c>
      <c r="H1" s="1" t="s">
        <v>2074</v>
      </c>
      <c r="I1" s="10" t="s">
        <v>3</v>
      </c>
      <c r="J1" s="10" t="s">
        <v>4</v>
      </c>
      <c r="K1" s="10" t="s">
        <v>5398</v>
      </c>
      <c r="L1" s="5" t="s">
        <v>0</v>
      </c>
    </row>
    <row r="2" spans="1:12" x14ac:dyDescent="0.25">
      <c r="A2" s="3" t="s">
        <v>145</v>
      </c>
      <c r="B2" s="3" t="s">
        <v>4054</v>
      </c>
      <c r="C2" s="3" t="s">
        <v>2234</v>
      </c>
      <c r="D2" s="3" t="s">
        <v>2277</v>
      </c>
      <c r="E2" s="3" t="s">
        <v>21</v>
      </c>
      <c r="F2" s="3" t="s">
        <v>20</v>
      </c>
      <c r="G2" s="3" t="s">
        <v>20</v>
      </c>
      <c r="H2" s="3" t="s">
        <v>21</v>
      </c>
      <c r="I2" s="11">
        <v>4</v>
      </c>
      <c r="J2" s="12">
        <v>31</v>
      </c>
      <c r="K2" s="12">
        <f t="shared" ref="K2:K65" si="0">IF(J2&gt;31,31,J2)</f>
        <v>31</v>
      </c>
      <c r="L2" s="4">
        <v>1</v>
      </c>
    </row>
    <row r="3" spans="1:12" x14ac:dyDescent="0.25">
      <c r="A3" s="3" t="s">
        <v>146</v>
      </c>
      <c r="B3" s="3" t="s">
        <v>3528</v>
      </c>
      <c r="C3" s="3" t="s">
        <v>2234</v>
      </c>
      <c r="D3" s="3" t="s">
        <v>2772</v>
      </c>
      <c r="E3" s="3" t="s">
        <v>62</v>
      </c>
      <c r="F3" s="3" t="s">
        <v>61</v>
      </c>
      <c r="G3" s="3" t="s">
        <v>61</v>
      </c>
      <c r="H3" s="3" t="s">
        <v>62</v>
      </c>
      <c r="I3" s="11">
        <v>6</v>
      </c>
      <c r="J3" s="12">
        <v>24</v>
      </c>
      <c r="K3" s="12">
        <f t="shared" si="0"/>
        <v>24</v>
      </c>
      <c r="L3" s="4">
        <v>0.4</v>
      </c>
    </row>
    <row r="4" spans="1:12" x14ac:dyDescent="0.25">
      <c r="A4" s="3" t="s">
        <v>146</v>
      </c>
      <c r="B4" s="3" t="s">
        <v>3528</v>
      </c>
      <c r="C4" s="3" t="s">
        <v>2234</v>
      </c>
      <c r="D4" s="3" t="s">
        <v>2772</v>
      </c>
      <c r="E4" s="3" t="s">
        <v>64</v>
      </c>
      <c r="F4" s="3" t="s">
        <v>63</v>
      </c>
      <c r="G4" s="3" t="s">
        <v>63</v>
      </c>
      <c r="H4" s="3" t="s">
        <v>64</v>
      </c>
      <c r="I4" s="11">
        <v>6</v>
      </c>
      <c r="J4" s="12">
        <v>24</v>
      </c>
      <c r="K4" s="12">
        <f t="shared" si="0"/>
        <v>24</v>
      </c>
      <c r="L4" s="4">
        <v>0.6</v>
      </c>
    </row>
    <row r="5" spans="1:12" x14ac:dyDescent="0.25">
      <c r="A5" s="3" t="s">
        <v>147</v>
      </c>
      <c r="B5" s="3" t="s">
        <v>3529</v>
      </c>
      <c r="C5" s="3" t="s">
        <v>2234</v>
      </c>
      <c r="D5" s="3" t="s">
        <v>2691</v>
      </c>
      <c r="E5" s="3" t="s">
        <v>42</v>
      </c>
      <c r="F5" s="3" t="s">
        <v>41</v>
      </c>
      <c r="G5" s="3" t="s">
        <v>127</v>
      </c>
      <c r="H5" s="3" t="s">
        <v>142</v>
      </c>
      <c r="I5" s="11">
        <v>5</v>
      </c>
      <c r="J5" s="12">
        <v>17</v>
      </c>
      <c r="K5" s="12">
        <f t="shared" si="0"/>
        <v>17</v>
      </c>
      <c r="L5" s="4">
        <v>1</v>
      </c>
    </row>
    <row r="6" spans="1:12" x14ac:dyDescent="0.25">
      <c r="A6" s="3" t="s">
        <v>148</v>
      </c>
      <c r="B6" s="3" t="s">
        <v>4055</v>
      </c>
      <c r="C6" s="3" t="s">
        <v>2234</v>
      </c>
      <c r="D6" s="3" t="s">
        <v>2277</v>
      </c>
      <c r="E6" s="3" t="s">
        <v>17</v>
      </c>
      <c r="F6" s="3" t="s">
        <v>16</v>
      </c>
      <c r="G6" s="3" t="s">
        <v>16</v>
      </c>
      <c r="H6" s="3" t="s">
        <v>2874</v>
      </c>
      <c r="I6" s="11">
        <v>8</v>
      </c>
      <c r="J6" s="12">
        <v>30</v>
      </c>
      <c r="K6" s="12">
        <f t="shared" si="0"/>
        <v>30</v>
      </c>
      <c r="L6" s="4">
        <v>1</v>
      </c>
    </row>
    <row r="7" spans="1:12" x14ac:dyDescent="0.25">
      <c r="A7" s="3" t="s">
        <v>149</v>
      </c>
      <c r="B7" s="3" t="s">
        <v>4056</v>
      </c>
      <c r="C7" s="3" t="s">
        <v>2234</v>
      </c>
      <c r="D7" s="3" t="s">
        <v>2532</v>
      </c>
      <c r="E7" s="3" t="s">
        <v>86</v>
      </c>
      <c r="F7" s="3" t="s">
        <v>85</v>
      </c>
      <c r="G7" s="3" t="s">
        <v>127</v>
      </c>
      <c r="H7" s="3" t="s">
        <v>142</v>
      </c>
      <c r="I7" s="11">
        <v>5</v>
      </c>
      <c r="J7" s="12">
        <v>11</v>
      </c>
      <c r="K7" s="12">
        <f t="shared" si="0"/>
        <v>11</v>
      </c>
      <c r="L7" s="4">
        <v>1</v>
      </c>
    </row>
    <row r="8" spans="1:12" x14ac:dyDescent="0.25">
      <c r="A8" s="3" t="s">
        <v>150</v>
      </c>
      <c r="B8" s="3" t="s">
        <v>4057</v>
      </c>
      <c r="C8" s="3" t="s">
        <v>2234</v>
      </c>
      <c r="D8" s="3" t="s">
        <v>2413</v>
      </c>
      <c r="E8" s="3" t="s">
        <v>99</v>
      </c>
      <c r="F8" s="3" t="s">
        <v>98</v>
      </c>
      <c r="G8" s="3" t="s">
        <v>130</v>
      </c>
      <c r="H8" s="3" t="s">
        <v>2885</v>
      </c>
      <c r="I8" s="11">
        <v>10</v>
      </c>
      <c r="J8" s="12">
        <v>30</v>
      </c>
      <c r="K8" s="12">
        <f t="shared" si="0"/>
        <v>30</v>
      </c>
      <c r="L8" s="4">
        <v>1</v>
      </c>
    </row>
    <row r="9" spans="1:12" x14ac:dyDescent="0.25">
      <c r="A9" s="3" t="s">
        <v>151</v>
      </c>
      <c r="B9" s="3" t="s">
        <v>4058</v>
      </c>
      <c r="C9" s="3" t="s">
        <v>2234</v>
      </c>
      <c r="D9" s="3" t="s">
        <v>2306</v>
      </c>
      <c r="E9" s="3" t="s">
        <v>107</v>
      </c>
      <c r="F9" s="3" t="s">
        <v>106</v>
      </c>
      <c r="G9" s="3" t="s">
        <v>106</v>
      </c>
      <c r="H9" s="3" t="s">
        <v>107</v>
      </c>
      <c r="I9" s="11">
        <v>10</v>
      </c>
      <c r="J9" s="12">
        <v>24</v>
      </c>
      <c r="K9" s="12">
        <f t="shared" si="0"/>
        <v>24</v>
      </c>
      <c r="L9" s="4">
        <v>1</v>
      </c>
    </row>
    <row r="10" spans="1:12" x14ac:dyDescent="0.25">
      <c r="A10" s="3" t="s">
        <v>152</v>
      </c>
      <c r="B10" s="3" t="s">
        <v>4059</v>
      </c>
      <c r="C10" s="3" t="s">
        <v>2234</v>
      </c>
      <c r="D10" s="3" t="s">
        <v>2733</v>
      </c>
      <c r="E10" s="3" t="s">
        <v>96</v>
      </c>
      <c r="F10" s="3" t="s">
        <v>95</v>
      </c>
      <c r="G10" s="3" t="s">
        <v>95</v>
      </c>
      <c r="H10" s="3" t="s">
        <v>96</v>
      </c>
      <c r="I10" s="11">
        <v>10</v>
      </c>
      <c r="J10" s="12">
        <v>36</v>
      </c>
      <c r="K10" s="12">
        <f t="shared" si="0"/>
        <v>31</v>
      </c>
      <c r="L10" s="4">
        <v>1</v>
      </c>
    </row>
    <row r="11" spans="1:12" x14ac:dyDescent="0.25">
      <c r="A11" s="3" t="s">
        <v>153</v>
      </c>
      <c r="B11" s="3" t="s">
        <v>3530</v>
      </c>
      <c r="C11" s="3" t="s">
        <v>2234</v>
      </c>
      <c r="D11" s="3" t="s">
        <v>2294</v>
      </c>
      <c r="E11" s="3" t="s">
        <v>123</v>
      </c>
      <c r="F11" s="3" t="s">
        <v>122</v>
      </c>
      <c r="G11" s="3" t="s">
        <v>122</v>
      </c>
      <c r="H11" s="3" t="s">
        <v>123</v>
      </c>
      <c r="I11" s="11">
        <v>9</v>
      </c>
      <c r="J11" s="12">
        <v>21</v>
      </c>
      <c r="K11" s="12">
        <f t="shared" si="0"/>
        <v>21</v>
      </c>
      <c r="L11" s="4">
        <v>1</v>
      </c>
    </row>
    <row r="12" spans="1:12" x14ac:dyDescent="0.25">
      <c r="A12" s="3" t="s">
        <v>154</v>
      </c>
      <c r="B12" s="3" t="s">
        <v>3311</v>
      </c>
      <c r="C12" s="3" t="s">
        <v>2234</v>
      </c>
      <c r="D12" s="3" t="s">
        <v>2840</v>
      </c>
      <c r="E12" s="3" t="s">
        <v>33</v>
      </c>
      <c r="F12" s="3" t="s">
        <v>32</v>
      </c>
      <c r="G12" s="3" t="s">
        <v>32</v>
      </c>
      <c r="H12" s="3" t="s">
        <v>33</v>
      </c>
      <c r="I12" s="11">
        <v>7</v>
      </c>
      <c r="J12" s="12">
        <v>22</v>
      </c>
      <c r="K12" s="12">
        <f t="shared" si="0"/>
        <v>22</v>
      </c>
      <c r="L12" s="4">
        <v>0.2</v>
      </c>
    </row>
    <row r="13" spans="1:12" x14ac:dyDescent="0.25">
      <c r="A13" s="3" t="s">
        <v>154</v>
      </c>
      <c r="B13" s="3" t="s">
        <v>3311</v>
      </c>
      <c r="C13" s="3" t="s">
        <v>2234</v>
      </c>
      <c r="D13" s="3" t="s">
        <v>2306</v>
      </c>
      <c r="E13" s="3" t="s">
        <v>33</v>
      </c>
      <c r="F13" s="3" t="s">
        <v>32</v>
      </c>
      <c r="G13" s="3" t="s">
        <v>32</v>
      </c>
      <c r="H13" s="3" t="s">
        <v>33</v>
      </c>
      <c r="I13" s="11">
        <v>7</v>
      </c>
      <c r="J13" s="12">
        <v>22</v>
      </c>
      <c r="K13" s="12">
        <f t="shared" si="0"/>
        <v>22</v>
      </c>
      <c r="L13" s="4">
        <v>0.8</v>
      </c>
    </row>
    <row r="14" spans="1:12" x14ac:dyDescent="0.25">
      <c r="A14" s="3" t="s">
        <v>155</v>
      </c>
      <c r="B14" s="3" t="s">
        <v>4060</v>
      </c>
      <c r="C14" s="3" t="s">
        <v>2234</v>
      </c>
      <c r="D14" s="3" t="s">
        <v>2454</v>
      </c>
      <c r="E14" s="3" t="s">
        <v>76</v>
      </c>
      <c r="F14" s="3" t="s">
        <v>75</v>
      </c>
      <c r="G14" s="3" t="s">
        <v>127</v>
      </c>
      <c r="H14" s="3" t="s">
        <v>142</v>
      </c>
      <c r="I14" s="11">
        <v>10</v>
      </c>
      <c r="J14" s="12">
        <v>27</v>
      </c>
      <c r="K14" s="12">
        <f t="shared" si="0"/>
        <v>27</v>
      </c>
      <c r="L14" s="4">
        <v>1</v>
      </c>
    </row>
    <row r="15" spans="1:12" x14ac:dyDescent="0.25">
      <c r="A15" s="3" t="s">
        <v>156</v>
      </c>
      <c r="B15" s="3" t="s">
        <v>3229</v>
      </c>
      <c r="C15" s="3" t="s">
        <v>2234</v>
      </c>
      <c r="D15" s="3" t="s">
        <v>2405</v>
      </c>
      <c r="E15" s="3" t="s">
        <v>72</v>
      </c>
      <c r="F15" s="3" t="s">
        <v>71</v>
      </c>
      <c r="G15" s="3" t="s">
        <v>71</v>
      </c>
      <c r="H15" s="3" t="s">
        <v>72</v>
      </c>
      <c r="I15" s="11">
        <v>7</v>
      </c>
      <c r="J15" s="12">
        <v>18</v>
      </c>
      <c r="K15" s="12">
        <f t="shared" si="0"/>
        <v>18</v>
      </c>
      <c r="L15" s="4">
        <v>0.8</v>
      </c>
    </row>
    <row r="16" spans="1:12" x14ac:dyDescent="0.25">
      <c r="A16" s="3" t="s">
        <v>156</v>
      </c>
      <c r="B16" s="3" t="s">
        <v>3229</v>
      </c>
      <c r="C16" s="3" t="s">
        <v>2234</v>
      </c>
      <c r="D16" s="3" t="s">
        <v>2405</v>
      </c>
      <c r="E16" s="3" t="s">
        <v>2224</v>
      </c>
      <c r="F16" s="3" t="s">
        <v>40</v>
      </c>
      <c r="G16" s="3" t="s">
        <v>40</v>
      </c>
      <c r="H16" s="3" t="s">
        <v>2756</v>
      </c>
      <c r="I16" s="11">
        <v>7</v>
      </c>
      <c r="J16" s="12">
        <v>18</v>
      </c>
      <c r="K16" s="12">
        <f t="shared" si="0"/>
        <v>18</v>
      </c>
      <c r="L16" s="4">
        <v>0.2</v>
      </c>
    </row>
    <row r="17" spans="1:12" x14ac:dyDescent="0.25">
      <c r="A17" s="3" t="s">
        <v>157</v>
      </c>
      <c r="B17" s="3" t="s">
        <v>3086</v>
      </c>
      <c r="C17" s="3" t="s">
        <v>2234</v>
      </c>
      <c r="D17" s="3" t="s">
        <v>2277</v>
      </c>
      <c r="E17" s="3" t="s">
        <v>42</v>
      </c>
      <c r="F17" s="3" t="s">
        <v>41</v>
      </c>
      <c r="G17" s="3" t="s">
        <v>41</v>
      </c>
      <c r="H17" s="3" t="s">
        <v>42</v>
      </c>
      <c r="I17" s="11">
        <v>5</v>
      </c>
      <c r="J17" s="12">
        <v>20</v>
      </c>
      <c r="K17" s="12">
        <f t="shared" si="0"/>
        <v>20</v>
      </c>
      <c r="L17" s="4">
        <v>1</v>
      </c>
    </row>
    <row r="18" spans="1:12" x14ac:dyDescent="0.25">
      <c r="A18" s="3" t="s">
        <v>158</v>
      </c>
      <c r="B18" s="3" t="s">
        <v>3312</v>
      </c>
      <c r="C18" s="3" t="s">
        <v>2234</v>
      </c>
      <c r="D18" s="3" t="s">
        <v>2838</v>
      </c>
      <c r="E18" s="3" t="s">
        <v>62</v>
      </c>
      <c r="F18" s="3" t="s">
        <v>61</v>
      </c>
      <c r="G18" s="3" t="s">
        <v>61</v>
      </c>
      <c r="H18" s="3" t="s">
        <v>62</v>
      </c>
      <c r="I18" s="11">
        <v>7</v>
      </c>
      <c r="J18" s="12">
        <v>21</v>
      </c>
      <c r="K18" s="12">
        <f t="shared" si="0"/>
        <v>21</v>
      </c>
      <c r="L18" s="4">
        <v>0.4</v>
      </c>
    </row>
    <row r="19" spans="1:12" x14ac:dyDescent="0.25">
      <c r="A19" s="3" t="s">
        <v>158</v>
      </c>
      <c r="B19" s="3" t="s">
        <v>3312</v>
      </c>
      <c r="C19" s="3" t="s">
        <v>2234</v>
      </c>
      <c r="D19" s="3" t="s">
        <v>2291</v>
      </c>
      <c r="E19" s="3" t="s">
        <v>62</v>
      </c>
      <c r="F19" s="3" t="s">
        <v>61</v>
      </c>
      <c r="G19" s="3" t="s">
        <v>61</v>
      </c>
      <c r="H19" s="3" t="s">
        <v>62</v>
      </c>
      <c r="I19" s="11">
        <v>7</v>
      </c>
      <c r="J19" s="12">
        <v>21</v>
      </c>
      <c r="K19" s="12">
        <f t="shared" si="0"/>
        <v>21</v>
      </c>
      <c r="L19" s="4">
        <v>0.6</v>
      </c>
    </row>
    <row r="20" spans="1:12" x14ac:dyDescent="0.25">
      <c r="A20" s="3" t="s">
        <v>159</v>
      </c>
      <c r="B20" s="3" t="s">
        <v>3313</v>
      </c>
      <c r="C20" s="3" t="s">
        <v>2234</v>
      </c>
      <c r="D20" s="3" t="s">
        <v>2871</v>
      </c>
      <c r="E20" s="3" t="s">
        <v>2227</v>
      </c>
      <c r="F20" s="3" t="s">
        <v>2230</v>
      </c>
      <c r="G20" s="3" t="s">
        <v>118</v>
      </c>
      <c r="H20" s="3" t="s">
        <v>2880</v>
      </c>
      <c r="I20" s="11">
        <v>10</v>
      </c>
      <c r="J20" s="12">
        <v>18</v>
      </c>
      <c r="K20" s="12">
        <f t="shared" si="0"/>
        <v>18</v>
      </c>
      <c r="L20" s="4">
        <v>1</v>
      </c>
    </row>
    <row r="21" spans="1:12" x14ac:dyDescent="0.25">
      <c r="A21" s="3" t="s">
        <v>160</v>
      </c>
      <c r="B21" s="3" t="s">
        <v>3135</v>
      </c>
      <c r="C21" s="3" t="s">
        <v>2234</v>
      </c>
      <c r="D21" s="3" t="s">
        <v>2289</v>
      </c>
      <c r="E21" s="3" t="s">
        <v>11</v>
      </c>
      <c r="F21" s="3" t="s">
        <v>10</v>
      </c>
      <c r="G21" s="3" t="s">
        <v>10</v>
      </c>
      <c r="H21" s="3" t="s">
        <v>11</v>
      </c>
      <c r="I21" s="11">
        <v>5</v>
      </c>
      <c r="J21" s="12">
        <v>28</v>
      </c>
      <c r="K21" s="12">
        <f t="shared" si="0"/>
        <v>28</v>
      </c>
      <c r="L21" s="4">
        <v>1</v>
      </c>
    </row>
    <row r="22" spans="1:12" x14ac:dyDescent="0.25">
      <c r="A22" s="3" t="s">
        <v>161</v>
      </c>
      <c r="B22" s="3" t="s">
        <v>4061</v>
      </c>
      <c r="C22" s="3" t="s">
        <v>2234</v>
      </c>
      <c r="D22" s="3" t="s">
        <v>2312</v>
      </c>
      <c r="E22" s="3" t="s">
        <v>103</v>
      </c>
      <c r="F22" s="3" t="s">
        <v>102</v>
      </c>
      <c r="G22" s="3" t="s">
        <v>127</v>
      </c>
      <c r="H22" s="3" t="s">
        <v>142</v>
      </c>
      <c r="I22" s="11">
        <v>8</v>
      </c>
      <c r="J22" s="12">
        <v>29</v>
      </c>
      <c r="K22" s="12">
        <f t="shared" si="0"/>
        <v>29</v>
      </c>
      <c r="L22" s="4">
        <v>1</v>
      </c>
    </row>
    <row r="23" spans="1:12" x14ac:dyDescent="0.25">
      <c r="A23" s="3" t="s">
        <v>162</v>
      </c>
      <c r="B23" s="3" t="s">
        <v>4062</v>
      </c>
      <c r="C23" s="3" t="s">
        <v>2234</v>
      </c>
      <c r="D23" s="3" t="s">
        <v>2239</v>
      </c>
      <c r="E23" s="3" t="s">
        <v>9</v>
      </c>
      <c r="F23" s="3" t="s">
        <v>8</v>
      </c>
      <c r="G23" s="3" t="s">
        <v>8</v>
      </c>
      <c r="H23" s="3" t="s">
        <v>2235</v>
      </c>
      <c r="I23" s="11">
        <v>6</v>
      </c>
      <c r="J23" s="12">
        <v>17</v>
      </c>
      <c r="K23" s="12">
        <f t="shared" si="0"/>
        <v>17</v>
      </c>
      <c r="L23" s="4">
        <v>1</v>
      </c>
    </row>
    <row r="24" spans="1:12" x14ac:dyDescent="0.25">
      <c r="A24" s="3" t="s">
        <v>163</v>
      </c>
      <c r="B24" s="3" t="s">
        <v>4063</v>
      </c>
      <c r="C24" s="3" t="s">
        <v>2234</v>
      </c>
      <c r="D24" s="3" t="s">
        <v>2274</v>
      </c>
      <c r="E24" s="3" t="s">
        <v>111</v>
      </c>
      <c r="F24" s="3" t="s">
        <v>110</v>
      </c>
      <c r="G24" s="3" t="s">
        <v>127</v>
      </c>
      <c r="H24" s="3" t="s">
        <v>142</v>
      </c>
      <c r="I24" s="11">
        <v>8</v>
      </c>
      <c r="J24" s="12">
        <v>24</v>
      </c>
      <c r="K24" s="12">
        <f t="shared" si="0"/>
        <v>24</v>
      </c>
      <c r="L24" s="4">
        <v>1</v>
      </c>
    </row>
    <row r="25" spans="1:12" x14ac:dyDescent="0.25">
      <c r="A25" s="3" t="s">
        <v>164</v>
      </c>
      <c r="B25" s="3" t="s">
        <v>4064</v>
      </c>
      <c r="C25" s="3" t="s">
        <v>2234</v>
      </c>
      <c r="D25" s="3" t="s">
        <v>2568</v>
      </c>
      <c r="E25" s="3" t="s">
        <v>82</v>
      </c>
      <c r="F25" s="3" t="s">
        <v>81</v>
      </c>
      <c r="G25" s="3" t="s">
        <v>81</v>
      </c>
      <c r="H25" s="3" t="s">
        <v>82</v>
      </c>
      <c r="I25" s="11">
        <v>6</v>
      </c>
      <c r="J25" s="12">
        <v>18</v>
      </c>
      <c r="K25" s="12">
        <f t="shared" si="0"/>
        <v>18</v>
      </c>
      <c r="L25" s="4">
        <v>1</v>
      </c>
    </row>
    <row r="26" spans="1:12" x14ac:dyDescent="0.25">
      <c r="A26" s="3" t="s">
        <v>165</v>
      </c>
      <c r="B26" s="3" t="s">
        <v>4065</v>
      </c>
      <c r="C26" s="3" t="s">
        <v>2234</v>
      </c>
      <c r="D26" s="3" t="s">
        <v>2556</v>
      </c>
      <c r="E26" s="3" t="s">
        <v>105</v>
      </c>
      <c r="F26" s="3" t="s">
        <v>104</v>
      </c>
      <c r="G26" s="3" t="s">
        <v>104</v>
      </c>
      <c r="H26" s="3" t="s">
        <v>2364</v>
      </c>
      <c r="I26" s="11">
        <v>5</v>
      </c>
      <c r="J26" s="12">
        <v>11</v>
      </c>
      <c r="K26" s="12">
        <f t="shared" si="0"/>
        <v>11</v>
      </c>
      <c r="L26" s="4">
        <v>1</v>
      </c>
    </row>
    <row r="27" spans="1:12" x14ac:dyDescent="0.25">
      <c r="A27" s="3" t="s">
        <v>166</v>
      </c>
      <c r="B27" s="3" t="s">
        <v>4066</v>
      </c>
      <c r="C27" s="3" t="s">
        <v>2234</v>
      </c>
      <c r="D27" s="3" t="s">
        <v>2284</v>
      </c>
      <c r="E27" s="3" t="s">
        <v>11</v>
      </c>
      <c r="F27" s="3" t="s">
        <v>10</v>
      </c>
      <c r="G27" s="3" t="s">
        <v>120</v>
      </c>
      <c r="H27" s="3" t="s">
        <v>2879</v>
      </c>
      <c r="I27" s="11">
        <v>10</v>
      </c>
      <c r="J27" s="12">
        <v>26</v>
      </c>
      <c r="K27" s="12">
        <f t="shared" si="0"/>
        <v>26</v>
      </c>
      <c r="L27" s="4">
        <v>1</v>
      </c>
    </row>
    <row r="28" spans="1:12" x14ac:dyDescent="0.25">
      <c r="A28" s="3" t="s">
        <v>167</v>
      </c>
      <c r="B28" s="3" t="s">
        <v>2979</v>
      </c>
      <c r="C28" s="3" t="s">
        <v>2234</v>
      </c>
      <c r="D28" s="3" t="s">
        <v>2289</v>
      </c>
      <c r="E28" s="3" t="s">
        <v>11</v>
      </c>
      <c r="F28" s="3" t="s">
        <v>10</v>
      </c>
      <c r="G28" s="3" t="s">
        <v>10</v>
      </c>
      <c r="H28" s="3" t="s">
        <v>11</v>
      </c>
      <c r="I28" s="11">
        <v>5</v>
      </c>
      <c r="J28" s="12">
        <v>20</v>
      </c>
      <c r="K28" s="12">
        <f t="shared" si="0"/>
        <v>20</v>
      </c>
      <c r="L28" s="4">
        <v>1</v>
      </c>
    </row>
    <row r="29" spans="1:12" x14ac:dyDescent="0.25">
      <c r="A29" s="3" t="s">
        <v>168</v>
      </c>
      <c r="B29" s="3" t="s">
        <v>3531</v>
      </c>
      <c r="C29" s="3" t="s">
        <v>2234</v>
      </c>
      <c r="D29" s="3" t="s">
        <v>2300</v>
      </c>
      <c r="E29" s="3" t="s">
        <v>103</v>
      </c>
      <c r="F29" s="3" t="s">
        <v>102</v>
      </c>
      <c r="G29" s="3" t="s">
        <v>127</v>
      </c>
      <c r="H29" s="3" t="s">
        <v>142</v>
      </c>
      <c r="I29" s="11">
        <v>10</v>
      </c>
      <c r="J29" s="12">
        <v>21</v>
      </c>
      <c r="K29" s="12">
        <f t="shared" si="0"/>
        <v>21</v>
      </c>
      <c r="L29" s="4">
        <v>1</v>
      </c>
    </row>
    <row r="30" spans="1:12" x14ac:dyDescent="0.25">
      <c r="A30" s="3" t="s">
        <v>169</v>
      </c>
      <c r="B30" s="3" t="s">
        <v>3314</v>
      </c>
      <c r="C30" s="3" t="s">
        <v>2234</v>
      </c>
      <c r="D30" s="3" t="s">
        <v>2308</v>
      </c>
      <c r="E30" s="3" t="s">
        <v>11</v>
      </c>
      <c r="F30" s="3" t="s">
        <v>10</v>
      </c>
      <c r="G30" s="3" t="s">
        <v>10</v>
      </c>
      <c r="H30" s="3" t="s">
        <v>11</v>
      </c>
      <c r="I30" s="11">
        <v>5</v>
      </c>
      <c r="J30" s="12">
        <v>26</v>
      </c>
      <c r="K30" s="12">
        <f t="shared" si="0"/>
        <v>26</v>
      </c>
      <c r="L30" s="4">
        <v>0.2</v>
      </c>
    </row>
    <row r="31" spans="1:12" x14ac:dyDescent="0.25">
      <c r="A31" s="3" t="s">
        <v>169</v>
      </c>
      <c r="B31" s="3" t="s">
        <v>3314</v>
      </c>
      <c r="C31" s="3" t="s">
        <v>2234</v>
      </c>
      <c r="D31" s="3" t="s">
        <v>2733</v>
      </c>
      <c r="E31" s="3" t="s">
        <v>11</v>
      </c>
      <c r="F31" s="3" t="s">
        <v>10</v>
      </c>
      <c r="G31" s="3" t="s">
        <v>10</v>
      </c>
      <c r="H31" s="3" t="s">
        <v>11</v>
      </c>
      <c r="I31" s="11">
        <v>5</v>
      </c>
      <c r="J31" s="12">
        <v>26</v>
      </c>
      <c r="K31" s="12">
        <f t="shared" si="0"/>
        <v>26</v>
      </c>
      <c r="L31" s="4">
        <v>0.8</v>
      </c>
    </row>
    <row r="32" spans="1:12" x14ac:dyDescent="0.25">
      <c r="A32" s="3" t="s">
        <v>170</v>
      </c>
      <c r="B32" s="3" t="s">
        <v>3532</v>
      </c>
      <c r="C32" s="3" t="s">
        <v>2234</v>
      </c>
      <c r="D32" s="3" t="s">
        <v>2698</v>
      </c>
      <c r="E32" s="3" t="s">
        <v>31</v>
      </c>
      <c r="F32" s="3" t="s">
        <v>30</v>
      </c>
      <c r="G32" s="3" t="s">
        <v>30</v>
      </c>
      <c r="H32" s="3" t="s">
        <v>31</v>
      </c>
      <c r="I32" s="11">
        <v>10</v>
      </c>
      <c r="J32" s="12">
        <v>26</v>
      </c>
      <c r="K32" s="12">
        <f t="shared" si="0"/>
        <v>26</v>
      </c>
      <c r="L32" s="4">
        <v>0.4</v>
      </c>
    </row>
    <row r="33" spans="1:12" x14ac:dyDescent="0.25">
      <c r="A33" s="3" t="s">
        <v>170</v>
      </c>
      <c r="B33" s="3" t="s">
        <v>3532</v>
      </c>
      <c r="C33" s="3" t="s">
        <v>2234</v>
      </c>
      <c r="D33" s="3" t="s">
        <v>2279</v>
      </c>
      <c r="E33" s="3" t="s">
        <v>31</v>
      </c>
      <c r="F33" s="3" t="s">
        <v>30</v>
      </c>
      <c r="G33" s="3" t="s">
        <v>30</v>
      </c>
      <c r="H33" s="3" t="s">
        <v>31</v>
      </c>
      <c r="I33" s="11">
        <v>10</v>
      </c>
      <c r="J33" s="12">
        <v>26</v>
      </c>
      <c r="K33" s="12">
        <f t="shared" si="0"/>
        <v>26</v>
      </c>
      <c r="L33" s="4">
        <v>0.6</v>
      </c>
    </row>
    <row r="34" spans="1:12" x14ac:dyDescent="0.25">
      <c r="A34" s="3" t="s">
        <v>171</v>
      </c>
      <c r="B34" s="3" t="s">
        <v>4067</v>
      </c>
      <c r="C34" s="3" t="s">
        <v>2234</v>
      </c>
      <c r="D34" s="3" t="s">
        <v>2245</v>
      </c>
      <c r="E34" s="3" t="s">
        <v>52</v>
      </c>
      <c r="F34" s="3" t="s">
        <v>51</v>
      </c>
      <c r="G34" s="3" t="s">
        <v>51</v>
      </c>
      <c r="H34" s="3" t="s">
        <v>52</v>
      </c>
      <c r="I34" s="11">
        <v>4</v>
      </c>
      <c r="J34" s="12">
        <v>15</v>
      </c>
      <c r="K34" s="12">
        <f t="shared" si="0"/>
        <v>15</v>
      </c>
      <c r="L34" s="4">
        <v>1</v>
      </c>
    </row>
    <row r="35" spans="1:12" x14ac:dyDescent="0.25">
      <c r="A35" s="3" t="s">
        <v>172</v>
      </c>
      <c r="B35" s="3" t="s">
        <v>3533</v>
      </c>
      <c r="C35" s="3" t="s">
        <v>2234</v>
      </c>
      <c r="D35" s="3" t="s">
        <v>2423</v>
      </c>
      <c r="E35" s="3" t="s">
        <v>62</v>
      </c>
      <c r="F35" s="3" t="s">
        <v>61</v>
      </c>
      <c r="G35" s="3" t="s">
        <v>120</v>
      </c>
      <c r="H35" s="3" t="s">
        <v>2879</v>
      </c>
      <c r="I35" s="11">
        <v>5</v>
      </c>
      <c r="J35" s="12">
        <v>27</v>
      </c>
      <c r="K35" s="12">
        <f t="shared" si="0"/>
        <v>27</v>
      </c>
      <c r="L35" s="4">
        <v>1</v>
      </c>
    </row>
    <row r="36" spans="1:12" x14ac:dyDescent="0.25">
      <c r="A36" s="3" t="s">
        <v>173</v>
      </c>
      <c r="B36" s="3" t="s">
        <v>4068</v>
      </c>
      <c r="C36" s="3" t="s">
        <v>2234</v>
      </c>
      <c r="D36" s="3" t="s">
        <v>2239</v>
      </c>
      <c r="E36" s="3" t="s">
        <v>113</v>
      </c>
      <c r="F36" s="3" t="s">
        <v>112</v>
      </c>
      <c r="G36" s="3" t="s">
        <v>112</v>
      </c>
      <c r="H36" s="3" t="s">
        <v>113</v>
      </c>
      <c r="I36" s="11">
        <v>4</v>
      </c>
      <c r="J36" s="12">
        <v>25</v>
      </c>
      <c r="K36" s="12">
        <f t="shared" si="0"/>
        <v>25</v>
      </c>
      <c r="L36" s="4">
        <v>1</v>
      </c>
    </row>
    <row r="37" spans="1:12" x14ac:dyDescent="0.25">
      <c r="A37" s="3" t="s">
        <v>174</v>
      </c>
      <c r="B37" s="3" t="s">
        <v>3174</v>
      </c>
      <c r="C37" s="3" t="s">
        <v>2234</v>
      </c>
      <c r="D37" s="3" t="s">
        <v>2405</v>
      </c>
      <c r="E37" s="3" t="s">
        <v>54</v>
      </c>
      <c r="F37" s="3" t="s">
        <v>53</v>
      </c>
      <c r="G37" s="3" t="s">
        <v>53</v>
      </c>
      <c r="H37" s="3" t="s">
        <v>54</v>
      </c>
      <c r="I37" s="11">
        <v>7</v>
      </c>
      <c r="J37" s="12">
        <v>19</v>
      </c>
      <c r="K37" s="12">
        <f t="shared" si="0"/>
        <v>19</v>
      </c>
      <c r="L37" s="4">
        <v>0.6</v>
      </c>
    </row>
    <row r="38" spans="1:12" x14ac:dyDescent="0.25">
      <c r="A38" s="3" t="s">
        <v>174</v>
      </c>
      <c r="B38" s="3" t="s">
        <v>3174</v>
      </c>
      <c r="C38" s="3" t="s">
        <v>2234</v>
      </c>
      <c r="D38" s="3" t="s">
        <v>2405</v>
      </c>
      <c r="E38" s="3" t="s">
        <v>52</v>
      </c>
      <c r="F38" s="3" t="s">
        <v>51</v>
      </c>
      <c r="G38" s="3" t="s">
        <v>51</v>
      </c>
      <c r="H38" s="3" t="s">
        <v>52</v>
      </c>
      <c r="I38" s="11">
        <v>7</v>
      </c>
      <c r="J38" s="12">
        <v>19</v>
      </c>
      <c r="K38" s="12">
        <f t="shared" si="0"/>
        <v>19</v>
      </c>
      <c r="L38" s="4">
        <v>0.4</v>
      </c>
    </row>
    <row r="39" spans="1:12" x14ac:dyDescent="0.25">
      <c r="A39" s="3" t="s">
        <v>175</v>
      </c>
      <c r="B39" s="3" t="s">
        <v>4069</v>
      </c>
      <c r="C39" s="3" t="s">
        <v>2234</v>
      </c>
      <c r="D39" s="3" t="s">
        <v>2282</v>
      </c>
      <c r="E39" s="3" t="s">
        <v>31</v>
      </c>
      <c r="F39" s="3" t="s">
        <v>30</v>
      </c>
      <c r="G39" s="3" t="s">
        <v>30</v>
      </c>
      <c r="H39" s="3" t="s">
        <v>31</v>
      </c>
      <c r="I39" s="11">
        <v>2</v>
      </c>
      <c r="J39" s="12">
        <v>26</v>
      </c>
      <c r="K39" s="12">
        <f t="shared" si="0"/>
        <v>26</v>
      </c>
      <c r="L39" s="4">
        <v>1</v>
      </c>
    </row>
    <row r="40" spans="1:12" x14ac:dyDescent="0.25">
      <c r="A40" s="3" t="s">
        <v>176</v>
      </c>
      <c r="B40" s="3" t="s">
        <v>4070</v>
      </c>
      <c r="C40" s="3" t="s">
        <v>2234</v>
      </c>
      <c r="D40" s="3" t="s">
        <v>2405</v>
      </c>
      <c r="E40" s="3" t="s">
        <v>19</v>
      </c>
      <c r="F40" s="3" t="s">
        <v>18</v>
      </c>
      <c r="G40" s="3" t="s">
        <v>18</v>
      </c>
      <c r="H40" s="3" t="s">
        <v>19</v>
      </c>
      <c r="I40" s="11">
        <v>7</v>
      </c>
      <c r="J40" s="12">
        <v>20</v>
      </c>
      <c r="K40" s="12">
        <f t="shared" si="0"/>
        <v>20</v>
      </c>
      <c r="L40" s="4">
        <v>1</v>
      </c>
    </row>
    <row r="41" spans="1:12" x14ac:dyDescent="0.25">
      <c r="A41" s="3" t="s">
        <v>177</v>
      </c>
      <c r="B41" s="3" t="s">
        <v>4071</v>
      </c>
      <c r="C41" s="3" t="s">
        <v>2234</v>
      </c>
      <c r="D41" s="3" t="s">
        <v>2405</v>
      </c>
      <c r="E41" s="3" t="s">
        <v>23</v>
      </c>
      <c r="F41" s="3" t="s">
        <v>22</v>
      </c>
      <c r="G41" s="3" t="s">
        <v>22</v>
      </c>
      <c r="H41" s="3" t="s">
        <v>23</v>
      </c>
      <c r="I41" s="11">
        <v>8</v>
      </c>
      <c r="J41" s="12">
        <v>20</v>
      </c>
      <c r="K41" s="12">
        <f t="shared" si="0"/>
        <v>20</v>
      </c>
      <c r="L41" s="4">
        <v>1</v>
      </c>
    </row>
    <row r="42" spans="1:12" x14ac:dyDescent="0.25">
      <c r="A42" s="3" t="s">
        <v>178</v>
      </c>
      <c r="B42" s="3" t="s">
        <v>4072</v>
      </c>
      <c r="C42" s="3" t="s">
        <v>2234</v>
      </c>
      <c r="D42" s="3" t="s">
        <v>2359</v>
      </c>
      <c r="E42" s="3" t="s">
        <v>11</v>
      </c>
      <c r="F42" s="3" t="s">
        <v>10</v>
      </c>
      <c r="G42" s="3" t="s">
        <v>10</v>
      </c>
      <c r="H42" s="3" t="s">
        <v>11</v>
      </c>
      <c r="I42" s="11">
        <v>7</v>
      </c>
      <c r="J42" s="12">
        <v>26</v>
      </c>
      <c r="K42" s="12">
        <f t="shared" si="0"/>
        <v>26</v>
      </c>
      <c r="L42" s="4">
        <v>1</v>
      </c>
    </row>
    <row r="43" spans="1:12" x14ac:dyDescent="0.25">
      <c r="A43" s="3" t="s">
        <v>179</v>
      </c>
      <c r="B43" s="3" t="s">
        <v>4073</v>
      </c>
      <c r="C43" s="3" t="s">
        <v>2234</v>
      </c>
      <c r="D43" s="3" t="s">
        <v>2277</v>
      </c>
      <c r="E43" s="3" t="s">
        <v>78</v>
      </c>
      <c r="F43" s="3" t="s">
        <v>77</v>
      </c>
      <c r="G43" s="3" t="s">
        <v>77</v>
      </c>
      <c r="H43" s="3" t="s">
        <v>78</v>
      </c>
      <c r="I43" s="11">
        <v>5</v>
      </c>
      <c r="J43" s="12">
        <v>15</v>
      </c>
      <c r="K43" s="12">
        <f t="shared" si="0"/>
        <v>15</v>
      </c>
      <c r="L43" s="4">
        <v>1</v>
      </c>
    </row>
    <row r="44" spans="1:12" x14ac:dyDescent="0.25">
      <c r="A44" s="3" t="s">
        <v>180</v>
      </c>
      <c r="B44" s="3" t="s">
        <v>4074</v>
      </c>
      <c r="C44" s="3" t="s">
        <v>2234</v>
      </c>
      <c r="D44" s="3" t="s">
        <v>2816</v>
      </c>
      <c r="E44" s="3" t="s">
        <v>39</v>
      </c>
      <c r="F44" s="3" t="s">
        <v>38</v>
      </c>
      <c r="G44" s="3" t="s">
        <v>38</v>
      </c>
      <c r="H44" s="3" t="s">
        <v>39</v>
      </c>
      <c r="I44" s="11">
        <v>10</v>
      </c>
      <c r="J44" s="12">
        <v>26</v>
      </c>
      <c r="K44" s="12">
        <f t="shared" si="0"/>
        <v>26</v>
      </c>
      <c r="L44" s="4">
        <v>1</v>
      </c>
    </row>
    <row r="45" spans="1:12" x14ac:dyDescent="0.25">
      <c r="A45" s="3" t="s">
        <v>181</v>
      </c>
      <c r="B45" s="3" t="s">
        <v>4075</v>
      </c>
      <c r="C45" s="3" t="s">
        <v>2234</v>
      </c>
      <c r="D45" s="3" t="s">
        <v>2454</v>
      </c>
      <c r="E45" s="3" t="s">
        <v>80</v>
      </c>
      <c r="F45" s="3" t="s">
        <v>79</v>
      </c>
      <c r="G45" s="3" t="s">
        <v>127</v>
      </c>
      <c r="H45" s="3" t="s">
        <v>142</v>
      </c>
      <c r="I45" s="11">
        <v>4</v>
      </c>
      <c r="J45" s="12">
        <v>25</v>
      </c>
      <c r="K45" s="12">
        <f t="shared" si="0"/>
        <v>25</v>
      </c>
      <c r="L45" s="4">
        <v>1</v>
      </c>
    </row>
    <row r="46" spans="1:12" x14ac:dyDescent="0.25">
      <c r="A46" s="3" t="s">
        <v>182</v>
      </c>
      <c r="B46" s="3" t="s">
        <v>3175</v>
      </c>
      <c r="C46" s="3" t="s">
        <v>2234</v>
      </c>
      <c r="D46" s="3" t="s">
        <v>2840</v>
      </c>
      <c r="E46" s="3" t="s">
        <v>29</v>
      </c>
      <c r="F46" s="3" t="s">
        <v>28</v>
      </c>
      <c r="G46" s="3" t="s">
        <v>28</v>
      </c>
      <c r="H46" s="3" t="s">
        <v>29</v>
      </c>
      <c r="I46" s="11">
        <v>10</v>
      </c>
      <c r="J46" s="12">
        <v>18</v>
      </c>
      <c r="K46" s="12">
        <f t="shared" si="0"/>
        <v>18</v>
      </c>
      <c r="L46" s="4">
        <v>0.4</v>
      </c>
    </row>
    <row r="47" spans="1:12" x14ac:dyDescent="0.25">
      <c r="A47" s="3" t="s">
        <v>182</v>
      </c>
      <c r="B47" s="3" t="s">
        <v>3175</v>
      </c>
      <c r="C47" s="3" t="s">
        <v>2234</v>
      </c>
      <c r="D47" s="3" t="s">
        <v>2306</v>
      </c>
      <c r="E47" s="3" t="s">
        <v>29</v>
      </c>
      <c r="F47" s="3" t="s">
        <v>28</v>
      </c>
      <c r="G47" s="3" t="s">
        <v>28</v>
      </c>
      <c r="H47" s="3" t="s">
        <v>29</v>
      </c>
      <c r="I47" s="11">
        <v>10</v>
      </c>
      <c r="J47" s="12">
        <v>18</v>
      </c>
      <c r="K47" s="12">
        <f t="shared" si="0"/>
        <v>18</v>
      </c>
      <c r="L47" s="4">
        <v>0.6</v>
      </c>
    </row>
    <row r="48" spans="1:12" x14ac:dyDescent="0.25">
      <c r="A48" s="3" t="s">
        <v>183</v>
      </c>
      <c r="B48" s="3" t="s">
        <v>4076</v>
      </c>
      <c r="C48" s="3" t="s">
        <v>2234</v>
      </c>
      <c r="D48" s="3" t="s">
        <v>2423</v>
      </c>
      <c r="E48" s="3" t="s">
        <v>27</v>
      </c>
      <c r="F48" s="3" t="s">
        <v>26</v>
      </c>
      <c r="G48" s="3" t="s">
        <v>120</v>
      </c>
      <c r="H48" s="3" t="s">
        <v>2879</v>
      </c>
      <c r="I48" s="11">
        <v>7</v>
      </c>
      <c r="J48" s="12">
        <v>31</v>
      </c>
      <c r="K48" s="12">
        <f t="shared" si="0"/>
        <v>31</v>
      </c>
      <c r="L48" s="4">
        <v>1</v>
      </c>
    </row>
    <row r="49" spans="1:12" x14ac:dyDescent="0.25">
      <c r="A49" s="3" t="s">
        <v>184</v>
      </c>
      <c r="B49" s="3" t="s">
        <v>4077</v>
      </c>
      <c r="C49" s="3" t="s">
        <v>2234</v>
      </c>
      <c r="D49" s="3" t="s">
        <v>2659</v>
      </c>
      <c r="E49" s="3" t="s">
        <v>105</v>
      </c>
      <c r="F49" s="3" t="s">
        <v>104</v>
      </c>
      <c r="G49" s="3" t="s">
        <v>104</v>
      </c>
      <c r="H49" s="3" t="s">
        <v>2364</v>
      </c>
      <c r="I49" s="11">
        <v>8</v>
      </c>
      <c r="J49" s="12">
        <v>10</v>
      </c>
      <c r="K49" s="12">
        <f t="shared" si="0"/>
        <v>10</v>
      </c>
      <c r="L49" s="4">
        <v>1</v>
      </c>
    </row>
    <row r="50" spans="1:12" x14ac:dyDescent="0.25">
      <c r="A50" s="3" t="s">
        <v>185</v>
      </c>
      <c r="B50" s="3" t="s">
        <v>5241</v>
      </c>
      <c r="C50" s="3" t="s">
        <v>2234</v>
      </c>
      <c r="D50" s="3" t="s">
        <v>2752</v>
      </c>
      <c r="E50" s="3" t="s">
        <v>139</v>
      </c>
      <c r="F50" s="3" t="s">
        <v>138</v>
      </c>
      <c r="G50" s="3" t="s">
        <v>138</v>
      </c>
      <c r="H50" s="3" t="s">
        <v>139</v>
      </c>
      <c r="I50" s="11">
        <v>5</v>
      </c>
      <c r="J50" s="12">
        <v>25</v>
      </c>
      <c r="K50" s="12">
        <f t="shared" si="0"/>
        <v>25</v>
      </c>
      <c r="L50" s="4">
        <v>1</v>
      </c>
    </row>
    <row r="51" spans="1:12" x14ac:dyDescent="0.25">
      <c r="A51" s="3" t="s">
        <v>186</v>
      </c>
      <c r="B51" s="3" t="s">
        <v>2980</v>
      </c>
      <c r="C51" s="3" t="s">
        <v>2234</v>
      </c>
      <c r="D51" s="3" t="s">
        <v>2843</v>
      </c>
      <c r="E51" s="3" t="s">
        <v>31</v>
      </c>
      <c r="F51" s="3" t="s">
        <v>30</v>
      </c>
      <c r="G51" s="3" t="s">
        <v>30</v>
      </c>
      <c r="H51" s="3" t="s">
        <v>31</v>
      </c>
      <c r="I51" s="11">
        <v>5</v>
      </c>
      <c r="J51" s="12">
        <v>16</v>
      </c>
      <c r="K51" s="12">
        <f t="shared" si="0"/>
        <v>16</v>
      </c>
      <c r="L51" s="4">
        <v>1</v>
      </c>
    </row>
    <row r="52" spans="1:12" x14ac:dyDescent="0.25">
      <c r="A52" s="3" t="s">
        <v>187</v>
      </c>
      <c r="B52" s="3" t="s">
        <v>2981</v>
      </c>
      <c r="C52" s="3" t="s">
        <v>2234</v>
      </c>
      <c r="D52" s="3" t="s">
        <v>2282</v>
      </c>
      <c r="E52" s="3" t="s">
        <v>11</v>
      </c>
      <c r="F52" s="3" t="s">
        <v>10</v>
      </c>
      <c r="G52" s="3" t="s">
        <v>10</v>
      </c>
      <c r="H52" s="3" t="s">
        <v>11</v>
      </c>
      <c r="I52" s="11">
        <v>2</v>
      </c>
      <c r="J52" s="12">
        <v>21</v>
      </c>
      <c r="K52" s="12">
        <f t="shared" si="0"/>
        <v>21</v>
      </c>
      <c r="L52" s="4">
        <v>1</v>
      </c>
    </row>
    <row r="53" spans="1:12" x14ac:dyDescent="0.25">
      <c r="A53" s="3" t="s">
        <v>188</v>
      </c>
      <c r="B53" s="3" t="s">
        <v>3534</v>
      </c>
      <c r="C53" s="3" t="s">
        <v>2234</v>
      </c>
      <c r="D53" s="3" t="s">
        <v>2550</v>
      </c>
      <c r="E53" s="3" t="s">
        <v>132</v>
      </c>
      <c r="F53" s="3" t="s">
        <v>131</v>
      </c>
      <c r="G53" s="3" t="s">
        <v>131</v>
      </c>
      <c r="H53" s="3" t="s">
        <v>2551</v>
      </c>
      <c r="I53" s="11">
        <v>5</v>
      </c>
      <c r="J53" s="12">
        <v>18</v>
      </c>
      <c r="K53" s="12">
        <f t="shared" si="0"/>
        <v>18</v>
      </c>
      <c r="L53" s="4">
        <v>1</v>
      </c>
    </row>
    <row r="54" spans="1:12" x14ac:dyDescent="0.25">
      <c r="A54" s="3" t="s">
        <v>189</v>
      </c>
      <c r="B54" s="3" t="s">
        <v>3535</v>
      </c>
      <c r="C54" s="3" t="s">
        <v>2234</v>
      </c>
      <c r="D54" s="3" t="s">
        <v>2516</v>
      </c>
      <c r="E54" s="3" t="s">
        <v>37</v>
      </c>
      <c r="F54" s="3" t="s">
        <v>36</v>
      </c>
      <c r="G54" s="3" t="s">
        <v>36</v>
      </c>
      <c r="H54" s="3" t="s">
        <v>37</v>
      </c>
      <c r="I54" s="11">
        <v>8</v>
      </c>
      <c r="J54" s="12">
        <v>20</v>
      </c>
      <c r="K54" s="12">
        <f t="shared" si="0"/>
        <v>20</v>
      </c>
      <c r="L54" s="4">
        <v>1</v>
      </c>
    </row>
    <row r="55" spans="1:12" x14ac:dyDescent="0.25">
      <c r="A55" s="3" t="s">
        <v>190</v>
      </c>
      <c r="B55" s="3" t="s">
        <v>4078</v>
      </c>
      <c r="C55" s="3" t="s">
        <v>2234</v>
      </c>
      <c r="D55" s="3" t="s">
        <v>2239</v>
      </c>
      <c r="E55" s="3" t="s">
        <v>39</v>
      </c>
      <c r="F55" s="3" t="s">
        <v>38</v>
      </c>
      <c r="G55" s="3" t="s">
        <v>38</v>
      </c>
      <c r="H55" s="3" t="s">
        <v>39</v>
      </c>
      <c r="I55" s="11">
        <v>10</v>
      </c>
      <c r="J55" s="12">
        <v>21</v>
      </c>
      <c r="K55" s="12">
        <f t="shared" si="0"/>
        <v>21</v>
      </c>
      <c r="L55" s="4">
        <v>1</v>
      </c>
    </row>
    <row r="56" spans="1:12" x14ac:dyDescent="0.25">
      <c r="A56" s="3" t="s">
        <v>191</v>
      </c>
      <c r="B56" s="3" t="s">
        <v>4079</v>
      </c>
      <c r="C56" s="3" t="s">
        <v>2234</v>
      </c>
      <c r="D56" s="3" t="s">
        <v>2253</v>
      </c>
      <c r="E56" s="3" t="s">
        <v>86</v>
      </c>
      <c r="F56" s="3" t="s">
        <v>85</v>
      </c>
      <c r="G56" s="3" t="s">
        <v>127</v>
      </c>
      <c r="H56" s="3" t="s">
        <v>142</v>
      </c>
      <c r="I56" s="11">
        <v>8</v>
      </c>
      <c r="J56" s="12">
        <v>23</v>
      </c>
      <c r="K56" s="12">
        <f t="shared" si="0"/>
        <v>23</v>
      </c>
      <c r="L56" s="4">
        <v>1</v>
      </c>
    </row>
    <row r="57" spans="1:12" x14ac:dyDescent="0.25">
      <c r="A57" s="3" t="s">
        <v>192</v>
      </c>
      <c r="B57" s="3" t="s">
        <v>3536</v>
      </c>
      <c r="C57" s="3" t="s">
        <v>2234</v>
      </c>
      <c r="D57" s="3" t="s">
        <v>2833</v>
      </c>
      <c r="E57" s="3" t="s">
        <v>96</v>
      </c>
      <c r="F57" s="3" t="s">
        <v>95</v>
      </c>
      <c r="G57" s="3" t="s">
        <v>120</v>
      </c>
      <c r="H57" s="3" t="s">
        <v>2879</v>
      </c>
      <c r="I57" s="11">
        <v>5</v>
      </c>
      <c r="J57" s="12">
        <v>26</v>
      </c>
      <c r="K57" s="12">
        <f t="shared" si="0"/>
        <v>26</v>
      </c>
      <c r="L57" s="4">
        <v>1</v>
      </c>
    </row>
    <row r="58" spans="1:12" x14ac:dyDescent="0.25">
      <c r="A58" s="3" t="s">
        <v>193</v>
      </c>
      <c r="B58" s="3" t="s">
        <v>5242</v>
      </c>
      <c r="C58" s="3" t="s">
        <v>2234</v>
      </c>
      <c r="D58" s="3" t="s">
        <v>2243</v>
      </c>
      <c r="E58" s="3" t="s">
        <v>66</v>
      </c>
      <c r="F58" s="3" t="s">
        <v>65</v>
      </c>
      <c r="G58" s="3" t="s">
        <v>120</v>
      </c>
      <c r="H58" s="3" t="s">
        <v>2879</v>
      </c>
      <c r="I58" s="11">
        <v>10</v>
      </c>
      <c r="J58" s="12">
        <v>32</v>
      </c>
      <c r="K58" s="12">
        <f t="shared" si="0"/>
        <v>31</v>
      </c>
      <c r="L58" s="4">
        <v>1</v>
      </c>
    </row>
    <row r="59" spans="1:12" x14ac:dyDescent="0.25">
      <c r="A59" s="3" t="s">
        <v>194</v>
      </c>
      <c r="B59" s="3" t="s">
        <v>2936</v>
      </c>
      <c r="C59" s="3" t="s">
        <v>2234</v>
      </c>
      <c r="D59" s="3" t="s">
        <v>2693</v>
      </c>
      <c r="E59" s="3" t="s">
        <v>66</v>
      </c>
      <c r="F59" s="3" t="s">
        <v>65</v>
      </c>
      <c r="G59" s="3" t="s">
        <v>65</v>
      </c>
      <c r="H59" s="3" t="s">
        <v>66</v>
      </c>
      <c r="I59" s="11">
        <v>10</v>
      </c>
      <c r="J59" s="12">
        <v>25</v>
      </c>
      <c r="K59" s="12">
        <f t="shared" si="0"/>
        <v>25</v>
      </c>
      <c r="L59" s="4">
        <v>1</v>
      </c>
    </row>
    <row r="60" spans="1:12" x14ac:dyDescent="0.25">
      <c r="A60" s="3" t="s">
        <v>195</v>
      </c>
      <c r="B60" s="3" t="s">
        <v>5243</v>
      </c>
      <c r="C60" s="3" t="s">
        <v>2234</v>
      </c>
      <c r="D60" s="3" t="s">
        <v>2872</v>
      </c>
      <c r="E60" s="3" t="s">
        <v>144</v>
      </c>
      <c r="F60" s="3" t="s">
        <v>143</v>
      </c>
      <c r="G60" s="3" t="s">
        <v>143</v>
      </c>
      <c r="H60" s="3" t="s">
        <v>2881</v>
      </c>
      <c r="I60" s="11">
        <v>6</v>
      </c>
      <c r="J60" s="12">
        <v>29</v>
      </c>
      <c r="K60" s="12">
        <f t="shared" si="0"/>
        <v>29</v>
      </c>
      <c r="L60" s="4">
        <v>1</v>
      </c>
    </row>
    <row r="61" spans="1:12" x14ac:dyDescent="0.25">
      <c r="A61" s="3" t="s">
        <v>196</v>
      </c>
      <c r="B61" s="3" t="s">
        <v>3230</v>
      </c>
      <c r="C61" s="3" t="s">
        <v>2234</v>
      </c>
      <c r="D61" s="3" t="s">
        <v>2815</v>
      </c>
      <c r="E61" s="3" t="s">
        <v>99</v>
      </c>
      <c r="F61" s="3" t="s">
        <v>98</v>
      </c>
      <c r="G61" s="3" t="s">
        <v>135</v>
      </c>
      <c r="H61" s="3" t="s">
        <v>2883</v>
      </c>
      <c r="I61" s="11">
        <v>10</v>
      </c>
      <c r="J61" s="12">
        <v>30</v>
      </c>
      <c r="K61" s="12">
        <f t="shared" si="0"/>
        <v>30</v>
      </c>
      <c r="L61" s="4">
        <v>0.2</v>
      </c>
    </row>
    <row r="62" spans="1:12" x14ac:dyDescent="0.25">
      <c r="A62" s="3" t="s">
        <v>196</v>
      </c>
      <c r="B62" s="3" t="s">
        <v>3230</v>
      </c>
      <c r="C62" s="3" t="s">
        <v>2234</v>
      </c>
      <c r="D62" s="3" t="s">
        <v>2289</v>
      </c>
      <c r="E62" s="3" t="s">
        <v>99</v>
      </c>
      <c r="F62" s="3" t="s">
        <v>98</v>
      </c>
      <c r="G62" s="3" t="s">
        <v>98</v>
      </c>
      <c r="H62" s="3" t="s">
        <v>99</v>
      </c>
      <c r="I62" s="11">
        <v>10</v>
      </c>
      <c r="J62" s="12">
        <v>30</v>
      </c>
      <c r="K62" s="12">
        <f t="shared" si="0"/>
        <v>30</v>
      </c>
      <c r="L62" s="4">
        <v>0.8</v>
      </c>
    </row>
    <row r="63" spans="1:12" x14ac:dyDescent="0.25">
      <c r="A63" s="3" t="s">
        <v>197</v>
      </c>
      <c r="B63" s="3" t="s">
        <v>3136</v>
      </c>
      <c r="C63" s="3" t="s">
        <v>2234</v>
      </c>
      <c r="D63" s="3" t="s">
        <v>2289</v>
      </c>
      <c r="E63" s="3" t="s">
        <v>96</v>
      </c>
      <c r="F63" s="3" t="s">
        <v>95</v>
      </c>
      <c r="G63" s="3" t="s">
        <v>95</v>
      </c>
      <c r="H63" s="3" t="s">
        <v>96</v>
      </c>
      <c r="I63" s="11">
        <v>5</v>
      </c>
      <c r="J63" s="12">
        <v>20</v>
      </c>
      <c r="K63" s="12">
        <f t="shared" si="0"/>
        <v>20</v>
      </c>
      <c r="L63" s="4">
        <v>1</v>
      </c>
    </row>
    <row r="64" spans="1:12" x14ac:dyDescent="0.25">
      <c r="A64" s="3" t="s">
        <v>198</v>
      </c>
      <c r="B64" s="3" t="s">
        <v>4080</v>
      </c>
      <c r="C64" s="3" t="s">
        <v>2234</v>
      </c>
      <c r="D64" s="3" t="s">
        <v>2279</v>
      </c>
      <c r="E64" s="3" t="s">
        <v>11</v>
      </c>
      <c r="F64" s="3" t="s">
        <v>10</v>
      </c>
      <c r="G64" s="3" t="s">
        <v>10</v>
      </c>
      <c r="H64" s="3" t="s">
        <v>11</v>
      </c>
      <c r="I64" s="11">
        <v>5</v>
      </c>
      <c r="J64" s="12">
        <v>18</v>
      </c>
      <c r="K64" s="12">
        <f t="shared" si="0"/>
        <v>18</v>
      </c>
      <c r="L64" s="4">
        <v>1</v>
      </c>
    </row>
    <row r="65" spans="1:12" x14ac:dyDescent="0.25">
      <c r="A65" s="3" t="s">
        <v>199</v>
      </c>
      <c r="B65" s="3" t="s">
        <v>3089</v>
      </c>
      <c r="C65" s="3" t="s">
        <v>2234</v>
      </c>
      <c r="D65" s="3" t="s">
        <v>2819</v>
      </c>
      <c r="E65" s="3" t="s">
        <v>17</v>
      </c>
      <c r="F65" s="3" t="s">
        <v>16</v>
      </c>
      <c r="G65" s="3" t="s">
        <v>135</v>
      </c>
      <c r="H65" s="3" t="s">
        <v>2883</v>
      </c>
      <c r="I65" s="11">
        <v>10</v>
      </c>
      <c r="J65" s="12">
        <v>30</v>
      </c>
      <c r="K65" s="12">
        <f t="shared" si="0"/>
        <v>30</v>
      </c>
      <c r="L65" s="4">
        <v>0.1</v>
      </c>
    </row>
    <row r="66" spans="1:12" x14ac:dyDescent="0.25">
      <c r="A66" s="3" t="s">
        <v>199</v>
      </c>
      <c r="B66" s="3" t="s">
        <v>3089</v>
      </c>
      <c r="C66" s="3" t="s">
        <v>2234</v>
      </c>
      <c r="D66" s="3" t="s">
        <v>2343</v>
      </c>
      <c r="E66" s="3" t="s">
        <v>17</v>
      </c>
      <c r="F66" s="3" t="s">
        <v>16</v>
      </c>
      <c r="G66" s="3" t="s">
        <v>16</v>
      </c>
      <c r="H66" s="3" t="s">
        <v>2874</v>
      </c>
      <c r="I66" s="11">
        <v>10</v>
      </c>
      <c r="J66" s="12">
        <v>30</v>
      </c>
      <c r="K66" s="12">
        <f t="shared" ref="K66:K129" si="1">IF(J66&gt;31,31,J66)</f>
        <v>30</v>
      </c>
      <c r="L66" s="4">
        <v>0.9</v>
      </c>
    </row>
    <row r="67" spans="1:12" x14ac:dyDescent="0.25">
      <c r="A67" s="3" t="s">
        <v>200</v>
      </c>
      <c r="B67" s="3" t="s">
        <v>4081</v>
      </c>
      <c r="C67" s="3" t="s">
        <v>2234</v>
      </c>
      <c r="D67" s="3" t="s">
        <v>2291</v>
      </c>
      <c r="E67" s="3" t="s">
        <v>13</v>
      </c>
      <c r="F67" s="3" t="s">
        <v>12</v>
      </c>
      <c r="G67" s="3" t="s">
        <v>12</v>
      </c>
      <c r="H67" s="3" t="s">
        <v>13</v>
      </c>
      <c r="I67" s="11">
        <v>10</v>
      </c>
      <c r="J67" s="12">
        <v>20</v>
      </c>
      <c r="K67" s="12">
        <f t="shared" si="1"/>
        <v>20</v>
      </c>
      <c r="L67" s="4">
        <v>1</v>
      </c>
    </row>
    <row r="68" spans="1:12" x14ac:dyDescent="0.25">
      <c r="A68" s="3" t="s">
        <v>201</v>
      </c>
      <c r="B68" s="3" t="s">
        <v>2982</v>
      </c>
      <c r="C68" s="3" t="s">
        <v>2234</v>
      </c>
      <c r="D68" s="3" t="s">
        <v>2716</v>
      </c>
      <c r="E68" s="3" t="s">
        <v>33</v>
      </c>
      <c r="F68" s="3" t="s">
        <v>32</v>
      </c>
      <c r="G68" s="3" t="s">
        <v>130</v>
      </c>
      <c r="H68" s="3" t="s">
        <v>2885</v>
      </c>
      <c r="I68" s="11">
        <v>5</v>
      </c>
      <c r="J68" s="12">
        <v>22</v>
      </c>
      <c r="K68" s="12">
        <f t="shared" si="1"/>
        <v>22</v>
      </c>
      <c r="L68" s="4">
        <v>0.2</v>
      </c>
    </row>
    <row r="69" spans="1:12" x14ac:dyDescent="0.25">
      <c r="A69" s="3" t="s">
        <v>201</v>
      </c>
      <c r="B69" s="3" t="s">
        <v>2982</v>
      </c>
      <c r="C69" s="3" t="s">
        <v>2234</v>
      </c>
      <c r="D69" s="3" t="s">
        <v>2693</v>
      </c>
      <c r="E69" s="3" t="s">
        <v>33</v>
      </c>
      <c r="F69" s="3" t="s">
        <v>32</v>
      </c>
      <c r="G69" s="3" t="s">
        <v>32</v>
      </c>
      <c r="H69" s="3" t="s">
        <v>33</v>
      </c>
      <c r="I69" s="11">
        <v>5</v>
      </c>
      <c r="J69" s="12">
        <v>22</v>
      </c>
      <c r="K69" s="12">
        <f t="shared" si="1"/>
        <v>22</v>
      </c>
      <c r="L69" s="4">
        <v>0.8</v>
      </c>
    </row>
    <row r="70" spans="1:12" x14ac:dyDescent="0.25">
      <c r="A70" s="3" t="s">
        <v>202</v>
      </c>
      <c r="B70" s="3" t="s">
        <v>3537</v>
      </c>
      <c r="C70" s="3" t="s">
        <v>2234</v>
      </c>
      <c r="D70" s="3" t="s">
        <v>2728</v>
      </c>
      <c r="E70" s="3" t="s">
        <v>94</v>
      </c>
      <c r="F70" s="3" t="s">
        <v>93</v>
      </c>
      <c r="G70" s="3" t="s">
        <v>93</v>
      </c>
      <c r="H70" s="3" t="s">
        <v>94</v>
      </c>
      <c r="I70" s="11">
        <v>8</v>
      </c>
      <c r="J70" s="12">
        <v>22</v>
      </c>
      <c r="K70" s="12">
        <f t="shared" si="1"/>
        <v>22</v>
      </c>
      <c r="L70" s="4">
        <v>1</v>
      </c>
    </row>
    <row r="71" spans="1:12" x14ac:dyDescent="0.25">
      <c r="A71" s="3" t="s">
        <v>203</v>
      </c>
      <c r="B71" s="3" t="s">
        <v>3137</v>
      </c>
      <c r="C71" s="3" t="s">
        <v>2234</v>
      </c>
      <c r="D71" s="3" t="s">
        <v>2362</v>
      </c>
      <c r="E71" s="3" t="s">
        <v>62</v>
      </c>
      <c r="F71" s="3" t="s">
        <v>61</v>
      </c>
      <c r="G71" s="3" t="s">
        <v>61</v>
      </c>
      <c r="H71" s="3" t="s">
        <v>62</v>
      </c>
      <c r="I71" s="11">
        <v>3</v>
      </c>
      <c r="J71" s="12">
        <v>17</v>
      </c>
      <c r="K71" s="12">
        <f t="shared" si="1"/>
        <v>17</v>
      </c>
      <c r="L71" s="4">
        <v>1</v>
      </c>
    </row>
    <row r="72" spans="1:12" x14ac:dyDescent="0.25">
      <c r="A72" s="3" t="s">
        <v>204</v>
      </c>
      <c r="B72" s="3" t="s">
        <v>5195</v>
      </c>
      <c r="C72" s="3" t="s">
        <v>2234</v>
      </c>
      <c r="D72" s="3" t="s">
        <v>2417</v>
      </c>
      <c r="E72" s="3" t="s">
        <v>111</v>
      </c>
      <c r="F72" s="3" t="s">
        <v>110</v>
      </c>
      <c r="G72" s="3" t="s">
        <v>120</v>
      </c>
      <c r="H72" s="3" t="s">
        <v>2879</v>
      </c>
      <c r="I72" s="11">
        <v>6</v>
      </c>
      <c r="J72" s="12">
        <v>19</v>
      </c>
      <c r="K72" s="12">
        <f t="shared" si="1"/>
        <v>19</v>
      </c>
      <c r="L72" s="4">
        <v>1</v>
      </c>
    </row>
    <row r="73" spans="1:12" x14ac:dyDescent="0.25">
      <c r="A73" s="3" t="s">
        <v>205</v>
      </c>
      <c r="B73" s="3" t="s">
        <v>3538</v>
      </c>
      <c r="C73" s="3" t="s">
        <v>2234</v>
      </c>
      <c r="D73" s="3" t="s">
        <v>2487</v>
      </c>
      <c r="E73" s="3" t="s">
        <v>13</v>
      </c>
      <c r="F73" s="3" t="s">
        <v>12</v>
      </c>
      <c r="G73" s="3" t="s">
        <v>12</v>
      </c>
      <c r="H73" s="3" t="s">
        <v>13</v>
      </c>
      <c r="I73" s="11">
        <v>4</v>
      </c>
      <c r="J73" s="12">
        <v>21</v>
      </c>
      <c r="K73" s="12">
        <f t="shared" si="1"/>
        <v>21</v>
      </c>
      <c r="L73" s="4">
        <v>1</v>
      </c>
    </row>
    <row r="74" spans="1:12" x14ac:dyDescent="0.25">
      <c r="A74" s="3" t="s">
        <v>206</v>
      </c>
      <c r="B74" s="3" t="s">
        <v>5196</v>
      </c>
      <c r="C74" s="3" t="s">
        <v>2234</v>
      </c>
      <c r="D74" s="3" t="s">
        <v>2243</v>
      </c>
      <c r="E74" s="3" t="s">
        <v>2224</v>
      </c>
      <c r="F74" s="3" t="s">
        <v>40</v>
      </c>
      <c r="G74" s="3" t="s">
        <v>120</v>
      </c>
      <c r="H74" s="3" t="s">
        <v>2879</v>
      </c>
      <c r="I74" s="11">
        <v>10</v>
      </c>
      <c r="J74" s="12">
        <v>21</v>
      </c>
      <c r="K74" s="12">
        <f t="shared" si="1"/>
        <v>21</v>
      </c>
      <c r="L74" s="4">
        <v>0.5</v>
      </c>
    </row>
    <row r="75" spans="1:12" x14ac:dyDescent="0.25">
      <c r="A75" s="3" t="s">
        <v>206</v>
      </c>
      <c r="B75" s="3" t="s">
        <v>5196</v>
      </c>
      <c r="C75" s="3" t="s">
        <v>2234</v>
      </c>
      <c r="D75" s="3" t="s">
        <v>2243</v>
      </c>
      <c r="E75" s="3" t="s">
        <v>84</v>
      </c>
      <c r="F75" s="3" t="s">
        <v>83</v>
      </c>
      <c r="G75" s="3" t="s">
        <v>120</v>
      </c>
      <c r="H75" s="3" t="s">
        <v>2879</v>
      </c>
      <c r="I75" s="11">
        <v>10</v>
      </c>
      <c r="J75" s="12">
        <v>21</v>
      </c>
      <c r="K75" s="12">
        <f t="shared" si="1"/>
        <v>21</v>
      </c>
      <c r="L75" s="4">
        <v>0.5</v>
      </c>
    </row>
    <row r="76" spans="1:12" x14ac:dyDescent="0.25">
      <c r="A76" s="3" t="s">
        <v>207</v>
      </c>
      <c r="B76" s="3" t="s">
        <v>4082</v>
      </c>
      <c r="C76" s="3" t="s">
        <v>2234</v>
      </c>
      <c r="D76" s="3" t="s">
        <v>2298</v>
      </c>
      <c r="E76" s="3" t="s">
        <v>101</v>
      </c>
      <c r="F76" s="3" t="s">
        <v>100</v>
      </c>
      <c r="G76" s="3" t="s">
        <v>120</v>
      </c>
      <c r="H76" s="3" t="s">
        <v>2879</v>
      </c>
      <c r="I76" s="11">
        <v>10</v>
      </c>
      <c r="J76" s="12">
        <v>29</v>
      </c>
      <c r="K76" s="12">
        <f t="shared" si="1"/>
        <v>29</v>
      </c>
      <c r="L76" s="4">
        <v>1</v>
      </c>
    </row>
    <row r="77" spans="1:12" x14ac:dyDescent="0.25">
      <c r="A77" s="3" t="s">
        <v>208</v>
      </c>
      <c r="B77" s="3" t="s">
        <v>3539</v>
      </c>
      <c r="C77" s="3" t="s">
        <v>2234</v>
      </c>
      <c r="D77" s="3" t="s">
        <v>2335</v>
      </c>
      <c r="E77" s="3" t="s">
        <v>52</v>
      </c>
      <c r="F77" s="3" t="s">
        <v>51</v>
      </c>
      <c r="G77" s="3" t="s">
        <v>51</v>
      </c>
      <c r="H77" s="3" t="s">
        <v>52</v>
      </c>
      <c r="I77" s="11">
        <v>7</v>
      </c>
      <c r="J77" s="12">
        <v>19</v>
      </c>
      <c r="K77" s="12">
        <f t="shared" si="1"/>
        <v>19</v>
      </c>
      <c r="L77" s="4">
        <v>0.3</v>
      </c>
    </row>
    <row r="78" spans="1:12" x14ac:dyDescent="0.25">
      <c r="A78" s="3" t="s">
        <v>208</v>
      </c>
      <c r="B78" s="3" t="s">
        <v>3539</v>
      </c>
      <c r="C78" s="3" t="s">
        <v>2234</v>
      </c>
      <c r="D78" s="3" t="s">
        <v>2335</v>
      </c>
      <c r="E78" s="3" t="s">
        <v>46</v>
      </c>
      <c r="F78" s="3" t="s">
        <v>45</v>
      </c>
      <c r="G78" s="3" t="s">
        <v>45</v>
      </c>
      <c r="H78" s="3" t="s">
        <v>46</v>
      </c>
      <c r="I78" s="11">
        <v>7</v>
      </c>
      <c r="J78" s="12">
        <v>19</v>
      </c>
      <c r="K78" s="12">
        <f t="shared" si="1"/>
        <v>19</v>
      </c>
      <c r="L78" s="4">
        <v>0.7</v>
      </c>
    </row>
    <row r="79" spans="1:12" x14ac:dyDescent="0.25">
      <c r="A79" s="3" t="s">
        <v>209</v>
      </c>
      <c r="B79" s="3" t="s">
        <v>4083</v>
      </c>
      <c r="C79" s="3" t="s">
        <v>2234</v>
      </c>
      <c r="D79" s="3" t="s">
        <v>2568</v>
      </c>
      <c r="E79" s="3" t="s">
        <v>109</v>
      </c>
      <c r="F79" s="3" t="s">
        <v>108</v>
      </c>
      <c r="G79" s="3" t="s">
        <v>108</v>
      </c>
      <c r="H79" s="3" t="s">
        <v>109</v>
      </c>
      <c r="I79" s="11">
        <v>10</v>
      </c>
      <c r="J79" s="12">
        <v>19</v>
      </c>
      <c r="K79" s="12">
        <f t="shared" si="1"/>
        <v>19</v>
      </c>
      <c r="L79" s="4">
        <v>1</v>
      </c>
    </row>
    <row r="80" spans="1:12" x14ac:dyDescent="0.25">
      <c r="A80" s="3" t="s">
        <v>210</v>
      </c>
      <c r="B80" s="3" t="s">
        <v>3315</v>
      </c>
      <c r="C80" s="3" t="s">
        <v>2234</v>
      </c>
      <c r="D80" s="3" t="s">
        <v>2871</v>
      </c>
      <c r="E80" s="3" t="s">
        <v>2227</v>
      </c>
      <c r="F80" s="3" t="s">
        <v>2230</v>
      </c>
      <c r="G80" s="3" t="s">
        <v>118</v>
      </c>
      <c r="H80" s="3" t="s">
        <v>2880</v>
      </c>
      <c r="I80" s="11">
        <v>10</v>
      </c>
      <c r="J80" s="12">
        <v>30</v>
      </c>
      <c r="K80" s="12">
        <f t="shared" si="1"/>
        <v>30</v>
      </c>
      <c r="L80" s="4">
        <v>1</v>
      </c>
    </row>
    <row r="81" spans="1:12" x14ac:dyDescent="0.25">
      <c r="A81" s="3" t="s">
        <v>211</v>
      </c>
      <c r="B81" s="3" t="s">
        <v>4084</v>
      </c>
      <c r="C81" s="3" t="s">
        <v>2234</v>
      </c>
      <c r="D81" s="3" t="s">
        <v>2308</v>
      </c>
      <c r="E81" s="3" t="s">
        <v>70</v>
      </c>
      <c r="F81" s="3" t="s">
        <v>69</v>
      </c>
      <c r="G81" s="3" t="s">
        <v>69</v>
      </c>
      <c r="H81" s="3" t="s">
        <v>70</v>
      </c>
      <c r="I81" s="11">
        <v>9</v>
      </c>
      <c r="J81" s="12">
        <v>21</v>
      </c>
      <c r="K81" s="12">
        <f t="shared" si="1"/>
        <v>21</v>
      </c>
      <c r="L81" s="4">
        <v>1</v>
      </c>
    </row>
    <row r="82" spans="1:12" x14ac:dyDescent="0.25">
      <c r="A82" s="3" t="s">
        <v>212</v>
      </c>
      <c r="B82" s="3" t="s">
        <v>5164</v>
      </c>
      <c r="C82" s="3" t="s">
        <v>2234</v>
      </c>
      <c r="D82" s="3" t="s">
        <v>2792</v>
      </c>
      <c r="E82" s="3" t="s">
        <v>119</v>
      </c>
      <c r="F82" s="3" t="s">
        <v>118</v>
      </c>
      <c r="G82" s="3" t="s">
        <v>128</v>
      </c>
      <c r="H82" s="3" t="s">
        <v>129</v>
      </c>
      <c r="I82" s="11">
        <v>10</v>
      </c>
      <c r="J82" s="12">
        <v>28</v>
      </c>
      <c r="K82" s="12">
        <f t="shared" si="1"/>
        <v>28</v>
      </c>
      <c r="L82" s="4">
        <v>1</v>
      </c>
    </row>
    <row r="83" spans="1:12" x14ac:dyDescent="0.25">
      <c r="A83" s="3" t="s">
        <v>213</v>
      </c>
      <c r="B83" s="3" t="s">
        <v>2983</v>
      </c>
      <c r="C83" s="3" t="s">
        <v>2234</v>
      </c>
      <c r="D83" s="3" t="s">
        <v>2362</v>
      </c>
      <c r="E83" s="3" t="s">
        <v>66</v>
      </c>
      <c r="F83" s="3" t="s">
        <v>65</v>
      </c>
      <c r="G83" s="3" t="s">
        <v>65</v>
      </c>
      <c r="H83" s="3" t="s">
        <v>66</v>
      </c>
      <c r="I83" s="11">
        <v>10</v>
      </c>
      <c r="J83" s="12">
        <v>19</v>
      </c>
      <c r="K83" s="12">
        <f t="shared" si="1"/>
        <v>19</v>
      </c>
      <c r="L83" s="4">
        <v>1</v>
      </c>
    </row>
    <row r="84" spans="1:12" x14ac:dyDescent="0.25">
      <c r="A84" s="3" t="s">
        <v>214</v>
      </c>
      <c r="B84" s="3" t="s">
        <v>2966</v>
      </c>
      <c r="C84" s="3" t="s">
        <v>2234</v>
      </c>
      <c r="D84" s="3" t="s">
        <v>2291</v>
      </c>
      <c r="E84" s="3" t="s">
        <v>107</v>
      </c>
      <c r="F84" s="3" t="s">
        <v>106</v>
      </c>
      <c r="G84" s="3" t="s">
        <v>106</v>
      </c>
      <c r="H84" s="3" t="s">
        <v>107</v>
      </c>
      <c r="I84" s="11">
        <v>10</v>
      </c>
      <c r="J84" s="12">
        <v>21</v>
      </c>
      <c r="K84" s="12">
        <f t="shared" si="1"/>
        <v>21</v>
      </c>
      <c r="L84" s="4">
        <v>0.2</v>
      </c>
    </row>
    <row r="85" spans="1:12" x14ac:dyDescent="0.25">
      <c r="A85" s="3" t="s">
        <v>214</v>
      </c>
      <c r="B85" s="3" t="s">
        <v>2966</v>
      </c>
      <c r="C85" s="3" t="s">
        <v>2234</v>
      </c>
      <c r="D85" s="3" t="s">
        <v>2769</v>
      </c>
      <c r="E85" s="3" t="s">
        <v>107</v>
      </c>
      <c r="F85" s="3" t="s">
        <v>106</v>
      </c>
      <c r="G85" s="3" t="s">
        <v>106</v>
      </c>
      <c r="H85" s="3" t="s">
        <v>107</v>
      </c>
      <c r="I85" s="11">
        <v>10</v>
      </c>
      <c r="J85" s="12">
        <v>21</v>
      </c>
      <c r="K85" s="12">
        <f t="shared" si="1"/>
        <v>21</v>
      </c>
      <c r="L85" s="4">
        <v>0.8</v>
      </c>
    </row>
    <row r="86" spans="1:12" x14ac:dyDescent="0.25">
      <c r="A86" s="3" t="s">
        <v>215</v>
      </c>
      <c r="B86" s="3" t="s">
        <v>4085</v>
      </c>
      <c r="C86" s="3" t="s">
        <v>2234</v>
      </c>
      <c r="D86" s="3" t="s">
        <v>2245</v>
      </c>
      <c r="E86" s="3" t="s">
        <v>109</v>
      </c>
      <c r="F86" s="3" t="s">
        <v>108</v>
      </c>
      <c r="G86" s="3" t="s">
        <v>108</v>
      </c>
      <c r="H86" s="3" t="s">
        <v>109</v>
      </c>
      <c r="I86" s="11">
        <v>10</v>
      </c>
      <c r="J86" s="12">
        <v>33</v>
      </c>
      <c r="K86" s="12">
        <f t="shared" si="1"/>
        <v>31</v>
      </c>
      <c r="L86" s="4">
        <v>1</v>
      </c>
    </row>
    <row r="87" spans="1:12" x14ac:dyDescent="0.25">
      <c r="A87" s="3" t="s">
        <v>216</v>
      </c>
      <c r="B87" s="3" t="s">
        <v>4086</v>
      </c>
      <c r="C87" s="3" t="s">
        <v>2234</v>
      </c>
      <c r="D87" s="3" t="s">
        <v>2277</v>
      </c>
      <c r="E87" s="3" t="s">
        <v>76</v>
      </c>
      <c r="F87" s="3" t="s">
        <v>75</v>
      </c>
      <c r="G87" s="3" t="s">
        <v>75</v>
      </c>
      <c r="H87" s="3" t="s">
        <v>76</v>
      </c>
      <c r="I87" s="11">
        <v>7</v>
      </c>
      <c r="J87" s="12">
        <v>16</v>
      </c>
      <c r="K87" s="12">
        <f t="shared" si="1"/>
        <v>16</v>
      </c>
      <c r="L87" s="4">
        <v>1</v>
      </c>
    </row>
    <row r="88" spans="1:12" x14ac:dyDescent="0.25">
      <c r="A88" s="3" t="s">
        <v>217</v>
      </c>
      <c r="B88" s="3" t="s">
        <v>5244</v>
      </c>
      <c r="C88" s="3" t="s">
        <v>2234</v>
      </c>
      <c r="D88" s="3" t="s">
        <v>2460</v>
      </c>
      <c r="E88" s="3" t="s">
        <v>31</v>
      </c>
      <c r="F88" s="3" t="s">
        <v>30</v>
      </c>
      <c r="G88" s="3" t="s">
        <v>30</v>
      </c>
      <c r="H88" s="3" t="s">
        <v>31</v>
      </c>
      <c r="I88" s="11">
        <v>5</v>
      </c>
      <c r="J88" s="12">
        <v>13</v>
      </c>
      <c r="K88" s="12">
        <f t="shared" si="1"/>
        <v>13</v>
      </c>
      <c r="L88" s="4">
        <v>1</v>
      </c>
    </row>
    <row r="89" spans="1:12" x14ac:dyDescent="0.25">
      <c r="A89" s="3" t="s">
        <v>218</v>
      </c>
      <c r="B89" s="3" t="s">
        <v>4087</v>
      </c>
      <c r="C89" s="3" t="s">
        <v>2234</v>
      </c>
      <c r="D89" s="3" t="s">
        <v>2277</v>
      </c>
      <c r="E89" s="3" t="s">
        <v>9</v>
      </c>
      <c r="F89" s="3" t="s">
        <v>8</v>
      </c>
      <c r="G89" s="3" t="s">
        <v>8</v>
      </c>
      <c r="H89" s="3" t="s">
        <v>2235</v>
      </c>
      <c r="I89" s="11">
        <v>7</v>
      </c>
      <c r="J89" s="12">
        <v>21</v>
      </c>
      <c r="K89" s="12">
        <f t="shared" si="1"/>
        <v>21</v>
      </c>
      <c r="L89" s="4">
        <v>1</v>
      </c>
    </row>
    <row r="90" spans="1:12" x14ac:dyDescent="0.25">
      <c r="A90" s="3" t="s">
        <v>219</v>
      </c>
      <c r="B90" s="3" t="s">
        <v>4088</v>
      </c>
      <c r="C90" s="3" t="s">
        <v>2234</v>
      </c>
      <c r="D90" s="3" t="s">
        <v>2362</v>
      </c>
      <c r="E90" s="3" t="s">
        <v>7</v>
      </c>
      <c r="F90" s="3" t="s">
        <v>6</v>
      </c>
      <c r="G90" s="3" t="s">
        <v>6</v>
      </c>
      <c r="H90" s="3" t="s">
        <v>7</v>
      </c>
      <c r="I90" s="11">
        <v>8</v>
      </c>
      <c r="J90" s="12">
        <v>20</v>
      </c>
      <c r="K90" s="12">
        <f t="shared" si="1"/>
        <v>20</v>
      </c>
      <c r="L90" s="4">
        <v>1</v>
      </c>
    </row>
    <row r="91" spans="1:12" x14ac:dyDescent="0.25">
      <c r="A91" s="3" t="s">
        <v>220</v>
      </c>
      <c r="B91" s="3" t="s">
        <v>4089</v>
      </c>
      <c r="C91" s="3" t="s">
        <v>2234</v>
      </c>
      <c r="D91" s="3" t="s">
        <v>2702</v>
      </c>
      <c r="E91" s="3" t="s">
        <v>50</v>
      </c>
      <c r="F91" s="3" t="s">
        <v>49</v>
      </c>
      <c r="G91" s="3" t="s">
        <v>120</v>
      </c>
      <c r="H91" s="3" t="s">
        <v>2879</v>
      </c>
      <c r="I91" s="11">
        <v>10</v>
      </c>
      <c r="J91" s="12">
        <v>25</v>
      </c>
      <c r="K91" s="12">
        <f t="shared" si="1"/>
        <v>25</v>
      </c>
      <c r="L91" s="4">
        <v>1</v>
      </c>
    </row>
    <row r="92" spans="1:12" x14ac:dyDescent="0.25">
      <c r="A92" s="3" t="s">
        <v>221</v>
      </c>
      <c r="B92" s="3" t="s">
        <v>4090</v>
      </c>
      <c r="C92" s="3" t="s">
        <v>2234</v>
      </c>
      <c r="D92" s="3" t="s">
        <v>2239</v>
      </c>
      <c r="E92" s="3" t="s">
        <v>88</v>
      </c>
      <c r="F92" s="3" t="s">
        <v>87</v>
      </c>
      <c r="G92" s="3" t="s">
        <v>87</v>
      </c>
      <c r="H92" s="3" t="s">
        <v>88</v>
      </c>
      <c r="I92" s="11">
        <v>7</v>
      </c>
      <c r="J92" s="12">
        <v>26</v>
      </c>
      <c r="K92" s="12">
        <f t="shared" si="1"/>
        <v>26</v>
      </c>
      <c r="L92" s="4">
        <v>1</v>
      </c>
    </row>
    <row r="93" spans="1:12" x14ac:dyDescent="0.25">
      <c r="A93" s="3" t="s">
        <v>222</v>
      </c>
      <c r="B93" s="3" t="s">
        <v>3540</v>
      </c>
      <c r="C93" s="3" t="s">
        <v>2234</v>
      </c>
      <c r="D93" s="3" t="s">
        <v>2679</v>
      </c>
      <c r="E93" s="3" t="s">
        <v>42</v>
      </c>
      <c r="F93" s="3" t="s">
        <v>41</v>
      </c>
      <c r="G93" s="3" t="s">
        <v>41</v>
      </c>
      <c r="H93" s="3" t="s">
        <v>42</v>
      </c>
      <c r="I93" s="11">
        <v>8</v>
      </c>
      <c r="J93" s="12">
        <v>19</v>
      </c>
      <c r="K93" s="12">
        <f t="shared" si="1"/>
        <v>19</v>
      </c>
      <c r="L93" s="4">
        <v>1</v>
      </c>
    </row>
    <row r="94" spans="1:12" x14ac:dyDescent="0.25">
      <c r="A94" s="3" t="s">
        <v>223</v>
      </c>
      <c r="B94" s="3" t="s">
        <v>3541</v>
      </c>
      <c r="C94" s="3" t="s">
        <v>2234</v>
      </c>
      <c r="D94" s="3" t="s">
        <v>2659</v>
      </c>
      <c r="E94" s="3" t="s">
        <v>94</v>
      </c>
      <c r="F94" s="3" t="s">
        <v>93</v>
      </c>
      <c r="G94" s="3" t="s">
        <v>93</v>
      </c>
      <c r="H94" s="3" t="s">
        <v>94</v>
      </c>
      <c r="I94" s="11">
        <v>4</v>
      </c>
      <c r="J94" s="12">
        <v>18</v>
      </c>
      <c r="K94" s="12">
        <f t="shared" si="1"/>
        <v>18</v>
      </c>
      <c r="L94" s="4">
        <v>1</v>
      </c>
    </row>
    <row r="95" spans="1:12" x14ac:dyDescent="0.25">
      <c r="A95" s="3" t="s">
        <v>224</v>
      </c>
      <c r="B95" s="3" t="s">
        <v>4091</v>
      </c>
      <c r="C95" s="3" t="s">
        <v>2234</v>
      </c>
      <c r="D95" s="3" t="s">
        <v>2568</v>
      </c>
      <c r="E95" s="3" t="s">
        <v>101</v>
      </c>
      <c r="F95" s="3" t="s">
        <v>100</v>
      </c>
      <c r="G95" s="3" t="s">
        <v>100</v>
      </c>
      <c r="H95" s="3" t="s">
        <v>2876</v>
      </c>
      <c r="I95" s="11">
        <v>10</v>
      </c>
      <c r="J95" s="12">
        <v>18</v>
      </c>
      <c r="K95" s="12">
        <f t="shared" si="1"/>
        <v>18</v>
      </c>
      <c r="L95" s="4">
        <v>1</v>
      </c>
    </row>
    <row r="96" spans="1:12" x14ac:dyDescent="0.25">
      <c r="A96" s="3" t="s">
        <v>225</v>
      </c>
      <c r="B96" s="3" t="s">
        <v>3316</v>
      </c>
      <c r="C96" s="3" t="s">
        <v>2234</v>
      </c>
      <c r="D96" s="3" t="s">
        <v>2405</v>
      </c>
      <c r="E96" s="3" t="s">
        <v>94</v>
      </c>
      <c r="F96" s="3" t="s">
        <v>93</v>
      </c>
      <c r="G96" s="3" t="s">
        <v>93</v>
      </c>
      <c r="H96" s="3" t="s">
        <v>94</v>
      </c>
      <c r="I96" s="11">
        <v>10</v>
      </c>
      <c r="J96" s="12">
        <v>27</v>
      </c>
      <c r="K96" s="12">
        <f t="shared" si="1"/>
        <v>27</v>
      </c>
      <c r="L96" s="4">
        <v>0.7</v>
      </c>
    </row>
    <row r="97" spans="1:12" x14ac:dyDescent="0.25">
      <c r="A97" s="3" t="s">
        <v>225</v>
      </c>
      <c r="B97" s="3" t="s">
        <v>3316</v>
      </c>
      <c r="C97" s="3" t="s">
        <v>2234</v>
      </c>
      <c r="D97" s="3" t="s">
        <v>2405</v>
      </c>
      <c r="E97" s="3" t="s">
        <v>80</v>
      </c>
      <c r="F97" s="3" t="s">
        <v>79</v>
      </c>
      <c r="G97" s="3" t="s">
        <v>79</v>
      </c>
      <c r="H97" s="3" t="s">
        <v>80</v>
      </c>
      <c r="I97" s="11">
        <v>10</v>
      </c>
      <c r="J97" s="12">
        <v>27</v>
      </c>
      <c r="K97" s="12">
        <f t="shared" si="1"/>
        <v>27</v>
      </c>
      <c r="L97" s="4">
        <v>0.3</v>
      </c>
    </row>
    <row r="98" spans="1:12" x14ac:dyDescent="0.25">
      <c r="A98" s="3" t="s">
        <v>226</v>
      </c>
      <c r="B98" s="3" t="s">
        <v>3317</v>
      </c>
      <c r="C98" s="3" t="s">
        <v>2234</v>
      </c>
      <c r="D98" s="3" t="s">
        <v>2640</v>
      </c>
      <c r="E98" s="3" t="s">
        <v>62</v>
      </c>
      <c r="F98" s="3" t="s">
        <v>61</v>
      </c>
      <c r="G98" s="3" t="s">
        <v>61</v>
      </c>
      <c r="H98" s="3" t="s">
        <v>62</v>
      </c>
      <c r="I98" s="11">
        <v>6</v>
      </c>
      <c r="J98" s="12">
        <v>18</v>
      </c>
      <c r="K98" s="12">
        <f t="shared" si="1"/>
        <v>18</v>
      </c>
      <c r="L98" s="4">
        <v>0.4</v>
      </c>
    </row>
    <row r="99" spans="1:12" x14ac:dyDescent="0.25">
      <c r="A99" s="3" t="s">
        <v>226</v>
      </c>
      <c r="B99" s="3" t="s">
        <v>3317</v>
      </c>
      <c r="C99" s="3" t="s">
        <v>2234</v>
      </c>
      <c r="D99" s="3" t="s">
        <v>2291</v>
      </c>
      <c r="E99" s="3" t="s">
        <v>62</v>
      </c>
      <c r="F99" s="3" t="s">
        <v>61</v>
      </c>
      <c r="G99" s="3" t="s">
        <v>61</v>
      </c>
      <c r="H99" s="3" t="s">
        <v>62</v>
      </c>
      <c r="I99" s="11">
        <v>6</v>
      </c>
      <c r="J99" s="12">
        <v>18</v>
      </c>
      <c r="K99" s="12">
        <f t="shared" si="1"/>
        <v>18</v>
      </c>
      <c r="L99" s="4">
        <v>0.6</v>
      </c>
    </row>
    <row r="100" spans="1:12" x14ac:dyDescent="0.25">
      <c r="A100" s="3" t="s">
        <v>227</v>
      </c>
      <c r="B100" s="3" t="s">
        <v>3318</v>
      </c>
      <c r="C100" s="3" t="s">
        <v>2234</v>
      </c>
      <c r="D100" s="3" t="s">
        <v>2282</v>
      </c>
      <c r="E100" s="3" t="s">
        <v>11</v>
      </c>
      <c r="F100" s="3" t="s">
        <v>10</v>
      </c>
      <c r="G100" s="3" t="s">
        <v>10</v>
      </c>
      <c r="H100" s="3" t="s">
        <v>11</v>
      </c>
      <c r="I100" s="11">
        <v>10</v>
      </c>
      <c r="J100" s="12">
        <v>21</v>
      </c>
      <c r="K100" s="12">
        <f t="shared" si="1"/>
        <v>21</v>
      </c>
      <c r="L100" s="4">
        <v>0.4</v>
      </c>
    </row>
    <row r="101" spans="1:12" x14ac:dyDescent="0.25">
      <c r="A101" s="3" t="s">
        <v>227</v>
      </c>
      <c r="B101" s="3" t="s">
        <v>3318</v>
      </c>
      <c r="C101" s="3" t="s">
        <v>2234</v>
      </c>
      <c r="D101" s="3" t="s">
        <v>2748</v>
      </c>
      <c r="E101" s="3" t="s">
        <v>11</v>
      </c>
      <c r="F101" s="3" t="s">
        <v>10</v>
      </c>
      <c r="G101" s="3" t="s">
        <v>10</v>
      </c>
      <c r="H101" s="3" t="s">
        <v>11</v>
      </c>
      <c r="I101" s="11">
        <v>10</v>
      </c>
      <c r="J101" s="12">
        <v>21</v>
      </c>
      <c r="K101" s="12">
        <f t="shared" si="1"/>
        <v>21</v>
      </c>
      <c r="L101" s="4">
        <v>0.6</v>
      </c>
    </row>
    <row r="102" spans="1:12" x14ac:dyDescent="0.25">
      <c r="A102" s="3" t="s">
        <v>228</v>
      </c>
      <c r="B102" s="3" t="s">
        <v>4092</v>
      </c>
      <c r="C102" s="3" t="s">
        <v>2234</v>
      </c>
      <c r="D102" s="3" t="s">
        <v>2308</v>
      </c>
      <c r="E102" s="3" t="s">
        <v>31</v>
      </c>
      <c r="F102" s="3" t="s">
        <v>30</v>
      </c>
      <c r="G102" s="3" t="s">
        <v>30</v>
      </c>
      <c r="H102" s="3" t="s">
        <v>31</v>
      </c>
      <c r="I102" s="11">
        <v>6</v>
      </c>
      <c r="J102" s="12">
        <v>18</v>
      </c>
      <c r="K102" s="12">
        <f t="shared" si="1"/>
        <v>18</v>
      </c>
      <c r="L102" s="4">
        <v>1</v>
      </c>
    </row>
    <row r="103" spans="1:12" x14ac:dyDescent="0.25">
      <c r="A103" s="3" t="s">
        <v>229</v>
      </c>
      <c r="B103" s="3" t="s">
        <v>4093</v>
      </c>
      <c r="C103" s="3" t="s">
        <v>2234</v>
      </c>
      <c r="D103" s="3" t="s">
        <v>2568</v>
      </c>
      <c r="E103" s="3" t="s">
        <v>9</v>
      </c>
      <c r="F103" s="3" t="s">
        <v>8</v>
      </c>
      <c r="G103" s="3" t="s">
        <v>8</v>
      </c>
      <c r="H103" s="3" t="s">
        <v>2235</v>
      </c>
      <c r="I103" s="11">
        <v>10</v>
      </c>
      <c r="J103" s="12">
        <v>17</v>
      </c>
      <c r="K103" s="12">
        <f t="shared" si="1"/>
        <v>17</v>
      </c>
      <c r="L103" s="4">
        <v>1</v>
      </c>
    </row>
    <row r="104" spans="1:12" x14ac:dyDescent="0.25">
      <c r="A104" s="3" t="s">
        <v>230</v>
      </c>
      <c r="B104" s="3" t="s">
        <v>3090</v>
      </c>
      <c r="C104" s="3" t="s">
        <v>2234</v>
      </c>
      <c r="D104" s="3" t="s">
        <v>2405</v>
      </c>
      <c r="E104" s="3" t="s">
        <v>109</v>
      </c>
      <c r="F104" s="3" t="s">
        <v>108</v>
      </c>
      <c r="G104" s="3" t="s">
        <v>108</v>
      </c>
      <c r="H104" s="3" t="s">
        <v>109</v>
      </c>
      <c r="I104" s="11">
        <v>7</v>
      </c>
      <c r="J104" s="12">
        <v>19</v>
      </c>
      <c r="K104" s="12">
        <f t="shared" si="1"/>
        <v>19</v>
      </c>
      <c r="L104" s="4">
        <v>0.4</v>
      </c>
    </row>
    <row r="105" spans="1:12" x14ac:dyDescent="0.25">
      <c r="A105" s="3" t="s">
        <v>230</v>
      </c>
      <c r="B105" s="3" t="s">
        <v>3090</v>
      </c>
      <c r="C105" s="3" t="s">
        <v>2234</v>
      </c>
      <c r="D105" s="3" t="s">
        <v>2405</v>
      </c>
      <c r="E105" s="3" t="s">
        <v>9</v>
      </c>
      <c r="F105" s="3" t="s">
        <v>8</v>
      </c>
      <c r="G105" s="3" t="s">
        <v>8</v>
      </c>
      <c r="H105" s="3" t="s">
        <v>2235</v>
      </c>
      <c r="I105" s="11">
        <v>7</v>
      </c>
      <c r="J105" s="12">
        <v>19</v>
      </c>
      <c r="K105" s="12">
        <f t="shared" si="1"/>
        <v>19</v>
      </c>
      <c r="L105" s="4">
        <v>0.6</v>
      </c>
    </row>
    <row r="106" spans="1:12" x14ac:dyDescent="0.25">
      <c r="A106" s="3" t="s">
        <v>231</v>
      </c>
      <c r="B106" s="3" t="s">
        <v>5245</v>
      </c>
      <c r="C106" s="3" t="s">
        <v>2234</v>
      </c>
      <c r="D106" s="3" t="s">
        <v>2417</v>
      </c>
      <c r="E106" s="3" t="s">
        <v>7</v>
      </c>
      <c r="F106" s="3" t="s">
        <v>6</v>
      </c>
      <c r="G106" s="3" t="s">
        <v>120</v>
      </c>
      <c r="H106" s="3" t="s">
        <v>2879</v>
      </c>
      <c r="I106" s="11">
        <v>10</v>
      </c>
      <c r="J106" s="12">
        <v>25</v>
      </c>
      <c r="K106" s="12">
        <f t="shared" si="1"/>
        <v>25</v>
      </c>
      <c r="L106" s="4">
        <v>1</v>
      </c>
    </row>
    <row r="107" spans="1:12" x14ac:dyDescent="0.25">
      <c r="A107" s="3" t="s">
        <v>232</v>
      </c>
      <c r="B107" s="3" t="s">
        <v>4094</v>
      </c>
      <c r="C107" s="3" t="s">
        <v>2234</v>
      </c>
      <c r="D107" s="3" t="s">
        <v>2715</v>
      </c>
      <c r="E107" s="3" t="s">
        <v>99</v>
      </c>
      <c r="F107" s="3" t="s">
        <v>98</v>
      </c>
      <c r="G107" s="3" t="s">
        <v>98</v>
      </c>
      <c r="H107" s="3" t="s">
        <v>99</v>
      </c>
      <c r="I107" s="11">
        <v>10</v>
      </c>
      <c r="J107" s="12">
        <v>30</v>
      </c>
      <c r="K107" s="12">
        <f t="shared" si="1"/>
        <v>30</v>
      </c>
      <c r="L107" s="4">
        <v>1</v>
      </c>
    </row>
    <row r="108" spans="1:12" x14ac:dyDescent="0.25">
      <c r="A108" s="3" t="s">
        <v>233</v>
      </c>
      <c r="B108" s="3" t="s">
        <v>4095</v>
      </c>
      <c r="C108" s="3" t="s">
        <v>2234</v>
      </c>
      <c r="D108" s="3" t="s">
        <v>2277</v>
      </c>
      <c r="E108" s="3" t="s">
        <v>52</v>
      </c>
      <c r="F108" s="3" t="s">
        <v>51</v>
      </c>
      <c r="G108" s="3" t="s">
        <v>51</v>
      </c>
      <c r="H108" s="3" t="s">
        <v>52</v>
      </c>
      <c r="I108" s="11">
        <v>8</v>
      </c>
      <c r="J108" s="12">
        <v>11</v>
      </c>
      <c r="K108" s="12">
        <f t="shared" si="1"/>
        <v>11</v>
      </c>
      <c r="L108" s="4">
        <v>1</v>
      </c>
    </row>
    <row r="109" spans="1:12" x14ac:dyDescent="0.25">
      <c r="A109" s="3" t="s">
        <v>234</v>
      </c>
      <c r="B109" s="3" t="s">
        <v>4096</v>
      </c>
      <c r="C109" s="3" t="s">
        <v>2234</v>
      </c>
      <c r="D109" s="3" t="s">
        <v>2308</v>
      </c>
      <c r="E109" s="3" t="s">
        <v>70</v>
      </c>
      <c r="F109" s="3" t="s">
        <v>69</v>
      </c>
      <c r="G109" s="3" t="s">
        <v>69</v>
      </c>
      <c r="H109" s="3" t="s">
        <v>70</v>
      </c>
      <c r="I109" s="11">
        <v>10</v>
      </c>
      <c r="J109" s="12">
        <v>25</v>
      </c>
      <c r="K109" s="12">
        <f t="shared" si="1"/>
        <v>25</v>
      </c>
      <c r="L109" s="4">
        <v>1</v>
      </c>
    </row>
    <row r="110" spans="1:12" x14ac:dyDescent="0.25">
      <c r="A110" s="3" t="s">
        <v>235</v>
      </c>
      <c r="B110" s="3" t="s">
        <v>3176</v>
      </c>
      <c r="C110" s="3" t="s">
        <v>2234</v>
      </c>
      <c r="D110" s="3" t="s">
        <v>2899</v>
      </c>
      <c r="E110" s="3" t="s">
        <v>70</v>
      </c>
      <c r="F110" s="3" t="s">
        <v>69</v>
      </c>
      <c r="G110" s="3" t="s">
        <v>69</v>
      </c>
      <c r="H110" s="3" t="s">
        <v>70</v>
      </c>
      <c r="I110" s="11">
        <v>5</v>
      </c>
      <c r="J110" s="12">
        <v>24</v>
      </c>
      <c r="K110" s="12">
        <f t="shared" si="1"/>
        <v>24</v>
      </c>
      <c r="L110" s="4">
        <v>0.4</v>
      </c>
    </row>
    <row r="111" spans="1:12" x14ac:dyDescent="0.25">
      <c r="A111" s="3" t="s">
        <v>235</v>
      </c>
      <c r="B111" s="3" t="s">
        <v>3176</v>
      </c>
      <c r="C111" s="3" t="s">
        <v>2234</v>
      </c>
      <c r="D111" s="3" t="s">
        <v>2394</v>
      </c>
      <c r="E111" s="3" t="s">
        <v>123</v>
      </c>
      <c r="F111" s="3" t="s">
        <v>122</v>
      </c>
      <c r="G111" s="3" t="s">
        <v>122</v>
      </c>
      <c r="H111" s="3" t="s">
        <v>123</v>
      </c>
      <c r="I111" s="11">
        <v>5</v>
      </c>
      <c r="J111" s="12">
        <v>24</v>
      </c>
      <c r="K111" s="12">
        <f t="shared" si="1"/>
        <v>24</v>
      </c>
      <c r="L111" s="4">
        <v>0.2</v>
      </c>
    </row>
    <row r="112" spans="1:12" x14ac:dyDescent="0.25">
      <c r="A112" s="3" t="s">
        <v>235</v>
      </c>
      <c r="B112" s="3" t="s">
        <v>3176</v>
      </c>
      <c r="C112" s="3" t="s">
        <v>2234</v>
      </c>
      <c r="D112" s="3" t="s">
        <v>2335</v>
      </c>
      <c r="E112" s="3" t="s">
        <v>72</v>
      </c>
      <c r="F112" s="3" t="s">
        <v>71</v>
      </c>
      <c r="G112" s="3" t="s">
        <v>71</v>
      </c>
      <c r="H112" s="3" t="s">
        <v>72</v>
      </c>
      <c r="I112" s="11">
        <v>5</v>
      </c>
      <c r="J112" s="12">
        <v>24</v>
      </c>
      <c r="K112" s="12">
        <f t="shared" si="1"/>
        <v>24</v>
      </c>
      <c r="L112" s="4">
        <v>0.4</v>
      </c>
    </row>
    <row r="113" spans="1:12" x14ac:dyDescent="0.25">
      <c r="A113" s="3" t="s">
        <v>236</v>
      </c>
      <c r="B113" s="3" t="s">
        <v>5197</v>
      </c>
      <c r="C113" s="3" t="s">
        <v>2234</v>
      </c>
      <c r="D113" s="3" t="s">
        <v>2243</v>
      </c>
      <c r="E113" s="3" t="s">
        <v>35</v>
      </c>
      <c r="F113" s="3" t="s">
        <v>34</v>
      </c>
      <c r="G113" s="3" t="s">
        <v>120</v>
      </c>
      <c r="H113" s="3" t="s">
        <v>2879</v>
      </c>
      <c r="I113" s="11">
        <v>10</v>
      </c>
      <c r="J113" s="12">
        <v>28</v>
      </c>
      <c r="K113" s="12">
        <f t="shared" si="1"/>
        <v>28</v>
      </c>
      <c r="L113" s="4">
        <v>1</v>
      </c>
    </row>
    <row r="114" spans="1:12" x14ac:dyDescent="0.25">
      <c r="A114" s="3" t="s">
        <v>237</v>
      </c>
      <c r="B114" s="3" t="s">
        <v>3542</v>
      </c>
      <c r="C114" s="3" t="s">
        <v>2234</v>
      </c>
      <c r="D114" s="3" t="s">
        <v>2343</v>
      </c>
      <c r="E114" s="3" t="s">
        <v>25</v>
      </c>
      <c r="F114" s="3" t="s">
        <v>24</v>
      </c>
      <c r="G114" s="3" t="s">
        <v>24</v>
      </c>
      <c r="H114" s="3" t="s">
        <v>25</v>
      </c>
      <c r="I114" s="11">
        <v>2</v>
      </c>
      <c r="J114" s="12">
        <v>20</v>
      </c>
      <c r="K114" s="12">
        <f t="shared" si="1"/>
        <v>20</v>
      </c>
      <c r="L114" s="4">
        <v>1</v>
      </c>
    </row>
    <row r="115" spans="1:12" x14ac:dyDescent="0.25">
      <c r="A115" s="3" t="s">
        <v>238</v>
      </c>
      <c r="B115" s="3" t="s">
        <v>3177</v>
      </c>
      <c r="C115" s="3" t="s">
        <v>2234</v>
      </c>
      <c r="D115" s="3" t="s">
        <v>2362</v>
      </c>
      <c r="E115" s="3" t="s">
        <v>64</v>
      </c>
      <c r="F115" s="3" t="s">
        <v>63</v>
      </c>
      <c r="G115" s="3" t="s">
        <v>63</v>
      </c>
      <c r="H115" s="3" t="s">
        <v>64</v>
      </c>
      <c r="I115" s="11">
        <v>10</v>
      </c>
      <c r="J115" s="12">
        <v>18</v>
      </c>
      <c r="K115" s="12">
        <f t="shared" si="1"/>
        <v>18</v>
      </c>
      <c r="L115" s="4">
        <v>0.4</v>
      </c>
    </row>
    <row r="116" spans="1:12" x14ac:dyDescent="0.25">
      <c r="A116" s="3" t="s">
        <v>238</v>
      </c>
      <c r="B116" s="3" t="s">
        <v>3177</v>
      </c>
      <c r="C116" s="3" t="s">
        <v>2234</v>
      </c>
      <c r="D116" s="3" t="s">
        <v>2716</v>
      </c>
      <c r="E116" s="3" t="s">
        <v>64</v>
      </c>
      <c r="F116" s="3" t="s">
        <v>63</v>
      </c>
      <c r="G116" s="3" t="s">
        <v>130</v>
      </c>
      <c r="H116" s="3" t="s">
        <v>2885</v>
      </c>
      <c r="I116" s="11">
        <v>10</v>
      </c>
      <c r="J116" s="12">
        <v>18</v>
      </c>
      <c r="K116" s="12">
        <f t="shared" si="1"/>
        <v>18</v>
      </c>
      <c r="L116" s="4">
        <v>0.6</v>
      </c>
    </row>
    <row r="117" spans="1:12" x14ac:dyDescent="0.25">
      <c r="A117" s="3" t="s">
        <v>239</v>
      </c>
      <c r="B117" s="3" t="s">
        <v>4097</v>
      </c>
      <c r="C117" s="3" t="s">
        <v>2234</v>
      </c>
      <c r="D117" s="3" t="s">
        <v>2550</v>
      </c>
      <c r="E117" s="3" t="s">
        <v>132</v>
      </c>
      <c r="F117" s="3" t="s">
        <v>131</v>
      </c>
      <c r="G117" s="3" t="s">
        <v>131</v>
      </c>
      <c r="H117" s="3" t="s">
        <v>2551</v>
      </c>
      <c r="I117" s="11">
        <v>4</v>
      </c>
      <c r="J117" s="12">
        <v>18</v>
      </c>
      <c r="K117" s="12">
        <f t="shared" si="1"/>
        <v>18</v>
      </c>
      <c r="L117" s="4">
        <v>1</v>
      </c>
    </row>
    <row r="118" spans="1:12" x14ac:dyDescent="0.25">
      <c r="A118" s="3" t="s">
        <v>240</v>
      </c>
      <c r="B118" s="3" t="s">
        <v>4098</v>
      </c>
      <c r="C118" s="3" t="s">
        <v>2234</v>
      </c>
      <c r="D118" s="3" t="s">
        <v>2568</v>
      </c>
      <c r="E118" s="3" t="s">
        <v>35</v>
      </c>
      <c r="F118" s="3" t="s">
        <v>34</v>
      </c>
      <c r="G118" s="3" t="s">
        <v>34</v>
      </c>
      <c r="H118" s="3" t="s">
        <v>35</v>
      </c>
      <c r="I118" s="11">
        <v>5</v>
      </c>
      <c r="J118" s="12">
        <v>20</v>
      </c>
      <c r="K118" s="12">
        <f t="shared" si="1"/>
        <v>20</v>
      </c>
      <c r="L118" s="4">
        <v>1</v>
      </c>
    </row>
    <row r="119" spans="1:12" x14ac:dyDescent="0.25">
      <c r="A119" s="3" t="s">
        <v>241</v>
      </c>
      <c r="B119" s="3" t="s">
        <v>3543</v>
      </c>
      <c r="C119" s="3" t="s">
        <v>2234</v>
      </c>
      <c r="D119" s="3" t="s">
        <v>2679</v>
      </c>
      <c r="E119" s="3" t="s">
        <v>19</v>
      </c>
      <c r="F119" s="3" t="s">
        <v>18</v>
      </c>
      <c r="G119" s="3" t="s">
        <v>18</v>
      </c>
      <c r="H119" s="3" t="s">
        <v>19</v>
      </c>
      <c r="I119" s="11">
        <v>7</v>
      </c>
      <c r="J119" s="12">
        <v>17</v>
      </c>
      <c r="K119" s="12">
        <f t="shared" si="1"/>
        <v>17</v>
      </c>
      <c r="L119" s="4">
        <v>1</v>
      </c>
    </row>
    <row r="120" spans="1:12" x14ac:dyDescent="0.25">
      <c r="A120" s="3" t="s">
        <v>242</v>
      </c>
      <c r="B120" s="3" t="s">
        <v>3544</v>
      </c>
      <c r="C120" s="3" t="s">
        <v>2234</v>
      </c>
      <c r="D120" s="3" t="s">
        <v>2366</v>
      </c>
      <c r="E120" s="3" t="s">
        <v>64</v>
      </c>
      <c r="F120" s="3" t="s">
        <v>63</v>
      </c>
      <c r="G120" s="3" t="s">
        <v>63</v>
      </c>
      <c r="H120" s="3" t="s">
        <v>64</v>
      </c>
      <c r="I120" s="11">
        <v>9</v>
      </c>
      <c r="J120" s="12">
        <v>17</v>
      </c>
      <c r="K120" s="12">
        <f t="shared" si="1"/>
        <v>17</v>
      </c>
      <c r="L120" s="4">
        <v>1</v>
      </c>
    </row>
    <row r="121" spans="1:12" x14ac:dyDescent="0.25">
      <c r="A121" s="3" t="s">
        <v>243</v>
      </c>
      <c r="B121" s="3" t="s">
        <v>3545</v>
      </c>
      <c r="C121" s="3" t="s">
        <v>2234</v>
      </c>
      <c r="D121" s="3" t="s">
        <v>2731</v>
      </c>
      <c r="E121" s="3" t="s">
        <v>23</v>
      </c>
      <c r="F121" s="3" t="s">
        <v>22</v>
      </c>
      <c r="G121" s="3" t="s">
        <v>135</v>
      </c>
      <c r="H121" s="3" t="s">
        <v>2883</v>
      </c>
      <c r="I121" s="11">
        <v>10</v>
      </c>
      <c r="J121" s="12">
        <v>30</v>
      </c>
      <c r="K121" s="12">
        <f t="shared" si="1"/>
        <v>30</v>
      </c>
      <c r="L121" s="4">
        <v>1</v>
      </c>
    </row>
    <row r="122" spans="1:12" x14ac:dyDescent="0.25">
      <c r="A122" s="3" t="s">
        <v>244</v>
      </c>
      <c r="B122" s="3" t="s">
        <v>4099</v>
      </c>
      <c r="C122" s="3" t="s">
        <v>2234</v>
      </c>
      <c r="D122" s="3" t="s">
        <v>2245</v>
      </c>
      <c r="E122" s="3" t="s">
        <v>21</v>
      </c>
      <c r="F122" s="3" t="s">
        <v>20</v>
      </c>
      <c r="G122" s="3" t="s">
        <v>20</v>
      </c>
      <c r="H122" s="3" t="s">
        <v>21</v>
      </c>
      <c r="I122" s="11">
        <v>10</v>
      </c>
      <c r="J122" s="12">
        <v>28</v>
      </c>
      <c r="K122" s="12">
        <f t="shared" si="1"/>
        <v>28</v>
      </c>
      <c r="L122" s="4">
        <v>1</v>
      </c>
    </row>
    <row r="123" spans="1:12" x14ac:dyDescent="0.25">
      <c r="A123" s="3" t="s">
        <v>245</v>
      </c>
      <c r="B123" s="3" t="s">
        <v>5246</v>
      </c>
      <c r="C123" s="3" t="s">
        <v>2234</v>
      </c>
      <c r="D123" s="3" t="s">
        <v>2328</v>
      </c>
      <c r="E123" s="3" t="s">
        <v>31</v>
      </c>
      <c r="F123" s="3" t="s">
        <v>30</v>
      </c>
      <c r="G123" s="3" t="s">
        <v>120</v>
      </c>
      <c r="H123" s="3" t="s">
        <v>2879</v>
      </c>
      <c r="I123" s="11">
        <v>10</v>
      </c>
      <c r="J123" s="12">
        <v>28</v>
      </c>
      <c r="K123" s="12">
        <f t="shared" si="1"/>
        <v>28</v>
      </c>
      <c r="L123" s="4">
        <v>1</v>
      </c>
    </row>
    <row r="124" spans="1:12" x14ac:dyDescent="0.25">
      <c r="A124" s="3" t="s">
        <v>246</v>
      </c>
      <c r="B124" s="3" t="s">
        <v>4100</v>
      </c>
      <c r="C124" s="3" t="s">
        <v>2234</v>
      </c>
      <c r="D124" s="3" t="s">
        <v>2239</v>
      </c>
      <c r="E124" s="3" t="s">
        <v>46</v>
      </c>
      <c r="F124" s="3" t="s">
        <v>45</v>
      </c>
      <c r="G124" s="3" t="s">
        <v>45</v>
      </c>
      <c r="H124" s="3" t="s">
        <v>46</v>
      </c>
      <c r="I124" s="11">
        <v>9</v>
      </c>
      <c r="J124" s="12">
        <v>23</v>
      </c>
      <c r="K124" s="12">
        <f t="shared" si="1"/>
        <v>23</v>
      </c>
      <c r="L124" s="4">
        <v>1</v>
      </c>
    </row>
    <row r="125" spans="1:12" x14ac:dyDescent="0.25">
      <c r="A125" s="3" t="s">
        <v>247</v>
      </c>
      <c r="B125" s="3" t="s">
        <v>4101</v>
      </c>
      <c r="C125" s="3" t="s">
        <v>2234</v>
      </c>
      <c r="D125" s="3" t="s">
        <v>2556</v>
      </c>
      <c r="E125" s="3" t="s">
        <v>113</v>
      </c>
      <c r="F125" s="3" t="s">
        <v>112</v>
      </c>
      <c r="G125" s="3" t="s">
        <v>112</v>
      </c>
      <c r="H125" s="3" t="s">
        <v>113</v>
      </c>
      <c r="I125" s="11">
        <v>10</v>
      </c>
      <c r="J125" s="12">
        <v>32</v>
      </c>
      <c r="K125" s="12">
        <f t="shared" si="1"/>
        <v>31</v>
      </c>
      <c r="L125" s="4">
        <v>1</v>
      </c>
    </row>
    <row r="126" spans="1:12" x14ac:dyDescent="0.25">
      <c r="A126" s="3" t="s">
        <v>248</v>
      </c>
      <c r="B126" s="3" t="s">
        <v>3134</v>
      </c>
      <c r="C126" s="3" t="s">
        <v>2234</v>
      </c>
      <c r="D126" s="3" t="s">
        <v>2279</v>
      </c>
      <c r="E126" s="3" t="s">
        <v>70</v>
      </c>
      <c r="F126" s="3" t="s">
        <v>69</v>
      </c>
      <c r="G126" s="3" t="s">
        <v>69</v>
      </c>
      <c r="H126" s="3" t="s">
        <v>70</v>
      </c>
      <c r="I126" s="11">
        <v>10</v>
      </c>
      <c r="J126" s="12">
        <v>31</v>
      </c>
      <c r="K126" s="12">
        <f t="shared" si="1"/>
        <v>31</v>
      </c>
      <c r="L126" s="4">
        <v>1</v>
      </c>
    </row>
    <row r="127" spans="1:12" x14ac:dyDescent="0.25">
      <c r="A127" s="3" t="s">
        <v>249</v>
      </c>
      <c r="B127" s="3" t="s">
        <v>3319</v>
      </c>
      <c r="C127" s="3" t="s">
        <v>2234</v>
      </c>
      <c r="D127" s="3" t="s">
        <v>2282</v>
      </c>
      <c r="E127" s="3" t="s">
        <v>31</v>
      </c>
      <c r="F127" s="3" t="s">
        <v>30</v>
      </c>
      <c r="G127" s="3" t="s">
        <v>30</v>
      </c>
      <c r="H127" s="3" t="s">
        <v>31</v>
      </c>
      <c r="I127" s="11">
        <v>10</v>
      </c>
      <c r="J127" s="12">
        <v>26</v>
      </c>
      <c r="K127" s="12">
        <f t="shared" si="1"/>
        <v>26</v>
      </c>
      <c r="L127" s="4">
        <v>0.4</v>
      </c>
    </row>
    <row r="128" spans="1:12" x14ac:dyDescent="0.25">
      <c r="A128" s="3" t="s">
        <v>249</v>
      </c>
      <c r="B128" s="3" t="s">
        <v>3319</v>
      </c>
      <c r="C128" s="3" t="s">
        <v>2234</v>
      </c>
      <c r="D128" s="3" t="s">
        <v>2748</v>
      </c>
      <c r="E128" s="3" t="s">
        <v>31</v>
      </c>
      <c r="F128" s="3" t="s">
        <v>30</v>
      </c>
      <c r="G128" s="3" t="s">
        <v>30</v>
      </c>
      <c r="H128" s="3" t="s">
        <v>31</v>
      </c>
      <c r="I128" s="11">
        <v>10</v>
      </c>
      <c r="J128" s="12">
        <v>26</v>
      </c>
      <c r="K128" s="12">
        <f t="shared" si="1"/>
        <v>26</v>
      </c>
      <c r="L128" s="4">
        <v>0.6</v>
      </c>
    </row>
    <row r="129" spans="1:12" x14ac:dyDescent="0.25">
      <c r="A129" s="3" t="s">
        <v>250</v>
      </c>
      <c r="B129" s="3" t="s">
        <v>4102</v>
      </c>
      <c r="C129" s="3" t="s">
        <v>2234</v>
      </c>
      <c r="D129" s="3" t="s">
        <v>2279</v>
      </c>
      <c r="E129" s="3" t="s">
        <v>31</v>
      </c>
      <c r="F129" s="3" t="s">
        <v>30</v>
      </c>
      <c r="G129" s="3" t="s">
        <v>30</v>
      </c>
      <c r="H129" s="3" t="s">
        <v>31</v>
      </c>
      <c r="I129" s="11">
        <v>4</v>
      </c>
      <c r="J129" s="12">
        <v>22</v>
      </c>
      <c r="K129" s="12">
        <f t="shared" si="1"/>
        <v>22</v>
      </c>
      <c r="L129" s="4">
        <v>1</v>
      </c>
    </row>
    <row r="130" spans="1:12" x14ac:dyDescent="0.25">
      <c r="A130" s="3" t="s">
        <v>251</v>
      </c>
      <c r="B130" s="3" t="s">
        <v>5165</v>
      </c>
      <c r="C130" s="3" t="s">
        <v>2234</v>
      </c>
      <c r="D130" s="3" t="s">
        <v>2243</v>
      </c>
      <c r="E130" s="3" t="s">
        <v>82</v>
      </c>
      <c r="F130" s="3" t="s">
        <v>81</v>
      </c>
      <c r="G130" s="3" t="s">
        <v>120</v>
      </c>
      <c r="H130" s="3" t="s">
        <v>2879</v>
      </c>
      <c r="I130" s="11">
        <v>9</v>
      </c>
      <c r="J130" s="12">
        <v>16</v>
      </c>
      <c r="K130" s="12">
        <f t="shared" ref="K130:K193" si="2">IF(J130&gt;31,31,J130)</f>
        <v>16</v>
      </c>
      <c r="L130" s="4">
        <v>1</v>
      </c>
    </row>
    <row r="131" spans="1:12" x14ac:dyDescent="0.25">
      <c r="A131" s="3" t="s">
        <v>252</v>
      </c>
      <c r="B131" s="3" t="s">
        <v>5247</v>
      </c>
      <c r="C131" s="3" t="s">
        <v>2234</v>
      </c>
      <c r="D131" s="3" t="s">
        <v>2460</v>
      </c>
      <c r="E131" s="3" t="s">
        <v>11</v>
      </c>
      <c r="F131" s="3" t="s">
        <v>10</v>
      </c>
      <c r="G131" s="3" t="s">
        <v>10</v>
      </c>
      <c r="H131" s="3" t="s">
        <v>11</v>
      </c>
      <c r="I131" s="11">
        <v>10</v>
      </c>
      <c r="J131" s="12">
        <v>23</v>
      </c>
      <c r="K131" s="12">
        <f t="shared" si="2"/>
        <v>23</v>
      </c>
      <c r="L131" s="4">
        <v>1</v>
      </c>
    </row>
    <row r="132" spans="1:12" x14ac:dyDescent="0.25">
      <c r="A132" s="3" t="s">
        <v>253</v>
      </c>
      <c r="B132" s="3" t="s">
        <v>3546</v>
      </c>
      <c r="C132" s="6" t="s">
        <v>2236</v>
      </c>
      <c r="D132" s="3" t="s">
        <v>2277</v>
      </c>
      <c r="E132" s="3" t="s">
        <v>52</v>
      </c>
      <c r="F132" s="3" t="s">
        <v>51</v>
      </c>
      <c r="G132" s="3" t="s">
        <v>51</v>
      </c>
      <c r="H132" s="3" t="s">
        <v>52</v>
      </c>
      <c r="I132" s="11">
        <v>9</v>
      </c>
      <c r="J132" s="12">
        <v>16</v>
      </c>
      <c r="K132" s="12">
        <f t="shared" si="2"/>
        <v>16</v>
      </c>
      <c r="L132" s="4">
        <v>1</v>
      </c>
    </row>
    <row r="133" spans="1:12" x14ac:dyDescent="0.25">
      <c r="A133" s="3" t="s">
        <v>254</v>
      </c>
      <c r="B133" s="3" t="s">
        <v>3547</v>
      </c>
      <c r="C133" s="3" t="s">
        <v>2234</v>
      </c>
      <c r="D133" s="3" t="s">
        <v>2353</v>
      </c>
      <c r="E133" s="3" t="s">
        <v>58</v>
      </c>
      <c r="F133" s="3" t="s">
        <v>57</v>
      </c>
      <c r="G133" s="3" t="s">
        <v>118</v>
      </c>
      <c r="H133" s="3" t="s">
        <v>2880</v>
      </c>
      <c r="I133" s="11">
        <v>9</v>
      </c>
      <c r="J133" s="12">
        <v>18</v>
      </c>
      <c r="K133" s="12">
        <f t="shared" si="2"/>
        <v>18</v>
      </c>
      <c r="L133" s="4">
        <v>1</v>
      </c>
    </row>
    <row r="134" spans="1:12" x14ac:dyDescent="0.25">
      <c r="A134" s="3" t="s">
        <v>255</v>
      </c>
      <c r="B134" s="3" t="s">
        <v>4103</v>
      </c>
      <c r="C134" s="3" t="s">
        <v>2234</v>
      </c>
      <c r="D134" s="3" t="s">
        <v>2679</v>
      </c>
      <c r="E134" s="3" t="s">
        <v>80</v>
      </c>
      <c r="F134" s="3" t="s">
        <v>79</v>
      </c>
      <c r="G134" s="3" t="s">
        <v>79</v>
      </c>
      <c r="H134" s="3" t="s">
        <v>80</v>
      </c>
      <c r="I134" s="11">
        <v>5</v>
      </c>
      <c r="J134" s="12">
        <v>17</v>
      </c>
      <c r="K134" s="12">
        <f t="shared" si="2"/>
        <v>17</v>
      </c>
      <c r="L134" s="4">
        <v>1</v>
      </c>
    </row>
    <row r="135" spans="1:12" x14ac:dyDescent="0.25">
      <c r="A135" s="3" t="s">
        <v>256</v>
      </c>
      <c r="B135" s="3" t="s">
        <v>4104</v>
      </c>
      <c r="C135" s="3" t="s">
        <v>2234</v>
      </c>
      <c r="D135" s="3" t="s">
        <v>2277</v>
      </c>
      <c r="E135" s="3" t="s">
        <v>2223</v>
      </c>
      <c r="F135" s="3" t="s">
        <v>97</v>
      </c>
      <c r="G135" s="3" t="s">
        <v>97</v>
      </c>
      <c r="H135" s="3" t="s">
        <v>2873</v>
      </c>
      <c r="I135" s="11">
        <v>4</v>
      </c>
      <c r="J135" s="12">
        <v>24</v>
      </c>
      <c r="K135" s="12">
        <f t="shared" si="2"/>
        <v>24</v>
      </c>
      <c r="L135" s="4">
        <v>1</v>
      </c>
    </row>
    <row r="136" spans="1:12" x14ac:dyDescent="0.25">
      <c r="A136" s="3" t="s">
        <v>257</v>
      </c>
      <c r="B136" s="3" t="s">
        <v>5248</v>
      </c>
      <c r="C136" s="3" t="s">
        <v>2234</v>
      </c>
      <c r="D136" s="3" t="s">
        <v>2417</v>
      </c>
      <c r="E136" s="3" t="s">
        <v>64</v>
      </c>
      <c r="F136" s="3" t="s">
        <v>63</v>
      </c>
      <c r="G136" s="3" t="s">
        <v>120</v>
      </c>
      <c r="H136" s="3" t="s">
        <v>2879</v>
      </c>
      <c r="I136" s="11">
        <v>6</v>
      </c>
      <c r="J136" s="12">
        <v>29</v>
      </c>
      <c r="K136" s="12">
        <f t="shared" si="2"/>
        <v>29</v>
      </c>
      <c r="L136" s="4">
        <v>1</v>
      </c>
    </row>
    <row r="137" spans="1:12" x14ac:dyDescent="0.25">
      <c r="A137" s="3" t="s">
        <v>258</v>
      </c>
      <c r="B137" s="3" t="s">
        <v>2984</v>
      </c>
      <c r="C137" s="3" t="s">
        <v>2234</v>
      </c>
      <c r="D137" s="3" t="s">
        <v>2836</v>
      </c>
      <c r="E137" s="3" t="s">
        <v>13</v>
      </c>
      <c r="F137" s="3" t="s">
        <v>12</v>
      </c>
      <c r="G137" s="3" t="s">
        <v>12</v>
      </c>
      <c r="H137" s="3" t="s">
        <v>13</v>
      </c>
      <c r="I137" s="11">
        <v>10</v>
      </c>
      <c r="J137" s="12">
        <v>24</v>
      </c>
      <c r="K137" s="12">
        <f t="shared" si="2"/>
        <v>24</v>
      </c>
      <c r="L137" s="4">
        <v>0.4</v>
      </c>
    </row>
    <row r="138" spans="1:12" x14ac:dyDescent="0.25">
      <c r="A138" s="3" t="s">
        <v>258</v>
      </c>
      <c r="B138" s="3" t="s">
        <v>2984</v>
      </c>
      <c r="C138" s="3" t="s">
        <v>2234</v>
      </c>
      <c r="D138" s="3" t="s">
        <v>2341</v>
      </c>
      <c r="E138" s="3" t="s">
        <v>13</v>
      </c>
      <c r="F138" s="3" t="s">
        <v>12</v>
      </c>
      <c r="G138" s="3" t="s">
        <v>12</v>
      </c>
      <c r="H138" s="3" t="s">
        <v>13</v>
      </c>
      <c r="I138" s="11">
        <v>10</v>
      </c>
      <c r="J138" s="12">
        <v>24</v>
      </c>
      <c r="K138" s="12">
        <f t="shared" si="2"/>
        <v>24</v>
      </c>
      <c r="L138" s="4">
        <v>0.6</v>
      </c>
    </row>
    <row r="139" spans="1:12" x14ac:dyDescent="0.25">
      <c r="A139" s="3" t="s">
        <v>259</v>
      </c>
      <c r="B139" s="3" t="s">
        <v>5249</v>
      </c>
      <c r="C139" s="3" t="s">
        <v>2234</v>
      </c>
      <c r="D139" s="3" t="s">
        <v>2243</v>
      </c>
      <c r="E139" s="3" t="s">
        <v>56</v>
      </c>
      <c r="F139" s="3" t="s">
        <v>55</v>
      </c>
      <c r="G139" s="3" t="s">
        <v>120</v>
      </c>
      <c r="H139" s="3" t="s">
        <v>2879</v>
      </c>
      <c r="I139" s="11">
        <v>10</v>
      </c>
      <c r="J139" s="12">
        <v>31</v>
      </c>
      <c r="K139" s="12">
        <f t="shared" si="2"/>
        <v>31</v>
      </c>
      <c r="L139" s="4">
        <v>1</v>
      </c>
    </row>
    <row r="140" spans="1:12" x14ac:dyDescent="0.25">
      <c r="A140" s="3" t="s">
        <v>260</v>
      </c>
      <c r="B140" s="3" t="s">
        <v>3320</v>
      </c>
      <c r="C140" s="3" t="s">
        <v>2234</v>
      </c>
      <c r="D140" s="3" t="s">
        <v>2871</v>
      </c>
      <c r="E140" s="3" t="s">
        <v>2227</v>
      </c>
      <c r="F140" s="3" t="s">
        <v>2230</v>
      </c>
      <c r="G140" s="3" t="s">
        <v>118</v>
      </c>
      <c r="H140" s="3" t="s">
        <v>2880</v>
      </c>
      <c r="I140" s="11">
        <v>10</v>
      </c>
      <c r="J140" s="12">
        <v>30</v>
      </c>
      <c r="K140" s="12">
        <f t="shared" si="2"/>
        <v>30</v>
      </c>
      <c r="L140" s="4">
        <v>1</v>
      </c>
    </row>
    <row r="141" spans="1:12" x14ac:dyDescent="0.25">
      <c r="A141" s="3" t="s">
        <v>261</v>
      </c>
      <c r="B141" s="3" t="s">
        <v>5166</v>
      </c>
      <c r="C141" s="3" t="s">
        <v>2234</v>
      </c>
      <c r="D141" s="3" t="s">
        <v>2261</v>
      </c>
      <c r="E141" s="3" t="s">
        <v>62</v>
      </c>
      <c r="F141" s="3" t="s">
        <v>61</v>
      </c>
      <c r="G141" s="3" t="s">
        <v>61</v>
      </c>
      <c r="H141" s="3" t="s">
        <v>62</v>
      </c>
      <c r="I141" s="11">
        <v>10</v>
      </c>
      <c r="J141" s="12">
        <v>21</v>
      </c>
      <c r="K141" s="12">
        <f t="shared" si="2"/>
        <v>21</v>
      </c>
      <c r="L141" s="4">
        <v>1</v>
      </c>
    </row>
    <row r="142" spans="1:12" x14ac:dyDescent="0.25">
      <c r="A142" s="3" t="s">
        <v>262</v>
      </c>
      <c r="B142" s="3" t="s">
        <v>4105</v>
      </c>
      <c r="C142" s="3" t="s">
        <v>2234</v>
      </c>
      <c r="D142" s="3" t="s">
        <v>2291</v>
      </c>
      <c r="E142" s="3" t="s">
        <v>29</v>
      </c>
      <c r="F142" s="3" t="s">
        <v>28</v>
      </c>
      <c r="G142" s="3" t="s">
        <v>28</v>
      </c>
      <c r="H142" s="3" t="s">
        <v>29</v>
      </c>
      <c r="I142" s="11">
        <v>5</v>
      </c>
      <c r="J142" s="12">
        <v>18</v>
      </c>
      <c r="K142" s="12">
        <f t="shared" si="2"/>
        <v>18</v>
      </c>
      <c r="L142" s="4">
        <v>1</v>
      </c>
    </row>
    <row r="143" spans="1:12" x14ac:dyDescent="0.25">
      <c r="A143" s="3" t="s">
        <v>263</v>
      </c>
      <c r="B143" s="3" t="s">
        <v>2985</v>
      </c>
      <c r="C143" s="3" t="s">
        <v>2234</v>
      </c>
      <c r="D143" s="3" t="s">
        <v>2279</v>
      </c>
      <c r="E143" s="3" t="s">
        <v>31</v>
      </c>
      <c r="F143" s="3" t="s">
        <v>30</v>
      </c>
      <c r="G143" s="3" t="s">
        <v>30</v>
      </c>
      <c r="H143" s="3" t="s">
        <v>31</v>
      </c>
      <c r="I143" s="11">
        <v>10</v>
      </c>
      <c r="J143" s="12">
        <v>29</v>
      </c>
      <c r="K143" s="12">
        <f t="shared" si="2"/>
        <v>29</v>
      </c>
      <c r="L143" s="4">
        <v>0.2</v>
      </c>
    </row>
    <row r="144" spans="1:12" x14ac:dyDescent="0.25">
      <c r="A144" s="3" t="s">
        <v>263</v>
      </c>
      <c r="B144" s="3" t="s">
        <v>2985</v>
      </c>
      <c r="C144" s="3" t="s">
        <v>2234</v>
      </c>
      <c r="D144" s="3" t="s">
        <v>2698</v>
      </c>
      <c r="E144" s="3" t="s">
        <v>31</v>
      </c>
      <c r="F144" s="3" t="s">
        <v>30</v>
      </c>
      <c r="G144" s="3" t="s">
        <v>30</v>
      </c>
      <c r="H144" s="3" t="s">
        <v>31</v>
      </c>
      <c r="I144" s="11">
        <v>10</v>
      </c>
      <c r="J144" s="12">
        <v>29</v>
      </c>
      <c r="K144" s="12">
        <f t="shared" si="2"/>
        <v>29</v>
      </c>
      <c r="L144" s="4">
        <v>0.8</v>
      </c>
    </row>
    <row r="145" spans="1:12" x14ac:dyDescent="0.25">
      <c r="A145" s="3" t="s">
        <v>264</v>
      </c>
      <c r="B145" s="3" t="s">
        <v>3548</v>
      </c>
      <c r="C145" s="3" t="s">
        <v>2234</v>
      </c>
      <c r="D145" s="3" t="s">
        <v>2556</v>
      </c>
      <c r="E145" s="3" t="s">
        <v>42</v>
      </c>
      <c r="F145" s="3" t="s">
        <v>41</v>
      </c>
      <c r="G145" s="3" t="s">
        <v>41</v>
      </c>
      <c r="H145" s="3" t="s">
        <v>42</v>
      </c>
      <c r="I145" s="11">
        <v>10</v>
      </c>
      <c r="J145" s="12">
        <v>18</v>
      </c>
      <c r="K145" s="12">
        <f t="shared" si="2"/>
        <v>18</v>
      </c>
      <c r="L145" s="4">
        <v>1</v>
      </c>
    </row>
    <row r="146" spans="1:12" x14ac:dyDescent="0.25">
      <c r="A146" s="3" t="s">
        <v>265</v>
      </c>
      <c r="B146" s="3" t="s">
        <v>4106</v>
      </c>
      <c r="C146" s="3" t="s">
        <v>2234</v>
      </c>
      <c r="D146" s="3" t="s">
        <v>2245</v>
      </c>
      <c r="E146" s="3" t="s">
        <v>44</v>
      </c>
      <c r="F146" s="3" t="s">
        <v>43</v>
      </c>
      <c r="G146" s="3" t="s">
        <v>43</v>
      </c>
      <c r="H146" s="3" t="s">
        <v>2877</v>
      </c>
      <c r="I146" s="11">
        <v>10</v>
      </c>
      <c r="J146" s="12">
        <v>24</v>
      </c>
      <c r="K146" s="12">
        <f t="shared" si="2"/>
        <v>24</v>
      </c>
      <c r="L146" s="4">
        <v>1</v>
      </c>
    </row>
    <row r="147" spans="1:12" x14ac:dyDescent="0.25">
      <c r="A147" s="3" t="s">
        <v>266</v>
      </c>
      <c r="B147" s="3" t="s">
        <v>4107</v>
      </c>
      <c r="C147" s="3" t="s">
        <v>2234</v>
      </c>
      <c r="D147" s="3" t="s">
        <v>2357</v>
      </c>
      <c r="E147" s="3" t="s">
        <v>23</v>
      </c>
      <c r="F147" s="3" t="s">
        <v>22</v>
      </c>
      <c r="G147" s="3" t="s">
        <v>127</v>
      </c>
      <c r="H147" s="3" t="s">
        <v>142</v>
      </c>
      <c r="I147" s="11">
        <v>7</v>
      </c>
      <c r="J147" s="12">
        <v>17</v>
      </c>
      <c r="K147" s="12">
        <f t="shared" si="2"/>
        <v>17</v>
      </c>
      <c r="L147" s="4">
        <v>1</v>
      </c>
    </row>
    <row r="148" spans="1:12" x14ac:dyDescent="0.25">
      <c r="A148" s="3" t="s">
        <v>267</v>
      </c>
      <c r="B148" s="3" t="s">
        <v>4108</v>
      </c>
      <c r="C148" s="3" t="s">
        <v>2234</v>
      </c>
      <c r="D148" s="3" t="s">
        <v>2298</v>
      </c>
      <c r="E148" s="3" t="s">
        <v>92</v>
      </c>
      <c r="F148" s="3" t="s">
        <v>91</v>
      </c>
      <c r="G148" s="3" t="s">
        <v>120</v>
      </c>
      <c r="H148" s="3" t="s">
        <v>2879</v>
      </c>
      <c r="I148" s="11">
        <v>7</v>
      </c>
      <c r="J148" s="12">
        <v>31</v>
      </c>
      <c r="K148" s="12">
        <f t="shared" si="2"/>
        <v>31</v>
      </c>
      <c r="L148" s="4">
        <v>1</v>
      </c>
    </row>
    <row r="149" spans="1:12" x14ac:dyDescent="0.25">
      <c r="A149" s="3" t="s">
        <v>268</v>
      </c>
      <c r="B149" s="3" t="s">
        <v>4109</v>
      </c>
      <c r="C149" s="3" t="s">
        <v>2234</v>
      </c>
      <c r="D149" s="3" t="s">
        <v>2277</v>
      </c>
      <c r="E149" s="3" t="s">
        <v>94</v>
      </c>
      <c r="F149" s="3" t="s">
        <v>93</v>
      </c>
      <c r="G149" s="3" t="s">
        <v>93</v>
      </c>
      <c r="H149" s="3" t="s">
        <v>94</v>
      </c>
      <c r="I149" s="11">
        <v>10</v>
      </c>
      <c r="J149" s="12">
        <v>26</v>
      </c>
      <c r="K149" s="12">
        <f t="shared" si="2"/>
        <v>26</v>
      </c>
      <c r="L149" s="4">
        <v>1</v>
      </c>
    </row>
    <row r="150" spans="1:12" x14ac:dyDescent="0.25">
      <c r="A150" s="3" t="s">
        <v>269</v>
      </c>
      <c r="B150" s="3" t="s">
        <v>3549</v>
      </c>
      <c r="C150" s="3" t="s">
        <v>2234</v>
      </c>
      <c r="D150" s="3" t="s">
        <v>2679</v>
      </c>
      <c r="E150" s="3" t="s">
        <v>76</v>
      </c>
      <c r="F150" s="3" t="s">
        <v>75</v>
      </c>
      <c r="G150" s="3" t="s">
        <v>75</v>
      </c>
      <c r="H150" s="3" t="s">
        <v>76</v>
      </c>
      <c r="I150" s="11">
        <v>10</v>
      </c>
      <c r="J150" s="12">
        <v>21</v>
      </c>
      <c r="K150" s="12">
        <f t="shared" si="2"/>
        <v>21</v>
      </c>
      <c r="L150" s="4">
        <v>1</v>
      </c>
    </row>
    <row r="151" spans="1:12" x14ac:dyDescent="0.25">
      <c r="A151" s="3" t="s">
        <v>270</v>
      </c>
      <c r="B151" s="3" t="s">
        <v>4110</v>
      </c>
      <c r="C151" s="3" t="s">
        <v>2234</v>
      </c>
      <c r="D151" s="3" t="s">
        <v>2514</v>
      </c>
      <c r="E151" s="3" t="s">
        <v>58</v>
      </c>
      <c r="F151" s="3" t="s">
        <v>57</v>
      </c>
      <c r="G151" s="3" t="s">
        <v>118</v>
      </c>
      <c r="H151" s="3" t="s">
        <v>2880</v>
      </c>
      <c r="I151" s="11">
        <v>6</v>
      </c>
      <c r="J151" s="12">
        <v>20</v>
      </c>
      <c r="K151" s="12">
        <f t="shared" si="2"/>
        <v>20</v>
      </c>
      <c r="L151" s="4">
        <v>1</v>
      </c>
    </row>
    <row r="152" spans="1:12" x14ac:dyDescent="0.25">
      <c r="A152" s="3" t="s">
        <v>271</v>
      </c>
      <c r="B152" s="3" t="s">
        <v>4111</v>
      </c>
      <c r="C152" s="3" t="s">
        <v>2234</v>
      </c>
      <c r="D152" s="3" t="s">
        <v>2454</v>
      </c>
      <c r="E152" s="3" t="s">
        <v>2223</v>
      </c>
      <c r="F152" s="3" t="s">
        <v>97</v>
      </c>
      <c r="G152" s="3" t="s">
        <v>127</v>
      </c>
      <c r="H152" s="3" t="s">
        <v>142</v>
      </c>
      <c r="I152" s="11">
        <v>5</v>
      </c>
      <c r="J152" s="12">
        <v>16</v>
      </c>
      <c r="K152" s="12">
        <f t="shared" si="2"/>
        <v>16</v>
      </c>
      <c r="L152" s="4">
        <v>1</v>
      </c>
    </row>
    <row r="153" spans="1:12" x14ac:dyDescent="0.25">
      <c r="A153" s="3" t="s">
        <v>272</v>
      </c>
      <c r="B153" s="3" t="s">
        <v>3550</v>
      </c>
      <c r="C153" s="3" t="s">
        <v>2234</v>
      </c>
      <c r="D153" s="3" t="s">
        <v>2451</v>
      </c>
      <c r="E153" s="3" t="s">
        <v>58</v>
      </c>
      <c r="F153" s="3" t="s">
        <v>57</v>
      </c>
      <c r="G153" s="3" t="s">
        <v>120</v>
      </c>
      <c r="H153" s="3" t="s">
        <v>2879</v>
      </c>
      <c r="I153" s="11">
        <v>10</v>
      </c>
      <c r="J153" s="12">
        <v>29</v>
      </c>
      <c r="K153" s="12">
        <f t="shared" si="2"/>
        <v>29</v>
      </c>
      <c r="L153" s="4">
        <v>1</v>
      </c>
    </row>
    <row r="154" spans="1:12" x14ac:dyDescent="0.25">
      <c r="A154" s="3" t="s">
        <v>273</v>
      </c>
      <c r="B154" s="3" t="s">
        <v>3551</v>
      </c>
      <c r="C154" s="3" t="s">
        <v>2234</v>
      </c>
      <c r="D154" s="3" t="s">
        <v>2245</v>
      </c>
      <c r="E154" s="3" t="s">
        <v>74</v>
      </c>
      <c r="F154" s="3" t="s">
        <v>73</v>
      </c>
      <c r="G154" s="3" t="s">
        <v>73</v>
      </c>
      <c r="H154" s="3" t="s">
        <v>74</v>
      </c>
      <c r="I154" s="11">
        <v>8</v>
      </c>
      <c r="J154" s="12">
        <v>9</v>
      </c>
      <c r="K154" s="12">
        <f t="shared" si="2"/>
        <v>9</v>
      </c>
      <c r="L154" s="4">
        <v>1</v>
      </c>
    </row>
    <row r="155" spans="1:12" x14ac:dyDescent="0.25">
      <c r="A155" s="3" t="s">
        <v>274</v>
      </c>
      <c r="B155" s="3" t="s">
        <v>4112</v>
      </c>
      <c r="C155" s="3" t="s">
        <v>2234</v>
      </c>
      <c r="D155" s="3" t="s">
        <v>2239</v>
      </c>
      <c r="E155" s="3" t="s">
        <v>115</v>
      </c>
      <c r="F155" s="3" t="s">
        <v>114</v>
      </c>
      <c r="G155" s="3" t="s">
        <v>114</v>
      </c>
      <c r="H155" s="3" t="s">
        <v>115</v>
      </c>
      <c r="I155" s="11">
        <v>7</v>
      </c>
      <c r="J155" s="12">
        <v>35</v>
      </c>
      <c r="K155" s="12">
        <f t="shared" si="2"/>
        <v>31</v>
      </c>
      <c r="L155" s="4">
        <v>1</v>
      </c>
    </row>
    <row r="156" spans="1:12" x14ac:dyDescent="0.25">
      <c r="A156" s="3" t="s">
        <v>275</v>
      </c>
      <c r="B156" s="3" t="s">
        <v>3552</v>
      </c>
      <c r="C156" s="3" t="s">
        <v>2234</v>
      </c>
      <c r="D156" s="3" t="s">
        <v>2237</v>
      </c>
      <c r="E156" s="3" t="s">
        <v>88</v>
      </c>
      <c r="F156" s="3" t="s">
        <v>87</v>
      </c>
      <c r="G156" s="3" t="s">
        <v>87</v>
      </c>
      <c r="H156" s="3" t="s">
        <v>88</v>
      </c>
      <c r="I156" s="11">
        <v>9</v>
      </c>
      <c r="J156" s="12">
        <v>22</v>
      </c>
      <c r="K156" s="12">
        <f t="shared" si="2"/>
        <v>22</v>
      </c>
      <c r="L156" s="4">
        <v>1</v>
      </c>
    </row>
    <row r="157" spans="1:12" x14ac:dyDescent="0.25">
      <c r="A157" s="3" t="s">
        <v>276</v>
      </c>
      <c r="B157" s="3" t="s">
        <v>4113</v>
      </c>
      <c r="C157" s="3" t="s">
        <v>2234</v>
      </c>
      <c r="D157" s="3" t="s">
        <v>2474</v>
      </c>
      <c r="E157" s="3" t="s">
        <v>25</v>
      </c>
      <c r="F157" s="3" t="s">
        <v>24</v>
      </c>
      <c r="G157" s="3" t="s">
        <v>120</v>
      </c>
      <c r="H157" s="3" t="s">
        <v>2879</v>
      </c>
      <c r="I157" s="11">
        <v>10</v>
      </c>
      <c r="J157" s="12">
        <v>32</v>
      </c>
      <c r="K157" s="12">
        <f t="shared" si="2"/>
        <v>31</v>
      </c>
      <c r="L157" s="4">
        <v>1</v>
      </c>
    </row>
    <row r="158" spans="1:12" x14ac:dyDescent="0.25">
      <c r="A158" s="3" t="s">
        <v>277</v>
      </c>
      <c r="B158" s="3" t="s">
        <v>3553</v>
      </c>
      <c r="C158" s="3" t="s">
        <v>2234</v>
      </c>
      <c r="D158" s="3" t="s">
        <v>2245</v>
      </c>
      <c r="E158" s="3" t="s">
        <v>92</v>
      </c>
      <c r="F158" s="3" t="s">
        <v>91</v>
      </c>
      <c r="G158" s="3" t="s">
        <v>91</v>
      </c>
      <c r="H158" s="3" t="s">
        <v>92</v>
      </c>
      <c r="I158" s="11">
        <v>10</v>
      </c>
      <c r="J158" s="12">
        <v>27</v>
      </c>
      <c r="K158" s="12">
        <f t="shared" si="2"/>
        <v>27</v>
      </c>
      <c r="L158" s="4">
        <v>1</v>
      </c>
    </row>
    <row r="159" spans="1:12" x14ac:dyDescent="0.25">
      <c r="A159" s="3" t="s">
        <v>278</v>
      </c>
      <c r="B159" s="3" t="s">
        <v>4114</v>
      </c>
      <c r="C159" s="3" t="s">
        <v>2234</v>
      </c>
      <c r="D159" s="3" t="s">
        <v>2277</v>
      </c>
      <c r="E159" s="3" t="s">
        <v>105</v>
      </c>
      <c r="F159" s="3" t="s">
        <v>104</v>
      </c>
      <c r="G159" s="3" t="s">
        <v>104</v>
      </c>
      <c r="H159" s="3" t="s">
        <v>2364</v>
      </c>
      <c r="I159" s="11">
        <v>10</v>
      </c>
      <c r="J159" s="12">
        <v>31</v>
      </c>
      <c r="K159" s="12">
        <f t="shared" si="2"/>
        <v>31</v>
      </c>
      <c r="L159" s="4">
        <v>1</v>
      </c>
    </row>
    <row r="160" spans="1:12" x14ac:dyDescent="0.25">
      <c r="A160" s="3" t="s">
        <v>279</v>
      </c>
      <c r="B160" s="3" t="s">
        <v>3321</v>
      </c>
      <c r="C160" s="3" t="s">
        <v>2234</v>
      </c>
      <c r="D160" s="3" t="s">
        <v>2362</v>
      </c>
      <c r="E160" s="3" t="s">
        <v>7</v>
      </c>
      <c r="F160" s="3" t="s">
        <v>6</v>
      </c>
      <c r="G160" s="3" t="s">
        <v>6</v>
      </c>
      <c r="H160" s="3" t="s">
        <v>7</v>
      </c>
      <c r="I160" s="11">
        <v>10</v>
      </c>
      <c r="J160" s="12">
        <v>27</v>
      </c>
      <c r="K160" s="12">
        <f t="shared" si="2"/>
        <v>27</v>
      </c>
      <c r="L160" s="4">
        <v>1</v>
      </c>
    </row>
    <row r="161" spans="1:12" x14ac:dyDescent="0.25">
      <c r="A161" s="3" t="s">
        <v>280</v>
      </c>
      <c r="B161" s="3" t="s">
        <v>4115</v>
      </c>
      <c r="C161" s="3" t="s">
        <v>2234</v>
      </c>
      <c r="D161" s="3" t="s">
        <v>2298</v>
      </c>
      <c r="E161" s="3" t="s">
        <v>2224</v>
      </c>
      <c r="F161" s="3" t="s">
        <v>40</v>
      </c>
      <c r="G161" s="3" t="s">
        <v>120</v>
      </c>
      <c r="H161" s="3" t="s">
        <v>2879</v>
      </c>
      <c r="I161" s="11">
        <v>10</v>
      </c>
      <c r="J161" s="12">
        <v>33</v>
      </c>
      <c r="K161" s="12">
        <f t="shared" si="2"/>
        <v>31</v>
      </c>
      <c r="L161" s="4">
        <v>1</v>
      </c>
    </row>
    <row r="162" spans="1:12" x14ac:dyDescent="0.25">
      <c r="A162" s="3" t="s">
        <v>281</v>
      </c>
      <c r="B162" s="3" t="s">
        <v>3178</v>
      </c>
      <c r="C162" s="3" t="s">
        <v>2234</v>
      </c>
      <c r="D162" s="3" t="s">
        <v>2335</v>
      </c>
      <c r="E162" s="3" t="s">
        <v>113</v>
      </c>
      <c r="F162" s="3" t="s">
        <v>112</v>
      </c>
      <c r="G162" s="3" t="s">
        <v>112</v>
      </c>
      <c r="H162" s="3" t="s">
        <v>113</v>
      </c>
      <c r="I162" s="11">
        <v>5</v>
      </c>
      <c r="J162" s="12">
        <v>18</v>
      </c>
      <c r="K162" s="12">
        <f t="shared" si="2"/>
        <v>18</v>
      </c>
      <c r="L162" s="4">
        <v>0.3</v>
      </c>
    </row>
    <row r="163" spans="1:12" x14ac:dyDescent="0.25">
      <c r="A163" s="3" t="s">
        <v>281</v>
      </c>
      <c r="B163" s="3" t="s">
        <v>3178</v>
      </c>
      <c r="C163" s="3" t="s">
        <v>2234</v>
      </c>
      <c r="D163" s="3" t="s">
        <v>2335</v>
      </c>
      <c r="E163" s="3" t="s">
        <v>35</v>
      </c>
      <c r="F163" s="3" t="s">
        <v>34</v>
      </c>
      <c r="G163" s="3" t="s">
        <v>34</v>
      </c>
      <c r="H163" s="3" t="s">
        <v>35</v>
      </c>
      <c r="I163" s="11">
        <v>5</v>
      </c>
      <c r="J163" s="12">
        <v>18</v>
      </c>
      <c r="K163" s="12">
        <f t="shared" si="2"/>
        <v>18</v>
      </c>
      <c r="L163" s="4">
        <v>0.7</v>
      </c>
    </row>
    <row r="164" spans="1:12" x14ac:dyDescent="0.25">
      <c r="A164" s="3" t="s">
        <v>282</v>
      </c>
      <c r="B164" s="3" t="s">
        <v>4116</v>
      </c>
      <c r="C164" s="3" t="s">
        <v>2234</v>
      </c>
      <c r="D164" s="3" t="s">
        <v>2659</v>
      </c>
      <c r="E164" s="3" t="s">
        <v>82</v>
      </c>
      <c r="F164" s="3" t="s">
        <v>81</v>
      </c>
      <c r="G164" s="3" t="s">
        <v>81</v>
      </c>
      <c r="H164" s="3" t="s">
        <v>82</v>
      </c>
      <c r="I164" s="11">
        <v>5</v>
      </c>
      <c r="J164" s="12">
        <v>19</v>
      </c>
      <c r="K164" s="12">
        <f t="shared" si="2"/>
        <v>19</v>
      </c>
      <c r="L164" s="4">
        <v>1</v>
      </c>
    </row>
    <row r="165" spans="1:12" x14ac:dyDescent="0.25">
      <c r="A165" s="3" t="s">
        <v>283</v>
      </c>
      <c r="B165" s="3" t="s">
        <v>3554</v>
      </c>
      <c r="C165" s="3" t="s">
        <v>2234</v>
      </c>
      <c r="D165" s="3" t="s">
        <v>2237</v>
      </c>
      <c r="E165" s="3" t="s">
        <v>21</v>
      </c>
      <c r="F165" s="3" t="s">
        <v>20</v>
      </c>
      <c r="G165" s="3" t="s">
        <v>20</v>
      </c>
      <c r="H165" s="3" t="s">
        <v>21</v>
      </c>
      <c r="I165" s="11">
        <v>9</v>
      </c>
      <c r="J165" s="12">
        <v>17</v>
      </c>
      <c r="K165" s="12">
        <f t="shared" si="2"/>
        <v>17</v>
      </c>
      <c r="L165" s="4">
        <v>1</v>
      </c>
    </row>
    <row r="166" spans="1:12" x14ac:dyDescent="0.25">
      <c r="A166" s="3" t="s">
        <v>284</v>
      </c>
      <c r="B166" s="3" t="s">
        <v>5198</v>
      </c>
      <c r="C166" s="3" t="s">
        <v>2234</v>
      </c>
      <c r="D166" s="3" t="s">
        <v>2664</v>
      </c>
      <c r="E166" s="3" t="s">
        <v>109</v>
      </c>
      <c r="F166" s="3" t="s">
        <v>108</v>
      </c>
      <c r="G166" s="3" t="s">
        <v>120</v>
      </c>
      <c r="H166" s="3" t="s">
        <v>2879</v>
      </c>
      <c r="I166" s="11">
        <v>10</v>
      </c>
      <c r="J166" s="12">
        <v>19</v>
      </c>
      <c r="K166" s="12">
        <f t="shared" si="2"/>
        <v>19</v>
      </c>
      <c r="L166" s="4">
        <v>1</v>
      </c>
    </row>
    <row r="167" spans="1:12" x14ac:dyDescent="0.25">
      <c r="A167" s="3" t="s">
        <v>285</v>
      </c>
      <c r="B167" s="3" t="s">
        <v>3322</v>
      </c>
      <c r="C167" s="3" t="s">
        <v>2234</v>
      </c>
      <c r="D167" s="3" t="s">
        <v>2487</v>
      </c>
      <c r="E167" s="3" t="s">
        <v>64</v>
      </c>
      <c r="F167" s="3" t="s">
        <v>63</v>
      </c>
      <c r="G167" s="3" t="s">
        <v>63</v>
      </c>
      <c r="H167" s="3" t="s">
        <v>64</v>
      </c>
      <c r="I167" s="11">
        <v>7</v>
      </c>
      <c r="J167" s="12">
        <v>29</v>
      </c>
      <c r="K167" s="12">
        <f t="shared" si="2"/>
        <v>29</v>
      </c>
      <c r="L167" s="4">
        <v>0.2</v>
      </c>
    </row>
    <row r="168" spans="1:12" x14ac:dyDescent="0.25">
      <c r="A168" s="3" t="s">
        <v>285</v>
      </c>
      <c r="B168" s="3" t="s">
        <v>3322</v>
      </c>
      <c r="C168" s="3" t="s">
        <v>2234</v>
      </c>
      <c r="D168" s="3" t="s">
        <v>2521</v>
      </c>
      <c r="E168" s="3" t="s">
        <v>64</v>
      </c>
      <c r="F168" s="3" t="s">
        <v>63</v>
      </c>
      <c r="G168" s="3" t="s">
        <v>63</v>
      </c>
      <c r="H168" s="3" t="s">
        <v>64</v>
      </c>
      <c r="I168" s="11">
        <v>7</v>
      </c>
      <c r="J168" s="12">
        <v>29</v>
      </c>
      <c r="K168" s="12">
        <f t="shared" si="2"/>
        <v>29</v>
      </c>
      <c r="L168" s="4">
        <v>0.8</v>
      </c>
    </row>
    <row r="169" spans="1:12" x14ac:dyDescent="0.25">
      <c r="A169" s="3" t="s">
        <v>286</v>
      </c>
      <c r="B169" s="3" t="s">
        <v>3555</v>
      </c>
      <c r="C169" s="3" t="s">
        <v>2234</v>
      </c>
      <c r="D169" s="3" t="s">
        <v>2237</v>
      </c>
      <c r="E169" s="3" t="s">
        <v>52</v>
      </c>
      <c r="F169" s="3" t="s">
        <v>51</v>
      </c>
      <c r="G169" s="3" t="s">
        <v>51</v>
      </c>
      <c r="H169" s="3" t="s">
        <v>52</v>
      </c>
      <c r="I169" s="11">
        <v>4</v>
      </c>
      <c r="J169" s="12">
        <v>19</v>
      </c>
      <c r="K169" s="12">
        <f t="shared" si="2"/>
        <v>19</v>
      </c>
      <c r="L169" s="4">
        <v>1</v>
      </c>
    </row>
    <row r="170" spans="1:12" x14ac:dyDescent="0.25">
      <c r="A170" s="3" t="s">
        <v>287</v>
      </c>
      <c r="B170" s="3" t="s">
        <v>4117</v>
      </c>
      <c r="C170" s="3" t="s">
        <v>2234</v>
      </c>
      <c r="D170" s="3" t="s">
        <v>2298</v>
      </c>
      <c r="E170" s="3" t="s">
        <v>94</v>
      </c>
      <c r="F170" s="3" t="s">
        <v>93</v>
      </c>
      <c r="G170" s="3" t="s">
        <v>120</v>
      </c>
      <c r="H170" s="3" t="s">
        <v>2879</v>
      </c>
      <c r="I170" s="11">
        <v>9</v>
      </c>
      <c r="J170" s="12">
        <v>23</v>
      </c>
      <c r="K170" s="12">
        <f t="shared" si="2"/>
        <v>23</v>
      </c>
      <c r="L170" s="4">
        <v>1</v>
      </c>
    </row>
    <row r="171" spans="1:12" x14ac:dyDescent="0.25">
      <c r="A171" s="3" t="s">
        <v>288</v>
      </c>
      <c r="B171" s="3" t="s">
        <v>4118</v>
      </c>
      <c r="C171" s="3" t="s">
        <v>2234</v>
      </c>
      <c r="D171" s="3" t="s">
        <v>2386</v>
      </c>
      <c r="E171" s="3" t="s">
        <v>80</v>
      </c>
      <c r="F171" s="3" t="s">
        <v>79</v>
      </c>
      <c r="G171" s="3" t="s">
        <v>79</v>
      </c>
      <c r="H171" s="3" t="s">
        <v>80</v>
      </c>
      <c r="I171" s="11">
        <v>9</v>
      </c>
      <c r="J171" s="12">
        <v>26</v>
      </c>
      <c r="K171" s="12">
        <f t="shared" si="2"/>
        <v>26</v>
      </c>
      <c r="L171" s="4">
        <v>1</v>
      </c>
    </row>
    <row r="172" spans="1:12" x14ac:dyDescent="0.25">
      <c r="A172" s="3" t="s">
        <v>289</v>
      </c>
      <c r="B172" s="3" t="s">
        <v>5167</v>
      </c>
      <c r="C172" s="3" t="s">
        <v>2234</v>
      </c>
      <c r="D172" s="3" t="s">
        <v>2792</v>
      </c>
      <c r="E172" s="3" t="s">
        <v>119</v>
      </c>
      <c r="F172" s="3" t="s">
        <v>118</v>
      </c>
      <c r="G172" s="3" t="s">
        <v>128</v>
      </c>
      <c r="H172" s="3" t="s">
        <v>129</v>
      </c>
      <c r="I172" s="11">
        <v>7</v>
      </c>
      <c r="J172" s="12">
        <v>19</v>
      </c>
      <c r="K172" s="12">
        <f t="shared" si="2"/>
        <v>19</v>
      </c>
      <c r="L172" s="4">
        <v>1</v>
      </c>
    </row>
    <row r="173" spans="1:12" x14ac:dyDescent="0.25">
      <c r="A173" s="3" t="s">
        <v>290</v>
      </c>
      <c r="B173" s="3" t="s">
        <v>3556</v>
      </c>
      <c r="C173" s="3" t="s">
        <v>2234</v>
      </c>
      <c r="D173" s="3" t="s">
        <v>2693</v>
      </c>
      <c r="E173" s="3" t="s">
        <v>62</v>
      </c>
      <c r="F173" s="3" t="s">
        <v>61</v>
      </c>
      <c r="G173" s="3" t="s">
        <v>61</v>
      </c>
      <c r="H173" s="3" t="s">
        <v>62</v>
      </c>
      <c r="I173" s="11">
        <v>10</v>
      </c>
      <c r="J173" s="12">
        <v>17</v>
      </c>
      <c r="K173" s="12">
        <f t="shared" si="2"/>
        <v>17</v>
      </c>
      <c r="L173" s="4">
        <v>1</v>
      </c>
    </row>
    <row r="174" spans="1:12" x14ac:dyDescent="0.25">
      <c r="A174" s="3" t="s">
        <v>291</v>
      </c>
      <c r="B174" s="3" t="s">
        <v>3557</v>
      </c>
      <c r="C174" s="3" t="s">
        <v>2234</v>
      </c>
      <c r="D174" s="3" t="s">
        <v>2277</v>
      </c>
      <c r="E174" s="3" t="s">
        <v>15</v>
      </c>
      <c r="F174" s="3" t="s">
        <v>14</v>
      </c>
      <c r="G174" s="3" t="s">
        <v>14</v>
      </c>
      <c r="H174" s="3" t="s">
        <v>15</v>
      </c>
      <c r="I174" s="11">
        <v>3</v>
      </c>
      <c r="J174" s="12">
        <v>16</v>
      </c>
      <c r="K174" s="12">
        <f t="shared" si="2"/>
        <v>16</v>
      </c>
      <c r="L174" s="4">
        <v>1</v>
      </c>
    </row>
    <row r="175" spans="1:12" x14ac:dyDescent="0.25">
      <c r="A175" s="3" t="s">
        <v>292</v>
      </c>
      <c r="B175" s="3" t="s">
        <v>4119</v>
      </c>
      <c r="C175" s="3" t="s">
        <v>2234</v>
      </c>
      <c r="D175" s="3" t="s">
        <v>2289</v>
      </c>
      <c r="E175" s="3" t="s">
        <v>31</v>
      </c>
      <c r="F175" s="3" t="s">
        <v>30</v>
      </c>
      <c r="G175" s="3" t="s">
        <v>30</v>
      </c>
      <c r="H175" s="3" t="s">
        <v>31</v>
      </c>
      <c r="I175" s="11">
        <v>10</v>
      </c>
      <c r="J175" s="12">
        <v>30</v>
      </c>
      <c r="K175" s="12">
        <f t="shared" si="2"/>
        <v>30</v>
      </c>
      <c r="L175" s="4">
        <v>1</v>
      </c>
    </row>
    <row r="176" spans="1:12" x14ac:dyDescent="0.25">
      <c r="A176" s="3" t="s">
        <v>293</v>
      </c>
      <c r="B176" s="3" t="s">
        <v>3231</v>
      </c>
      <c r="C176" s="3" t="s">
        <v>2234</v>
      </c>
      <c r="D176" s="3" t="s">
        <v>2693</v>
      </c>
      <c r="E176" s="3" t="s">
        <v>7</v>
      </c>
      <c r="F176" s="3" t="s">
        <v>6</v>
      </c>
      <c r="G176" s="3" t="s">
        <v>6</v>
      </c>
      <c r="H176" s="3" t="s">
        <v>7</v>
      </c>
      <c r="I176" s="11">
        <v>10</v>
      </c>
      <c r="J176" s="12">
        <v>31</v>
      </c>
      <c r="K176" s="12">
        <f t="shared" si="2"/>
        <v>31</v>
      </c>
      <c r="L176" s="4">
        <v>0.2</v>
      </c>
    </row>
    <row r="177" spans="1:12" x14ac:dyDescent="0.25">
      <c r="A177" s="3" t="s">
        <v>293</v>
      </c>
      <c r="B177" s="3" t="s">
        <v>3231</v>
      </c>
      <c r="C177" s="3" t="s">
        <v>2234</v>
      </c>
      <c r="D177" s="3" t="s">
        <v>2836</v>
      </c>
      <c r="E177" s="3" t="s">
        <v>7</v>
      </c>
      <c r="F177" s="3" t="s">
        <v>6</v>
      </c>
      <c r="G177" s="3" t="s">
        <v>6</v>
      </c>
      <c r="H177" s="3" t="s">
        <v>7</v>
      </c>
      <c r="I177" s="11">
        <v>10</v>
      </c>
      <c r="J177" s="12">
        <v>31</v>
      </c>
      <c r="K177" s="12">
        <f t="shared" si="2"/>
        <v>31</v>
      </c>
      <c r="L177" s="4">
        <v>0.2</v>
      </c>
    </row>
    <row r="178" spans="1:12" x14ac:dyDescent="0.25">
      <c r="A178" s="3" t="s">
        <v>293</v>
      </c>
      <c r="B178" s="3" t="s">
        <v>3231</v>
      </c>
      <c r="C178" s="3" t="s">
        <v>2234</v>
      </c>
      <c r="D178" s="3" t="s">
        <v>2341</v>
      </c>
      <c r="E178" s="3" t="s">
        <v>7</v>
      </c>
      <c r="F178" s="3" t="s">
        <v>6</v>
      </c>
      <c r="G178" s="3" t="s">
        <v>6</v>
      </c>
      <c r="H178" s="3" t="s">
        <v>7</v>
      </c>
      <c r="I178" s="11">
        <v>10</v>
      </c>
      <c r="J178" s="12">
        <v>31</v>
      </c>
      <c r="K178" s="12">
        <f t="shared" si="2"/>
        <v>31</v>
      </c>
      <c r="L178" s="4">
        <v>0.6</v>
      </c>
    </row>
    <row r="179" spans="1:12" x14ac:dyDescent="0.25">
      <c r="A179" s="3" t="s">
        <v>294</v>
      </c>
      <c r="B179" s="3" t="s">
        <v>4120</v>
      </c>
      <c r="C179" s="3" t="s">
        <v>2234</v>
      </c>
      <c r="D179" s="3" t="s">
        <v>2298</v>
      </c>
      <c r="E179" s="3" t="s">
        <v>48</v>
      </c>
      <c r="F179" s="3" t="s">
        <v>47</v>
      </c>
      <c r="G179" s="3" t="s">
        <v>120</v>
      </c>
      <c r="H179" s="3" t="s">
        <v>2879</v>
      </c>
      <c r="I179" s="11">
        <v>10</v>
      </c>
      <c r="J179" s="12">
        <v>23</v>
      </c>
      <c r="K179" s="12">
        <f t="shared" si="2"/>
        <v>23</v>
      </c>
      <c r="L179" s="4">
        <v>1</v>
      </c>
    </row>
    <row r="180" spans="1:12" x14ac:dyDescent="0.25">
      <c r="A180" s="3" t="s">
        <v>295</v>
      </c>
      <c r="B180" s="3" t="s">
        <v>4121</v>
      </c>
      <c r="C180" s="3" t="s">
        <v>2234</v>
      </c>
      <c r="D180" s="3" t="s">
        <v>2306</v>
      </c>
      <c r="E180" s="3" t="s">
        <v>13</v>
      </c>
      <c r="F180" s="3" t="s">
        <v>12</v>
      </c>
      <c r="G180" s="3" t="s">
        <v>12</v>
      </c>
      <c r="H180" s="3" t="s">
        <v>13</v>
      </c>
      <c r="I180" s="11">
        <v>8</v>
      </c>
      <c r="J180" s="12">
        <v>9</v>
      </c>
      <c r="K180" s="12">
        <f t="shared" si="2"/>
        <v>9</v>
      </c>
      <c r="L180" s="4">
        <v>1</v>
      </c>
    </row>
    <row r="181" spans="1:12" x14ac:dyDescent="0.25">
      <c r="A181" s="3" t="s">
        <v>296</v>
      </c>
      <c r="B181" s="3" t="s">
        <v>3558</v>
      </c>
      <c r="C181" s="3" t="s">
        <v>2234</v>
      </c>
      <c r="D181" s="3" t="s">
        <v>2659</v>
      </c>
      <c r="E181" s="3" t="s">
        <v>115</v>
      </c>
      <c r="F181" s="3" t="s">
        <v>114</v>
      </c>
      <c r="G181" s="3" t="s">
        <v>114</v>
      </c>
      <c r="H181" s="3" t="s">
        <v>115</v>
      </c>
      <c r="I181" s="11">
        <v>5</v>
      </c>
      <c r="J181" s="12">
        <v>23</v>
      </c>
      <c r="K181" s="12">
        <f t="shared" si="2"/>
        <v>23</v>
      </c>
      <c r="L181" s="4">
        <v>1</v>
      </c>
    </row>
    <row r="182" spans="1:12" x14ac:dyDescent="0.25">
      <c r="A182" s="3" t="s">
        <v>297</v>
      </c>
      <c r="B182" s="3" t="s">
        <v>2986</v>
      </c>
      <c r="C182" s="3" t="s">
        <v>2234</v>
      </c>
      <c r="D182" s="3" t="s">
        <v>2291</v>
      </c>
      <c r="E182" s="3" t="s">
        <v>107</v>
      </c>
      <c r="F182" s="3" t="s">
        <v>106</v>
      </c>
      <c r="G182" s="3" t="s">
        <v>106</v>
      </c>
      <c r="H182" s="3" t="s">
        <v>107</v>
      </c>
      <c r="I182" s="11">
        <v>10</v>
      </c>
      <c r="J182" s="12">
        <v>31</v>
      </c>
      <c r="K182" s="12">
        <f t="shared" si="2"/>
        <v>31</v>
      </c>
      <c r="L182" s="4">
        <v>1</v>
      </c>
    </row>
    <row r="183" spans="1:12" x14ac:dyDescent="0.25">
      <c r="A183" s="3" t="s">
        <v>298</v>
      </c>
      <c r="B183" s="3" t="s">
        <v>4122</v>
      </c>
      <c r="C183" s="3" t="s">
        <v>2234</v>
      </c>
      <c r="D183" s="3" t="s">
        <v>2568</v>
      </c>
      <c r="E183" s="3" t="s">
        <v>50</v>
      </c>
      <c r="F183" s="3" t="s">
        <v>49</v>
      </c>
      <c r="G183" s="3" t="s">
        <v>49</v>
      </c>
      <c r="H183" s="3" t="s">
        <v>50</v>
      </c>
      <c r="I183" s="11">
        <v>10</v>
      </c>
      <c r="J183" s="12">
        <v>21</v>
      </c>
      <c r="K183" s="12">
        <f t="shared" si="2"/>
        <v>21</v>
      </c>
      <c r="L183" s="4">
        <v>1</v>
      </c>
    </row>
    <row r="184" spans="1:12" x14ac:dyDescent="0.25">
      <c r="A184" s="3" t="s">
        <v>299</v>
      </c>
      <c r="B184" s="3" t="s">
        <v>4123</v>
      </c>
      <c r="C184" s="3" t="s">
        <v>2234</v>
      </c>
      <c r="D184" s="3" t="s">
        <v>2556</v>
      </c>
      <c r="E184" s="3" t="s">
        <v>109</v>
      </c>
      <c r="F184" s="3" t="s">
        <v>108</v>
      </c>
      <c r="G184" s="3" t="s">
        <v>108</v>
      </c>
      <c r="H184" s="3" t="s">
        <v>109</v>
      </c>
      <c r="I184" s="11">
        <v>7</v>
      </c>
      <c r="J184" s="12">
        <v>17</v>
      </c>
      <c r="K184" s="12">
        <f t="shared" si="2"/>
        <v>17</v>
      </c>
      <c r="L184" s="4">
        <v>1</v>
      </c>
    </row>
    <row r="185" spans="1:12" x14ac:dyDescent="0.25">
      <c r="A185" s="3" t="s">
        <v>300</v>
      </c>
      <c r="B185" s="3" t="s">
        <v>4124</v>
      </c>
      <c r="C185" s="3" t="s">
        <v>2234</v>
      </c>
      <c r="D185" s="3" t="s">
        <v>2277</v>
      </c>
      <c r="E185" s="3" t="s">
        <v>94</v>
      </c>
      <c r="F185" s="3" t="s">
        <v>93</v>
      </c>
      <c r="G185" s="3" t="s">
        <v>93</v>
      </c>
      <c r="H185" s="3" t="s">
        <v>94</v>
      </c>
      <c r="I185" s="11">
        <v>5</v>
      </c>
      <c r="J185" s="12">
        <v>17</v>
      </c>
      <c r="K185" s="12">
        <f t="shared" si="2"/>
        <v>17</v>
      </c>
      <c r="L185" s="4">
        <v>1</v>
      </c>
    </row>
    <row r="186" spans="1:12" x14ac:dyDescent="0.25">
      <c r="A186" s="3" t="s">
        <v>301</v>
      </c>
      <c r="B186" s="3" t="s">
        <v>3559</v>
      </c>
      <c r="C186" s="3" t="s">
        <v>2234</v>
      </c>
      <c r="D186" s="3" t="s">
        <v>2239</v>
      </c>
      <c r="E186" s="3" t="s">
        <v>50</v>
      </c>
      <c r="F186" s="3" t="s">
        <v>49</v>
      </c>
      <c r="G186" s="3" t="s">
        <v>49</v>
      </c>
      <c r="H186" s="3" t="s">
        <v>50</v>
      </c>
      <c r="I186" s="11">
        <v>10</v>
      </c>
      <c r="J186" s="12">
        <v>20</v>
      </c>
      <c r="K186" s="12">
        <f t="shared" si="2"/>
        <v>20</v>
      </c>
      <c r="L186" s="4">
        <v>1</v>
      </c>
    </row>
    <row r="187" spans="1:12" x14ac:dyDescent="0.25">
      <c r="A187" s="3" t="s">
        <v>302</v>
      </c>
      <c r="B187" s="3" t="s">
        <v>4125</v>
      </c>
      <c r="C187" s="3" t="s">
        <v>2234</v>
      </c>
      <c r="D187" s="3" t="s">
        <v>2239</v>
      </c>
      <c r="E187" s="3" t="s">
        <v>15</v>
      </c>
      <c r="F187" s="3" t="s">
        <v>14</v>
      </c>
      <c r="G187" s="3" t="s">
        <v>14</v>
      </c>
      <c r="H187" s="3" t="s">
        <v>15</v>
      </c>
      <c r="I187" s="11">
        <v>4</v>
      </c>
      <c r="J187" s="12">
        <v>21</v>
      </c>
      <c r="K187" s="12">
        <f t="shared" si="2"/>
        <v>21</v>
      </c>
      <c r="L187" s="4">
        <v>1</v>
      </c>
    </row>
    <row r="188" spans="1:12" x14ac:dyDescent="0.25">
      <c r="A188" s="3" t="s">
        <v>303</v>
      </c>
      <c r="B188" s="3" t="s">
        <v>3560</v>
      </c>
      <c r="C188" s="3" t="s">
        <v>2234</v>
      </c>
      <c r="D188" s="3" t="s">
        <v>2659</v>
      </c>
      <c r="E188" s="3" t="s">
        <v>92</v>
      </c>
      <c r="F188" s="3" t="s">
        <v>91</v>
      </c>
      <c r="G188" s="3" t="s">
        <v>91</v>
      </c>
      <c r="H188" s="3" t="s">
        <v>92</v>
      </c>
      <c r="I188" s="11">
        <v>6</v>
      </c>
      <c r="J188" s="12">
        <v>20</v>
      </c>
      <c r="K188" s="12">
        <f t="shared" si="2"/>
        <v>20</v>
      </c>
      <c r="L188" s="4">
        <v>1</v>
      </c>
    </row>
    <row r="189" spans="1:12" x14ac:dyDescent="0.25">
      <c r="A189" s="3" t="s">
        <v>304</v>
      </c>
      <c r="B189" s="3" t="s">
        <v>2987</v>
      </c>
      <c r="C189" s="3" t="s">
        <v>2234</v>
      </c>
      <c r="D189" s="3" t="s">
        <v>2659</v>
      </c>
      <c r="E189" s="3" t="s">
        <v>68</v>
      </c>
      <c r="F189" s="3" t="s">
        <v>67</v>
      </c>
      <c r="G189" s="3" t="s">
        <v>67</v>
      </c>
      <c r="H189" s="3" t="s">
        <v>68</v>
      </c>
      <c r="I189" s="11">
        <v>7</v>
      </c>
      <c r="J189" s="12">
        <v>18</v>
      </c>
      <c r="K189" s="12">
        <f t="shared" si="2"/>
        <v>18</v>
      </c>
      <c r="L189" s="4">
        <v>1</v>
      </c>
    </row>
    <row r="190" spans="1:12" x14ac:dyDescent="0.25">
      <c r="A190" s="3" t="s">
        <v>305</v>
      </c>
      <c r="B190" s="3" t="s">
        <v>2988</v>
      </c>
      <c r="C190" s="3" t="s">
        <v>2234</v>
      </c>
      <c r="D190" s="3" t="s">
        <v>2394</v>
      </c>
      <c r="E190" s="3" t="s">
        <v>123</v>
      </c>
      <c r="F190" s="3" t="s">
        <v>122</v>
      </c>
      <c r="G190" s="3" t="s">
        <v>122</v>
      </c>
      <c r="H190" s="3" t="s">
        <v>123</v>
      </c>
      <c r="I190" s="11">
        <v>6</v>
      </c>
      <c r="J190" s="12">
        <v>17</v>
      </c>
      <c r="K190" s="12">
        <f t="shared" si="2"/>
        <v>17</v>
      </c>
      <c r="L190" s="4">
        <v>0.4</v>
      </c>
    </row>
    <row r="191" spans="1:12" x14ac:dyDescent="0.25">
      <c r="A191" s="3" t="s">
        <v>305</v>
      </c>
      <c r="B191" s="3" t="s">
        <v>2988</v>
      </c>
      <c r="C191" s="3" t="s">
        <v>2234</v>
      </c>
      <c r="D191" s="3" t="s">
        <v>2868</v>
      </c>
      <c r="E191" s="3" t="s">
        <v>11</v>
      </c>
      <c r="F191" s="3" t="s">
        <v>10</v>
      </c>
      <c r="G191" s="3" t="s">
        <v>10</v>
      </c>
      <c r="H191" s="3" t="s">
        <v>11</v>
      </c>
      <c r="I191" s="11">
        <v>6</v>
      </c>
      <c r="J191" s="12">
        <v>17</v>
      </c>
      <c r="K191" s="12">
        <f t="shared" si="2"/>
        <v>17</v>
      </c>
      <c r="L191" s="4">
        <v>0.6</v>
      </c>
    </row>
    <row r="192" spans="1:12" x14ac:dyDescent="0.25">
      <c r="A192" s="3" t="s">
        <v>306</v>
      </c>
      <c r="B192" s="3" t="s">
        <v>5199</v>
      </c>
      <c r="C192" s="3" t="s">
        <v>2234</v>
      </c>
      <c r="D192" s="3" t="s">
        <v>2328</v>
      </c>
      <c r="E192" s="3" t="s">
        <v>9</v>
      </c>
      <c r="F192" s="3" t="s">
        <v>8</v>
      </c>
      <c r="G192" s="3" t="s">
        <v>120</v>
      </c>
      <c r="H192" s="3" t="s">
        <v>2879</v>
      </c>
      <c r="I192" s="11">
        <v>10</v>
      </c>
      <c r="J192" s="12">
        <v>22</v>
      </c>
      <c r="K192" s="12">
        <f t="shared" si="2"/>
        <v>22</v>
      </c>
      <c r="L192" s="4">
        <v>1</v>
      </c>
    </row>
    <row r="193" spans="1:12" x14ac:dyDescent="0.25">
      <c r="A193" s="3" t="s">
        <v>307</v>
      </c>
      <c r="B193" s="3" t="s">
        <v>4126</v>
      </c>
      <c r="C193" s="3" t="s">
        <v>2234</v>
      </c>
      <c r="D193" s="3" t="s">
        <v>2253</v>
      </c>
      <c r="E193" s="3" t="s">
        <v>2223</v>
      </c>
      <c r="F193" s="3" t="s">
        <v>97</v>
      </c>
      <c r="G193" s="3" t="s">
        <v>127</v>
      </c>
      <c r="H193" s="3" t="s">
        <v>142</v>
      </c>
      <c r="I193" s="11">
        <v>6</v>
      </c>
      <c r="J193" s="12">
        <v>11</v>
      </c>
      <c r="K193" s="12">
        <f t="shared" si="2"/>
        <v>11</v>
      </c>
      <c r="L193" s="4">
        <v>1</v>
      </c>
    </row>
    <row r="194" spans="1:12" x14ac:dyDescent="0.25">
      <c r="A194" s="3" t="s">
        <v>308</v>
      </c>
      <c r="B194" s="3" t="s">
        <v>3323</v>
      </c>
      <c r="C194" s="3" t="s">
        <v>2234</v>
      </c>
      <c r="D194" s="3" t="s">
        <v>2282</v>
      </c>
      <c r="E194" s="3" t="s">
        <v>31</v>
      </c>
      <c r="F194" s="3" t="s">
        <v>30</v>
      </c>
      <c r="G194" s="3" t="s">
        <v>30</v>
      </c>
      <c r="H194" s="3" t="s">
        <v>31</v>
      </c>
      <c r="I194" s="11">
        <v>5</v>
      </c>
      <c r="J194" s="12">
        <v>15</v>
      </c>
      <c r="K194" s="12">
        <f t="shared" ref="K194:K257" si="3">IF(J194&gt;31,31,J194)</f>
        <v>15</v>
      </c>
      <c r="L194" s="4">
        <v>0.4</v>
      </c>
    </row>
    <row r="195" spans="1:12" x14ac:dyDescent="0.25">
      <c r="A195" s="3" t="s">
        <v>308</v>
      </c>
      <c r="B195" s="3" t="s">
        <v>3323</v>
      </c>
      <c r="C195" s="3" t="s">
        <v>2234</v>
      </c>
      <c r="D195" s="3" t="s">
        <v>2748</v>
      </c>
      <c r="E195" s="3" t="s">
        <v>31</v>
      </c>
      <c r="F195" s="3" t="s">
        <v>30</v>
      </c>
      <c r="G195" s="3" t="s">
        <v>30</v>
      </c>
      <c r="H195" s="3" t="s">
        <v>31</v>
      </c>
      <c r="I195" s="11">
        <v>5</v>
      </c>
      <c r="J195" s="12">
        <v>15</v>
      </c>
      <c r="K195" s="12">
        <f t="shared" si="3"/>
        <v>15</v>
      </c>
      <c r="L195" s="4">
        <v>0.6</v>
      </c>
    </row>
    <row r="196" spans="1:12" x14ac:dyDescent="0.25">
      <c r="A196" s="3" t="s">
        <v>309</v>
      </c>
      <c r="B196" s="3" t="s">
        <v>4127</v>
      </c>
      <c r="C196" s="3" t="s">
        <v>2234</v>
      </c>
      <c r="D196" s="3" t="s">
        <v>2568</v>
      </c>
      <c r="E196" s="3" t="s">
        <v>25</v>
      </c>
      <c r="F196" s="3" t="s">
        <v>24</v>
      </c>
      <c r="G196" s="3" t="s">
        <v>24</v>
      </c>
      <c r="H196" s="3" t="s">
        <v>25</v>
      </c>
      <c r="I196" s="11">
        <v>6</v>
      </c>
      <c r="J196" s="12">
        <v>19</v>
      </c>
      <c r="K196" s="12">
        <f t="shared" si="3"/>
        <v>19</v>
      </c>
      <c r="L196" s="4">
        <v>1</v>
      </c>
    </row>
    <row r="197" spans="1:12" x14ac:dyDescent="0.25">
      <c r="A197" s="3" t="s">
        <v>310</v>
      </c>
      <c r="B197" s="3" t="s">
        <v>2908</v>
      </c>
      <c r="C197" s="3" t="s">
        <v>2234</v>
      </c>
      <c r="D197" s="3" t="s">
        <v>2454</v>
      </c>
      <c r="E197" s="3" t="s">
        <v>111</v>
      </c>
      <c r="F197" s="3" t="s">
        <v>110</v>
      </c>
      <c r="G197" s="3" t="s">
        <v>127</v>
      </c>
      <c r="H197" s="3" t="s">
        <v>142</v>
      </c>
      <c r="I197" s="11">
        <v>8</v>
      </c>
      <c r="J197" s="12">
        <v>12</v>
      </c>
      <c r="K197" s="12">
        <f t="shared" si="3"/>
        <v>12</v>
      </c>
      <c r="L197" s="4">
        <v>1</v>
      </c>
    </row>
    <row r="198" spans="1:12" x14ac:dyDescent="0.25">
      <c r="A198" s="3" t="s">
        <v>311</v>
      </c>
      <c r="B198" s="3" t="s">
        <v>3561</v>
      </c>
      <c r="C198" s="3" t="s">
        <v>2234</v>
      </c>
      <c r="D198" s="3" t="s">
        <v>2341</v>
      </c>
      <c r="E198" s="3" t="s">
        <v>66</v>
      </c>
      <c r="F198" s="3" t="s">
        <v>65</v>
      </c>
      <c r="G198" s="3" t="s">
        <v>65</v>
      </c>
      <c r="H198" s="3" t="s">
        <v>66</v>
      </c>
      <c r="I198" s="11">
        <v>8</v>
      </c>
      <c r="J198" s="12">
        <v>16</v>
      </c>
      <c r="K198" s="12">
        <f t="shared" si="3"/>
        <v>16</v>
      </c>
      <c r="L198" s="4">
        <v>1</v>
      </c>
    </row>
    <row r="199" spans="1:12" x14ac:dyDescent="0.25">
      <c r="A199" s="3" t="s">
        <v>312</v>
      </c>
      <c r="B199" s="3" t="s">
        <v>3562</v>
      </c>
      <c r="C199" s="3" t="s">
        <v>2234</v>
      </c>
      <c r="D199" s="3" t="s">
        <v>2377</v>
      </c>
      <c r="E199" s="3" t="s">
        <v>52</v>
      </c>
      <c r="F199" s="3" t="s">
        <v>51</v>
      </c>
      <c r="G199" s="3" t="s">
        <v>127</v>
      </c>
      <c r="H199" s="3" t="s">
        <v>142</v>
      </c>
      <c r="I199" s="11">
        <v>5</v>
      </c>
      <c r="J199" s="12">
        <v>27</v>
      </c>
      <c r="K199" s="12">
        <f t="shared" si="3"/>
        <v>27</v>
      </c>
      <c r="L199" s="4">
        <v>1</v>
      </c>
    </row>
    <row r="200" spans="1:12" x14ac:dyDescent="0.25">
      <c r="A200" s="3" t="s">
        <v>313</v>
      </c>
      <c r="B200" s="3" t="s">
        <v>3563</v>
      </c>
      <c r="C200" s="3" t="s">
        <v>2234</v>
      </c>
      <c r="D200" s="3" t="s">
        <v>2249</v>
      </c>
      <c r="E200" s="3" t="s">
        <v>11</v>
      </c>
      <c r="F200" s="3" t="s">
        <v>10</v>
      </c>
      <c r="G200" s="3" t="s">
        <v>10</v>
      </c>
      <c r="H200" s="3" t="s">
        <v>11</v>
      </c>
      <c r="I200" s="11">
        <v>9</v>
      </c>
      <c r="J200" s="12">
        <v>17</v>
      </c>
      <c r="K200" s="12">
        <f t="shared" si="3"/>
        <v>17</v>
      </c>
      <c r="L200" s="4">
        <v>1</v>
      </c>
    </row>
    <row r="201" spans="1:12" x14ac:dyDescent="0.25">
      <c r="A201" s="3" t="s">
        <v>314</v>
      </c>
      <c r="B201" s="3" t="s">
        <v>3564</v>
      </c>
      <c r="C201" s="3" t="s">
        <v>2234</v>
      </c>
      <c r="D201" s="3" t="s">
        <v>2568</v>
      </c>
      <c r="E201" s="3" t="s">
        <v>76</v>
      </c>
      <c r="F201" s="3" t="s">
        <v>75</v>
      </c>
      <c r="G201" s="3" t="s">
        <v>75</v>
      </c>
      <c r="H201" s="3" t="s">
        <v>76</v>
      </c>
      <c r="I201" s="11">
        <v>6</v>
      </c>
      <c r="J201" s="12">
        <v>19</v>
      </c>
      <c r="K201" s="12">
        <f t="shared" si="3"/>
        <v>19</v>
      </c>
      <c r="L201" s="4">
        <v>1</v>
      </c>
    </row>
    <row r="202" spans="1:12" x14ac:dyDescent="0.25">
      <c r="A202" s="3" t="s">
        <v>315</v>
      </c>
      <c r="B202" s="3" t="s">
        <v>4128</v>
      </c>
      <c r="C202" s="3" t="s">
        <v>2234</v>
      </c>
      <c r="D202" s="3" t="s">
        <v>2282</v>
      </c>
      <c r="E202" s="3" t="s">
        <v>70</v>
      </c>
      <c r="F202" s="3" t="s">
        <v>69</v>
      </c>
      <c r="G202" s="3" t="s">
        <v>69</v>
      </c>
      <c r="H202" s="3" t="s">
        <v>70</v>
      </c>
      <c r="I202" s="11">
        <v>8</v>
      </c>
      <c r="J202" s="12">
        <v>19</v>
      </c>
      <c r="K202" s="12">
        <f t="shared" si="3"/>
        <v>19</v>
      </c>
      <c r="L202" s="4">
        <v>1</v>
      </c>
    </row>
    <row r="203" spans="1:12" x14ac:dyDescent="0.25">
      <c r="A203" s="3" t="s">
        <v>316</v>
      </c>
      <c r="B203" s="3" t="s">
        <v>4129</v>
      </c>
      <c r="C203" s="3" t="s">
        <v>2234</v>
      </c>
      <c r="D203" s="3" t="s">
        <v>2282</v>
      </c>
      <c r="E203" s="3" t="s">
        <v>96</v>
      </c>
      <c r="F203" s="3" t="s">
        <v>95</v>
      </c>
      <c r="G203" s="3" t="s">
        <v>95</v>
      </c>
      <c r="H203" s="3" t="s">
        <v>96</v>
      </c>
      <c r="I203" s="11">
        <v>10</v>
      </c>
      <c r="J203" s="12">
        <v>27</v>
      </c>
      <c r="K203" s="12">
        <f t="shared" si="3"/>
        <v>27</v>
      </c>
      <c r="L203" s="4">
        <v>1</v>
      </c>
    </row>
    <row r="204" spans="1:12" x14ac:dyDescent="0.25">
      <c r="A204" s="3" t="s">
        <v>317</v>
      </c>
      <c r="B204" s="3" t="s">
        <v>5168</v>
      </c>
      <c r="C204" s="3" t="s">
        <v>2234</v>
      </c>
      <c r="D204" s="3" t="s">
        <v>2333</v>
      </c>
      <c r="E204" s="3" t="s">
        <v>94</v>
      </c>
      <c r="F204" s="3" t="s">
        <v>93</v>
      </c>
      <c r="G204" s="3" t="s">
        <v>120</v>
      </c>
      <c r="H204" s="3" t="s">
        <v>2879</v>
      </c>
      <c r="I204" s="11">
        <v>10</v>
      </c>
      <c r="J204" s="12">
        <v>15</v>
      </c>
      <c r="K204" s="12">
        <f t="shared" si="3"/>
        <v>15</v>
      </c>
      <c r="L204" s="4">
        <v>0.5</v>
      </c>
    </row>
    <row r="205" spans="1:12" x14ac:dyDescent="0.25">
      <c r="A205" s="3" t="s">
        <v>317</v>
      </c>
      <c r="B205" s="3" t="s">
        <v>5168</v>
      </c>
      <c r="C205" s="3" t="s">
        <v>2234</v>
      </c>
      <c r="D205" s="3" t="s">
        <v>2333</v>
      </c>
      <c r="E205" s="3" t="s">
        <v>54</v>
      </c>
      <c r="F205" s="3" t="s">
        <v>53</v>
      </c>
      <c r="G205" s="3" t="s">
        <v>120</v>
      </c>
      <c r="H205" s="3" t="s">
        <v>2879</v>
      </c>
      <c r="I205" s="11">
        <v>10</v>
      </c>
      <c r="J205" s="12">
        <v>15</v>
      </c>
      <c r="K205" s="12">
        <f t="shared" si="3"/>
        <v>15</v>
      </c>
      <c r="L205" s="4">
        <v>0.5</v>
      </c>
    </row>
    <row r="206" spans="1:12" x14ac:dyDescent="0.25">
      <c r="A206" s="3" t="s">
        <v>318</v>
      </c>
      <c r="B206" s="3" t="s">
        <v>3565</v>
      </c>
      <c r="C206" s="3" t="s">
        <v>2234</v>
      </c>
      <c r="D206" s="3" t="s">
        <v>2255</v>
      </c>
      <c r="E206" s="3" t="s">
        <v>46</v>
      </c>
      <c r="F206" s="3" t="s">
        <v>45</v>
      </c>
      <c r="G206" s="3" t="s">
        <v>127</v>
      </c>
      <c r="H206" s="3" t="s">
        <v>142</v>
      </c>
      <c r="I206" s="11">
        <v>5</v>
      </c>
      <c r="J206" s="12">
        <v>34</v>
      </c>
      <c r="K206" s="12">
        <f t="shared" si="3"/>
        <v>31</v>
      </c>
      <c r="L206" s="4">
        <v>1</v>
      </c>
    </row>
    <row r="207" spans="1:12" x14ac:dyDescent="0.25">
      <c r="A207" s="3" t="s">
        <v>319</v>
      </c>
      <c r="B207" s="3" t="s">
        <v>3566</v>
      </c>
      <c r="C207" s="3" t="s">
        <v>2234</v>
      </c>
      <c r="D207" s="3" t="s">
        <v>2732</v>
      </c>
      <c r="E207" s="3" t="s">
        <v>25</v>
      </c>
      <c r="F207" s="3" t="s">
        <v>24</v>
      </c>
      <c r="G207" s="3" t="s">
        <v>120</v>
      </c>
      <c r="H207" s="3" t="s">
        <v>2879</v>
      </c>
      <c r="I207" s="11">
        <v>1</v>
      </c>
      <c r="J207" s="12">
        <v>29</v>
      </c>
      <c r="K207" s="12">
        <f t="shared" si="3"/>
        <v>29</v>
      </c>
      <c r="L207" s="4">
        <v>1</v>
      </c>
    </row>
    <row r="208" spans="1:12" x14ac:dyDescent="0.25">
      <c r="A208" s="3" t="s">
        <v>320</v>
      </c>
      <c r="B208" s="3" t="s">
        <v>3567</v>
      </c>
      <c r="C208" s="3" t="s">
        <v>2234</v>
      </c>
      <c r="D208" s="3" t="s">
        <v>2237</v>
      </c>
      <c r="E208" s="3" t="s">
        <v>109</v>
      </c>
      <c r="F208" s="3" t="s">
        <v>108</v>
      </c>
      <c r="G208" s="3" t="s">
        <v>108</v>
      </c>
      <c r="H208" s="3" t="s">
        <v>109</v>
      </c>
      <c r="I208" s="11">
        <v>7</v>
      </c>
      <c r="J208" s="12">
        <v>15</v>
      </c>
      <c r="K208" s="12">
        <f t="shared" si="3"/>
        <v>15</v>
      </c>
      <c r="L208" s="4">
        <v>1</v>
      </c>
    </row>
    <row r="209" spans="1:12" x14ac:dyDescent="0.25">
      <c r="A209" s="3" t="s">
        <v>321</v>
      </c>
      <c r="B209" s="3" t="s">
        <v>3324</v>
      </c>
      <c r="C209" s="3" t="s">
        <v>2234</v>
      </c>
      <c r="D209" s="3" t="s">
        <v>2279</v>
      </c>
      <c r="E209" s="3" t="s">
        <v>99</v>
      </c>
      <c r="F209" s="3" t="s">
        <v>98</v>
      </c>
      <c r="G209" s="3" t="s">
        <v>98</v>
      </c>
      <c r="H209" s="3" t="s">
        <v>99</v>
      </c>
      <c r="I209" s="11">
        <v>7</v>
      </c>
      <c r="J209" s="12">
        <v>17</v>
      </c>
      <c r="K209" s="12">
        <f t="shared" si="3"/>
        <v>17</v>
      </c>
      <c r="L209" s="4">
        <v>0.2</v>
      </c>
    </row>
    <row r="210" spans="1:12" x14ac:dyDescent="0.25">
      <c r="A210" s="3" t="s">
        <v>321</v>
      </c>
      <c r="B210" s="3" t="s">
        <v>3324</v>
      </c>
      <c r="C210" s="3" t="s">
        <v>2234</v>
      </c>
      <c r="D210" s="3" t="s">
        <v>2698</v>
      </c>
      <c r="E210" s="3" t="s">
        <v>99</v>
      </c>
      <c r="F210" s="3" t="s">
        <v>98</v>
      </c>
      <c r="G210" s="3" t="s">
        <v>98</v>
      </c>
      <c r="H210" s="3" t="s">
        <v>99</v>
      </c>
      <c r="I210" s="11">
        <v>7</v>
      </c>
      <c r="J210" s="12">
        <v>17</v>
      </c>
      <c r="K210" s="12">
        <f t="shared" si="3"/>
        <v>17</v>
      </c>
      <c r="L210" s="4">
        <v>0.8</v>
      </c>
    </row>
    <row r="211" spans="1:12" x14ac:dyDescent="0.25">
      <c r="A211" s="3" t="s">
        <v>322</v>
      </c>
      <c r="B211" s="3" t="s">
        <v>3568</v>
      </c>
      <c r="C211" s="3" t="s">
        <v>2234</v>
      </c>
      <c r="D211" s="3" t="s">
        <v>2516</v>
      </c>
      <c r="E211" s="3" t="s">
        <v>46</v>
      </c>
      <c r="F211" s="3" t="s">
        <v>45</v>
      </c>
      <c r="G211" s="3" t="s">
        <v>45</v>
      </c>
      <c r="H211" s="3" t="s">
        <v>46</v>
      </c>
      <c r="I211" s="11">
        <v>6</v>
      </c>
      <c r="J211" s="12">
        <v>19</v>
      </c>
      <c r="K211" s="12">
        <f t="shared" si="3"/>
        <v>19</v>
      </c>
      <c r="L211" s="4">
        <v>1</v>
      </c>
    </row>
    <row r="212" spans="1:12" x14ac:dyDescent="0.25">
      <c r="A212" s="3" t="s">
        <v>323</v>
      </c>
      <c r="B212" s="3" t="s">
        <v>4130</v>
      </c>
      <c r="C212" s="3" t="s">
        <v>2234</v>
      </c>
      <c r="D212" s="3" t="s">
        <v>2239</v>
      </c>
      <c r="E212" s="3" t="s">
        <v>23</v>
      </c>
      <c r="F212" s="3" t="s">
        <v>22</v>
      </c>
      <c r="G212" s="3" t="s">
        <v>22</v>
      </c>
      <c r="H212" s="3" t="s">
        <v>23</v>
      </c>
      <c r="I212" s="11">
        <v>10</v>
      </c>
      <c r="J212" s="12">
        <v>17</v>
      </c>
      <c r="K212" s="12">
        <f t="shared" si="3"/>
        <v>17</v>
      </c>
      <c r="L212" s="4">
        <v>1</v>
      </c>
    </row>
    <row r="213" spans="1:12" x14ac:dyDescent="0.25">
      <c r="A213" s="3" t="s">
        <v>324</v>
      </c>
      <c r="B213" s="3" t="s">
        <v>4131</v>
      </c>
      <c r="C213" s="3" t="s">
        <v>2234</v>
      </c>
      <c r="D213" s="3" t="s">
        <v>2381</v>
      </c>
      <c r="E213" s="3" t="s">
        <v>11</v>
      </c>
      <c r="F213" s="3" t="s">
        <v>10</v>
      </c>
      <c r="G213" s="3" t="s">
        <v>10</v>
      </c>
      <c r="H213" s="3" t="s">
        <v>11</v>
      </c>
      <c r="I213" s="11">
        <v>5</v>
      </c>
      <c r="J213" s="12">
        <v>22</v>
      </c>
      <c r="K213" s="12">
        <f t="shared" si="3"/>
        <v>22</v>
      </c>
      <c r="L213" s="4">
        <v>1</v>
      </c>
    </row>
    <row r="214" spans="1:12" x14ac:dyDescent="0.25">
      <c r="A214" s="3" t="s">
        <v>325</v>
      </c>
      <c r="B214" s="3" t="s">
        <v>3138</v>
      </c>
      <c r="C214" s="3" t="s">
        <v>2234</v>
      </c>
      <c r="D214" s="3" t="s">
        <v>2306</v>
      </c>
      <c r="E214" s="3" t="s">
        <v>62</v>
      </c>
      <c r="F214" s="3" t="s">
        <v>61</v>
      </c>
      <c r="G214" s="3" t="s">
        <v>61</v>
      </c>
      <c r="H214" s="3" t="s">
        <v>62</v>
      </c>
      <c r="I214" s="11">
        <v>6</v>
      </c>
      <c r="J214" s="12">
        <v>22</v>
      </c>
      <c r="K214" s="12">
        <f t="shared" si="3"/>
        <v>22</v>
      </c>
      <c r="L214" s="4">
        <v>1</v>
      </c>
    </row>
    <row r="215" spans="1:12" x14ac:dyDescent="0.25">
      <c r="A215" s="3" t="s">
        <v>326</v>
      </c>
      <c r="B215" s="3" t="s">
        <v>4025</v>
      </c>
      <c r="C215" s="3" t="s">
        <v>2234</v>
      </c>
      <c r="D215" s="3" t="s">
        <v>2237</v>
      </c>
      <c r="E215" s="3" t="s">
        <v>25</v>
      </c>
      <c r="F215" s="3" t="s">
        <v>24</v>
      </c>
      <c r="G215" s="3" t="s">
        <v>24</v>
      </c>
      <c r="H215" s="3" t="s">
        <v>25</v>
      </c>
      <c r="I215" s="11">
        <v>8</v>
      </c>
      <c r="J215" s="12">
        <v>16</v>
      </c>
      <c r="K215" s="12">
        <f t="shared" si="3"/>
        <v>16</v>
      </c>
      <c r="L215" s="4">
        <v>1</v>
      </c>
    </row>
    <row r="216" spans="1:12" x14ac:dyDescent="0.25">
      <c r="A216" s="3" t="s">
        <v>327</v>
      </c>
      <c r="B216" s="3" t="s">
        <v>4132</v>
      </c>
      <c r="C216" s="3" t="s">
        <v>2234</v>
      </c>
      <c r="D216" s="3" t="s">
        <v>2556</v>
      </c>
      <c r="E216" s="3" t="s">
        <v>21</v>
      </c>
      <c r="F216" s="3" t="s">
        <v>20</v>
      </c>
      <c r="G216" s="3" t="s">
        <v>20</v>
      </c>
      <c r="H216" s="3" t="s">
        <v>21</v>
      </c>
      <c r="I216" s="11">
        <v>7</v>
      </c>
      <c r="J216" s="12">
        <v>18</v>
      </c>
      <c r="K216" s="12">
        <f t="shared" si="3"/>
        <v>18</v>
      </c>
      <c r="L216" s="4">
        <v>1</v>
      </c>
    </row>
    <row r="217" spans="1:12" x14ac:dyDescent="0.25">
      <c r="A217" s="3" t="s">
        <v>328</v>
      </c>
      <c r="B217" s="3" t="s">
        <v>4133</v>
      </c>
      <c r="C217" s="3" t="s">
        <v>2234</v>
      </c>
      <c r="D217" s="3" t="s">
        <v>2659</v>
      </c>
      <c r="E217" s="3" t="s">
        <v>44</v>
      </c>
      <c r="F217" s="3" t="s">
        <v>43</v>
      </c>
      <c r="G217" s="3" t="s">
        <v>43</v>
      </c>
      <c r="H217" s="3" t="s">
        <v>2877</v>
      </c>
      <c r="I217" s="11">
        <v>8</v>
      </c>
      <c r="J217" s="12">
        <v>20</v>
      </c>
      <c r="K217" s="12">
        <f t="shared" si="3"/>
        <v>20</v>
      </c>
      <c r="L217" s="4">
        <v>1</v>
      </c>
    </row>
    <row r="218" spans="1:12" x14ac:dyDescent="0.25">
      <c r="A218" s="3" t="s">
        <v>329</v>
      </c>
      <c r="B218" s="3" t="s">
        <v>4134</v>
      </c>
      <c r="C218" s="3" t="s">
        <v>2234</v>
      </c>
      <c r="D218" s="3" t="s">
        <v>2690</v>
      </c>
      <c r="E218" s="3" t="s">
        <v>50</v>
      </c>
      <c r="F218" s="3" t="s">
        <v>49</v>
      </c>
      <c r="G218" s="3" t="s">
        <v>135</v>
      </c>
      <c r="H218" s="3" t="s">
        <v>2883</v>
      </c>
      <c r="I218" s="11">
        <v>10</v>
      </c>
      <c r="J218" s="12">
        <v>26</v>
      </c>
      <c r="K218" s="12">
        <f t="shared" si="3"/>
        <v>26</v>
      </c>
      <c r="L218" s="4">
        <v>1</v>
      </c>
    </row>
    <row r="219" spans="1:12" x14ac:dyDescent="0.25">
      <c r="A219" s="3" t="s">
        <v>330</v>
      </c>
      <c r="B219" s="3" t="s">
        <v>4135</v>
      </c>
      <c r="C219" s="3" t="s">
        <v>2234</v>
      </c>
      <c r="D219" s="3" t="s">
        <v>2284</v>
      </c>
      <c r="E219" s="3" t="s">
        <v>13</v>
      </c>
      <c r="F219" s="3" t="s">
        <v>12</v>
      </c>
      <c r="G219" s="3" t="s">
        <v>120</v>
      </c>
      <c r="H219" s="3" t="s">
        <v>2879</v>
      </c>
      <c r="I219" s="11">
        <v>10</v>
      </c>
      <c r="J219" s="12">
        <v>24</v>
      </c>
      <c r="K219" s="12">
        <f t="shared" si="3"/>
        <v>24</v>
      </c>
      <c r="L219" s="4">
        <v>1</v>
      </c>
    </row>
    <row r="220" spans="1:12" x14ac:dyDescent="0.25">
      <c r="A220" s="3" t="s">
        <v>331</v>
      </c>
      <c r="B220" s="3" t="s">
        <v>4136</v>
      </c>
      <c r="C220" s="3" t="s">
        <v>2234</v>
      </c>
      <c r="D220" s="3" t="s">
        <v>2351</v>
      </c>
      <c r="E220" s="3" t="s">
        <v>70</v>
      </c>
      <c r="F220" s="3" t="s">
        <v>69</v>
      </c>
      <c r="G220" s="3" t="s">
        <v>69</v>
      </c>
      <c r="H220" s="3" t="s">
        <v>70</v>
      </c>
      <c r="I220" s="11">
        <v>5</v>
      </c>
      <c r="J220" s="12">
        <v>21</v>
      </c>
      <c r="K220" s="12">
        <f t="shared" si="3"/>
        <v>21</v>
      </c>
      <c r="L220" s="4">
        <v>1</v>
      </c>
    </row>
    <row r="221" spans="1:12" x14ac:dyDescent="0.25">
      <c r="A221" s="3" t="s">
        <v>332</v>
      </c>
      <c r="B221" s="3" t="s">
        <v>3569</v>
      </c>
      <c r="C221" s="3" t="s">
        <v>2234</v>
      </c>
      <c r="D221" s="3" t="s">
        <v>2870</v>
      </c>
      <c r="E221" s="3" t="s">
        <v>50</v>
      </c>
      <c r="F221" s="3" t="s">
        <v>49</v>
      </c>
      <c r="G221" s="3" t="s">
        <v>49</v>
      </c>
      <c r="H221" s="3" t="s">
        <v>50</v>
      </c>
      <c r="I221" s="11">
        <v>9</v>
      </c>
      <c r="J221" s="12">
        <v>28</v>
      </c>
      <c r="K221" s="12">
        <f t="shared" si="3"/>
        <v>28</v>
      </c>
      <c r="L221" s="4">
        <v>1</v>
      </c>
    </row>
    <row r="222" spans="1:12" x14ac:dyDescent="0.25">
      <c r="A222" s="3" t="s">
        <v>333</v>
      </c>
      <c r="B222" s="3" t="s">
        <v>3570</v>
      </c>
      <c r="C222" s="3" t="s">
        <v>2234</v>
      </c>
      <c r="D222" s="3" t="s">
        <v>2691</v>
      </c>
      <c r="E222" s="3" t="s">
        <v>50</v>
      </c>
      <c r="F222" s="3" t="s">
        <v>49</v>
      </c>
      <c r="G222" s="3" t="s">
        <v>127</v>
      </c>
      <c r="H222" s="3" t="s">
        <v>142</v>
      </c>
      <c r="I222" s="11">
        <v>10</v>
      </c>
      <c r="J222" s="12">
        <v>25</v>
      </c>
      <c r="K222" s="12">
        <f t="shared" si="3"/>
        <v>25</v>
      </c>
      <c r="L222" s="4">
        <v>1</v>
      </c>
    </row>
    <row r="223" spans="1:12" x14ac:dyDescent="0.25">
      <c r="A223" s="3" t="s">
        <v>334</v>
      </c>
      <c r="B223" s="3" t="s">
        <v>4137</v>
      </c>
      <c r="C223" s="3" t="s">
        <v>2234</v>
      </c>
      <c r="D223" s="3" t="s">
        <v>2308</v>
      </c>
      <c r="E223" s="3" t="s">
        <v>11</v>
      </c>
      <c r="F223" s="3" t="s">
        <v>10</v>
      </c>
      <c r="G223" s="3" t="s">
        <v>10</v>
      </c>
      <c r="H223" s="3" t="s">
        <v>11</v>
      </c>
      <c r="I223" s="11">
        <v>8</v>
      </c>
      <c r="J223" s="12">
        <v>17</v>
      </c>
      <c r="K223" s="12">
        <f t="shared" si="3"/>
        <v>17</v>
      </c>
      <c r="L223" s="4">
        <v>1</v>
      </c>
    </row>
    <row r="224" spans="1:12" x14ac:dyDescent="0.25">
      <c r="A224" s="3" t="s">
        <v>335</v>
      </c>
      <c r="B224" s="3" t="s">
        <v>4138</v>
      </c>
      <c r="C224" s="3" t="s">
        <v>2234</v>
      </c>
      <c r="D224" s="3" t="s">
        <v>2308</v>
      </c>
      <c r="E224" s="3" t="s">
        <v>31</v>
      </c>
      <c r="F224" s="3" t="s">
        <v>30</v>
      </c>
      <c r="G224" s="3" t="s">
        <v>30</v>
      </c>
      <c r="H224" s="3" t="s">
        <v>31</v>
      </c>
      <c r="I224" s="11">
        <v>2</v>
      </c>
      <c r="J224" s="12">
        <v>15</v>
      </c>
      <c r="K224" s="12">
        <f t="shared" si="3"/>
        <v>15</v>
      </c>
      <c r="L224" s="4">
        <v>1</v>
      </c>
    </row>
    <row r="225" spans="1:12" x14ac:dyDescent="0.25">
      <c r="A225" s="3" t="s">
        <v>336</v>
      </c>
      <c r="B225" s="3" t="s">
        <v>3325</v>
      </c>
      <c r="C225" s="3" t="s">
        <v>2234</v>
      </c>
      <c r="D225" s="3" t="s">
        <v>2840</v>
      </c>
      <c r="E225" s="3" t="s">
        <v>62</v>
      </c>
      <c r="F225" s="3" t="s">
        <v>61</v>
      </c>
      <c r="G225" s="3" t="s">
        <v>61</v>
      </c>
      <c r="H225" s="3" t="s">
        <v>62</v>
      </c>
      <c r="I225" s="11">
        <v>9</v>
      </c>
      <c r="J225" s="12">
        <v>28</v>
      </c>
      <c r="K225" s="12">
        <f t="shared" si="3"/>
        <v>28</v>
      </c>
      <c r="L225" s="4">
        <v>0.2</v>
      </c>
    </row>
    <row r="226" spans="1:12" x14ac:dyDescent="0.25">
      <c r="A226" s="3" t="s">
        <v>336</v>
      </c>
      <c r="B226" s="3" t="s">
        <v>3325</v>
      </c>
      <c r="C226" s="3" t="s">
        <v>2234</v>
      </c>
      <c r="D226" s="3" t="s">
        <v>2306</v>
      </c>
      <c r="E226" s="3" t="s">
        <v>62</v>
      </c>
      <c r="F226" s="3" t="s">
        <v>61</v>
      </c>
      <c r="G226" s="3" t="s">
        <v>61</v>
      </c>
      <c r="H226" s="3" t="s">
        <v>62</v>
      </c>
      <c r="I226" s="11">
        <v>9</v>
      </c>
      <c r="J226" s="12">
        <v>28</v>
      </c>
      <c r="K226" s="12">
        <f t="shared" si="3"/>
        <v>28</v>
      </c>
      <c r="L226" s="4">
        <v>0.8</v>
      </c>
    </row>
    <row r="227" spans="1:12" x14ac:dyDescent="0.25">
      <c r="A227" s="3" t="s">
        <v>337</v>
      </c>
      <c r="B227" s="3" t="s">
        <v>4139</v>
      </c>
      <c r="C227" s="3" t="s">
        <v>2234</v>
      </c>
      <c r="D227" s="3" t="s">
        <v>2568</v>
      </c>
      <c r="E227" s="3" t="s">
        <v>9</v>
      </c>
      <c r="F227" s="3" t="s">
        <v>8</v>
      </c>
      <c r="G227" s="3" t="s">
        <v>8</v>
      </c>
      <c r="H227" s="3" t="s">
        <v>2235</v>
      </c>
      <c r="I227" s="11">
        <v>10</v>
      </c>
      <c r="J227" s="12">
        <v>25</v>
      </c>
      <c r="K227" s="12">
        <f t="shared" si="3"/>
        <v>25</v>
      </c>
      <c r="L227" s="4">
        <v>1</v>
      </c>
    </row>
    <row r="228" spans="1:12" x14ac:dyDescent="0.25">
      <c r="A228" s="3" t="s">
        <v>338</v>
      </c>
      <c r="B228" s="3" t="s">
        <v>3571</v>
      </c>
      <c r="C228" s="3" t="s">
        <v>2234</v>
      </c>
      <c r="D228" s="3" t="s">
        <v>2277</v>
      </c>
      <c r="E228" s="3" t="s">
        <v>111</v>
      </c>
      <c r="F228" s="3" t="s">
        <v>110</v>
      </c>
      <c r="G228" s="3" t="s">
        <v>110</v>
      </c>
      <c r="H228" s="3" t="s">
        <v>111</v>
      </c>
      <c r="I228" s="11">
        <v>10</v>
      </c>
      <c r="J228" s="12">
        <v>17</v>
      </c>
      <c r="K228" s="12">
        <f t="shared" si="3"/>
        <v>17</v>
      </c>
      <c r="L228" s="4">
        <v>1</v>
      </c>
    </row>
    <row r="229" spans="1:12" x14ac:dyDescent="0.25">
      <c r="A229" s="3" t="s">
        <v>339</v>
      </c>
      <c r="B229" s="3" t="s">
        <v>3572</v>
      </c>
      <c r="C229" s="3" t="s">
        <v>2234</v>
      </c>
      <c r="D229" s="3" t="s">
        <v>2253</v>
      </c>
      <c r="E229" s="3" t="s">
        <v>50</v>
      </c>
      <c r="F229" s="3" t="s">
        <v>49</v>
      </c>
      <c r="G229" s="3" t="s">
        <v>127</v>
      </c>
      <c r="H229" s="3" t="s">
        <v>142</v>
      </c>
      <c r="I229" s="11">
        <v>4</v>
      </c>
      <c r="J229" s="12">
        <v>23</v>
      </c>
      <c r="K229" s="12">
        <f t="shared" si="3"/>
        <v>23</v>
      </c>
      <c r="L229" s="4">
        <v>1</v>
      </c>
    </row>
    <row r="230" spans="1:12" x14ac:dyDescent="0.25">
      <c r="A230" s="3" t="s">
        <v>340</v>
      </c>
      <c r="B230" s="3" t="s">
        <v>4140</v>
      </c>
      <c r="C230" s="3" t="s">
        <v>2234</v>
      </c>
      <c r="D230" s="3" t="s">
        <v>2277</v>
      </c>
      <c r="E230" s="3" t="s">
        <v>44</v>
      </c>
      <c r="F230" s="3" t="s">
        <v>43</v>
      </c>
      <c r="G230" s="3" t="s">
        <v>43</v>
      </c>
      <c r="H230" s="3" t="s">
        <v>2877</v>
      </c>
      <c r="I230" s="11">
        <v>5</v>
      </c>
      <c r="J230" s="12">
        <v>27</v>
      </c>
      <c r="K230" s="12">
        <f t="shared" si="3"/>
        <v>27</v>
      </c>
      <c r="L230" s="4">
        <v>1</v>
      </c>
    </row>
    <row r="231" spans="1:12" x14ac:dyDescent="0.25">
      <c r="A231" s="3" t="s">
        <v>2869</v>
      </c>
      <c r="B231" s="3" t="s">
        <v>5250</v>
      </c>
      <c r="C231" s="3" t="s">
        <v>2234</v>
      </c>
      <c r="D231" s="3" t="s">
        <v>2417</v>
      </c>
      <c r="E231" s="3" t="s">
        <v>107</v>
      </c>
      <c r="F231" s="3" t="s">
        <v>106</v>
      </c>
      <c r="G231" s="3" t="s">
        <v>120</v>
      </c>
      <c r="H231" s="3" t="s">
        <v>2879</v>
      </c>
      <c r="I231" s="11">
        <v>10</v>
      </c>
      <c r="J231" s="12">
        <v>12</v>
      </c>
      <c r="K231" s="12">
        <f t="shared" si="3"/>
        <v>12</v>
      </c>
      <c r="L231" s="4">
        <v>1</v>
      </c>
    </row>
    <row r="232" spans="1:12" x14ac:dyDescent="0.25">
      <c r="A232" s="3" t="s">
        <v>341</v>
      </c>
      <c r="B232" s="3" t="s">
        <v>3232</v>
      </c>
      <c r="C232" s="3" t="s">
        <v>2234</v>
      </c>
      <c r="D232" s="3" t="s">
        <v>2487</v>
      </c>
      <c r="E232" s="3" t="s">
        <v>107</v>
      </c>
      <c r="F232" s="3" t="s">
        <v>106</v>
      </c>
      <c r="G232" s="3" t="s">
        <v>106</v>
      </c>
      <c r="H232" s="3" t="s">
        <v>107</v>
      </c>
      <c r="I232" s="11">
        <v>7</v>
      </c>
      <c r="J232" s="12">
        <v>31</v>
      </c>
      <c r="K232" s="12">
        <f t="shared" si="3"/>
        <v>31</v>
      </c>
      <c r="L232" s="4">
        <v>0.25</v>
      </c>
    </row>
    <row r="233" spans="1:12" x14ac:dyDescent="0.25">
      <c r="A233" s="3" t="s">
        <v>341</v>
      </c>
      <c r="B233" s="3" t="s">
        <v>3232</v>
      </c>
      <c r="C233" s="3" t="s">
        <v>2234</v>
      </c>
      <c r="D233" s="3" t="s">
        <v>2521</v>
      </c>
      <c r="E233" s="3" t="s">
        <v>107</v>
      </c>
      <c r="F233" s="3" t="s">
        <v>106</v>
      </c>
      <c r="G233" s="3" t="s">
        <v>106</v>
      </c>
      <c r="H233" s="3" t="s">
        <v>107</v>
      </c>
      <c r="I233" s="11">
        <v>7</v>
      </c>
      <c r="J233" s="12">
        <v>31</v>
      </c>
      <c r="K233" s="12">
        <f t="shared" si="3"/>
        <v>31</v>
      </c>
      <c r="L233" s="4">
        <v>0.75</v>
      </c>
    </row>
    <row r="234" spans="1:12" x14ac:dyDescent="0.25">
      <c r="A234" s="3" t="s">
        <v>342</v>
      </c>
      <c r="B234" s="3" t="s">
        <v>4141</v>
      </c>
      <c r="C234" s="3" t="s">
        <v>2234</v>
      </c>
      <c r="D234" s="3" t="s">
        <v>2241</v>
      </c>
      <c r="E234" s="3" t="s">
        <v>70</v>
      </c>
      <c r="F234" s="3" t="s">
        <v>69</v>
      </c>
      <c r="G234" s="3" t="s">
        <v>69</v>
      </c>
      <c r="H234" s="3" t="s">
        <v>70</v>
      </c>
      <c r="I234" s="11">
        <v>10</v>
      </c>
      <c r="J234" s="12">
        <v>23</v>
      </c>
      <c r="K234" s="12">
        <f t="shared" si="3"/>
        <v>23</v>
      </c>
      <c r="L234" s="4">
        <v>1</v>
      </c>
    </row>
    <row r="235" spans="1:12" x14ac:dyDescent="0.25">
      <c r="A235" s="3" t="s">
        <v>343</v>
      </c>
      <c r="B235" s="3" t="s">
        <v>4142</v>
      </c>
      <c r="C235" s="3" t="s">
        <v>2234</v>
      </c>
      <c r="D235" s="3" t="s">
        <v>2237</v>
      </c>
      <c r="E235" s="3" t="s">
        <v>9</v>
      </c>
      <c r="F235" s="3" t="s">
        <v>8</v>
      </c>
      <c r="G235" s="3" t="s">
        <v>8</v>
      </c>
      <c r="H235" s="3" t="s">
        <v>2235</v>
      </c>
      <c r="I235" s="11">
        <v>1</v>
      </c>
      <c r="J235" s="12">
        <v>17</v>
      </c>
      <c r="K235" s="12">
        <f t="shared" si="3"/>
        <v>17</v>
      </c>
      <c r="L235" s="4">
        <v>1</v>
      </c>
    </row>
    <row r="236" spans="1:12" x14ac:dyDescent="0.25">
      <c r="A236" s="3" t="s">
        <v>344</v>
      </c>
      <c r="B236" s="3" t="s">
        <v>5251</v>
      </c>
      <c r="C236" s="3" t="s">
        <v>2234</v>
      </c>
      <c r="D236" s="3" t="s">
        <v>2243</v>
      </c>
      <c r="E236" s="3" t="s">
        <v>111</v>
      </c>
      <c r="F236" s="3" t="s">
        <v>110</v>
      </c>
      <c r="G236" s="3" t="s">
        <v>120</v>
      </c>
      <c r="H236" s="3" t="s">
        <v>2879</v>
      </c>
      <c r="I236" s="11">
        <v>9</v>
      </c>
      <c r="J236" s="12">
        <v>21</v>
      </c>
      <c r="K236" s="12">
        <f t="shared" si="3"/>
        <v>21</v>
      </c>
      <c r="L236" s="4">
        <v>1</v>
      </c>
    </row>
    <row r="237" spans="1:12" x14ac:dyDescent="0.25">
      <c r="A237" s="3" t="s">
        <v>345</v>
      </c>
      <c r="B237" s="3" t="s">
        <v>3573</v>
      </c>
      <c r="C237" s="3" t="s">
        <v>2234</v>
      </c>
      <c r="D237" s="3" t="s">
        <v>2253</v>
      </c>
      <c r="E237" s="3" t="s">
        <v>48</v>
      </c>
      <c r="F237" s="3" t="s">
        <v>47</v>
      </c>
      <c r="G237" s="3" t="s">
        <v>127</v>
      </c>
      <c r="H237" s="3" t="s">
        <v>142</v>
      </c>
      <c r="I237" s="11">
        <v>10</v>
      </c>
      <c r="J237" s="12">
        <v>35</v>
      </c>
      <c r="K237" s="12">
        <f t="shared" si="3"/>
        <v>31</v>
      </c>
      <c r="L237" s="4">
        <v>1</v>
      </c>
    </row>
    <row r="238" spans="1:12" x14ac:dyDescent="0.25">
      <c r="A238" s="3" t="s">
        <v>346</v>
      </c>
      <c r="B238" s="3" t="s">
        <v>4143</v>
      </c>
      <c r="C238" s="3" t="s">
        <v>2234</v>
      </c>
      <c r="D238" s="3" t="s">
        <v>2532</v>
      </c>
      <c r="E238" s="3" t="s">
        <v>76</v>
      </c>
      <c r="F238" s="3" t="s">
        <v>75</v>
      </c>
      <c r="G238" s="3" t="s">
        <v>127</v>
      </c>
      <c r="H238" s="3" t="s">
        <v>142</v>
      </c>
      <c r="I238" s="11">
        <v>5</v>
      </c>
      <c r="J238" s="12">
        <v>12</v>
      </c>
      <c r="K238" s="12">
        <f t="shared" si="3"/>
        <v>12</v>
      </c>
      <c r="L238" s="4">
        <v>1</v>
      </c>
    </row>
    <row r="239" spans="1:12" x14ac:dyDescent="0.25">
      <c r="A239" s="3" t="s">
        <v>347</v>
      </c>
      <c r="B239" s="3" t="s">
        <v>4144</v>
      </c>
      <c r="C239" s="3" t="s">
        <v>2234</v>
      </c>
      <c r="D239" s="3" t="s">
        <v>2245</v>
      </c>
      <c r="E239" s="3" t="s">
        <v>82</v>
      </c>
      <c r="F239" s="3" t="s">
        <v>81</v>
      </c>
      <c r="G239" s="3" t="s">
        <v>81</v>
      </c>
      <c r="H239" s="3" t="s">
        <v>82</v>
      </c>
      <c r="I239" s="11">
        <v>3</v>
      </c>
      <c r="J239" s="12">
        <v>22</v>
      </c>
      <c r="K239" s="12">
        <f t="shared" si="3"/>
        <v>22</v>
      </c>
      <c r="L239" s="4">
        <v>1</v>
      </c>
    </row>
    <row r="240" spans="1:12" x14ac:dyDescent="0.25">
      <c r="A240" s="3" t="s">
        <v>348</v>
      </c>
      <c r="B240" s="3" t="s">
        <v>4145</v>
      </c>
      <c r="C240" s="3" t="s">
        <v>2234</v>
      </c>
      <c r="D240" s="3" t="s">
        <v>2351</v>
      </c>
      <c r="E240" s="3" t="s">
        <v>99</v>
      </c>
      <c r="F240" s="3" t="s">
        <v>98</v>
      </c>
      <c r="G240" s="3" t="s">
        <v>98</v>
      </c>
      <c r="H240" s="3" t="s">
        <v>99</v>
      </c>
      <c r="I240" s="11">
        <v>10</v>
      </c>
      <c r="J240" s="12">
        <v>21</v>
      </c>
      <c r="K240" s="12">
        <f t="shared" si="3"/>
        <v>21</v>
      </c>
      <c r="L240" s="4">
        <v>1</v>
      </c>
    </row>
    <row r="241" spans="1:12" x14ac:dyDescent="0.25">
      <c r="A241" s="3" t="s">
        <v>349</v>
      </c>
      <c r="B241" s="3" t="s">
        <v>2967</v>
      </c>
      <c r="C241" s="3" t="s">
        <v>2234</v>
      </c>
      <c r="D241" s="3" t="s">
        <v>2394</v>
      </c>
      <c r="E241" s="3" t="s">
        <v>123</v>
      </c>
      <c r="F241" s="3" t="s">
        <v>122</v>
      </c>
      <c r="G241" s="3" t="s">
        <v>122</v>
      </c>
      <c r="H241" s="3" t="s">
        <v>123</v>
      </c>
      <c r="I241" s="11">
        <v>7</v>
      </c>
      <c r="J241" s="12">
        <v>25</v>
      </c>
      <c r="K241" s="12">
        <f t="shared" si="3"/>
        <v>25</v>
      </c>
      <c r="L241" s="4">
        <v>0.2</v>
      </c>
    </row>
    <row r="242" spans="1:12" x14ac:dyDescent="0.25">
      <c r="A242" s="3" t="s">
        <v>349</v>
      </c>
      <c r="B242" s="3" t="s">
        <v>2967</v>
      </c>
      <c r="C242" s="3" t="s">
        <v>2234</v>
      </c>
      <c r="D242" s="3" t="s">
        <v>2868</v>
      </c>
      <c r="E242" s="3" t="s">
        <v>70</v>
      </c>
      <c r="F242" s="3" t="s">
        <v>69</v>
      </c>
      <c r="G242" s="3" t="s">
        <v>69</v>
      </c>
      <c r="H242" s="3" t="s">
        <v>70</v>
      </c>
      <c r="I242" s="11">
        <v>7</v>
      </c>
      <c r="J242" s="12">
        <v>25</v>
      </c>
      <c r="K242" s="12">
        <f t="shared" si="3"/>
        <v>25</v>
      </c>
      <c r="L242" s="4">
        <v>0.4</v>
      </c>
    </row>
    <row r="243" spans="1:12" x14ac:dyDescent="0.25">
      <c r="A243" s="3" t="s">
        <v>349</v>
      </c>
      <c r="B243" s="3" t="s">
        <v>2967</v>
      </c>
      <c r="C243" s="3" t="s">
        <v>2234</v>
      </c>
      <c r="D243" s="3" t="s">
        <v>2868</v>
      </c>
      <c r="E243" s="3" t="s">
        <v>31</v>
      </c>
      <c r="F243" s="3" t="s">
        <v>30</v>
      </c>
      <c r="G243" s="3" t="s">
        <v>30</v>
      </c>
      <c r="H243" s="3" t="s">
        <v>31</v>
      </c>
      <c r="I243" s="11">
        <v>7</v>
      </c>
      <c r="J243" s="12">
        <v>25</v>
      </c>
      <c r="K243" s="12">
        <f t="shared" si="3"/>
        <v>25</v>
      </c>
      <c r="L243" s="4">
        <v>0.4</v>
      </c>
    </row>
    <row r="244" spans="1:12" x14ac:dyDescent="0.25">
      <c r="A244" s="3" t="s">
        <v>350</v>
      </c>
      <c r="B244" s="3" t="s">
        <v>4146</v>
      </c>
      <c r="C244" s="3" t="s">
        <v>2234</v>
      </c>
      <c r="D244" s="3" t="s">
        <v>2264</v>
      </c>
      <c r="E244" s="3" t="s">
        <v>58</v>
      </c>
      <c r="F244" s="3" t="s">
        <v>57</v>
      </c>
      <c r="G244" s="3" t="s">
        <v>118</v>
      </c>
      <c r="H244" s="3" t="s">
        <v>2880</v>
      </c>
      <c r="I244" s="11">
        <v>8</v>
      </c>
      <c r="J244" s="12">
        <v>22</v>
      </c>
      <c r="K244" s="12">
        <f t="shared" si="3"/>
        <v>22</v>
      </c>
      <c r="L244" s="4">
        <v>1</v>
      </c>
    </row>
    <row r="245" spans="1:12" x14ac:dyDescent="0.25">
      <c r="A245" s="3" t="s">
        <v>351</v>
      </c>
      <c r="B245" s="3" t="s">
        <v>4147</v>
      </c>
      <c r="C245" s="3" t="s">
        <v>2234</v>
      </c>
      <c r="D245" s="3" t="s">
        <v>2277</v>
      </c>
      <c r="E245" s="3" t="s">
        <v>35</v>
      </c>
      <c r="F245" s="3" t="s">
        <v>34</v>
      </c>
      <c r="G245" s="3" t="s">
        <v>34</v>
      </c>
      <c r="H245" s="3" t="s">
        <v>35</v>
      </c>
      <c r="I245" s="11">
        <v>10</v>
      </c>
      <c r="J245" s="12">
        <v>25</v>
      </c>
      <c r="K245" s="12">
        <f t="shared" si="3"/>
        <v>25</v>
      </c>
      <c r="L245" s="4">
        <v>1</v>
      </c>
    </row>
    <row r="246" spans="1:12" x14ac:dyDescent="0.25">
      <c r="A246" s="3" t="s">
        <v>352</v>
      </c>
      <c r="B246" s="3" t="s">
        <v>4148</v>
      </c>
      <c r="C246" s="3" t="s">
        <v>2234</v>
      </c>
      <c r="D246" s="3" t="s">
        <v>2277</v>
      </c>
      <c r="E246" s="3" t="s">
        <v>101</v>
      </c>
      <c r="F246" s="3" t="s">
        <v>100</v>
      </c>
      <c r="G246" s="3" t="s">
        <v>100</v>
      </c>
      <c r="H246" s="3" t="s">
        <v>2876</v>
      </c>
      <c r="I246" s="11">
        <v>9</v>
      </c>
      <c r="J246" s="12">
        <v>18</v>
      </c>
      <c r="K246" s="12">
        <f t="shared" si="3"/>
        <v>18</v>
      </c>
      <c r="L246" s="4">
        <v>1</v>
      </c>
    </row>
    <row r="247" spans="1:12" x14ac:dyDescent="0.25">
      <c r="A247" s="3" t="s">
        <v>353</v>
      </c>
      <c r="B247" s="3" t="s">
        <v>5200</v>
      </c>
      <c r="C247" s="3" t="s">
        <v>2234</v>
      </c>
      <c r="D247" s="3" t="s">
        <v>2866</v>
      </c>
      <c r="E247" s="3" t="s">
        <v>139</v>
      </c>
      <c r="F247" s="3" t="s">
        <v>138</v>
      </c>
      <c r="G247" s="3" t="s">
        <v>138</v>
      </c>
      <c r="H247" s="3" t="s">
        <v>139</v>
      </c>
      <c r="I247" s="11">
        <v>5</v>
      </c>
      <c r="J247" s="12">
        <v>18</v>
      </c>
      <c r="K247" s="12">
        <f t="shared" si="3"/>
        <v>18</v>
      </c>
      <c r="L247" s="4">
        <v>1</v>
      </c>
    </row>
    <row r="248" spans="1:12" x14ac:dyDescent="0.25">
      <c r="A248" s="3" t="s">
        <v>354</v>
      </c>
      <c r="B248" s="3" t="s">
        <v>4149</v>
      </c>
      <c r="C248" s="3" t="s">
        <v>2234</v>
      </c>
      <c r="D248" s="3" t="s">
        <v>2245</v>
      </c>
      <c r="E248" s="3" t="s">
        <v>17</v>
      </c>
      <c r="F248" s="3" t="s">
        <v>16</v>
      </c>
      <c r="G248" s="3" t="s">
        <v>16</v>
      </c>
      <c r="H248" s="3" t="s">
        <v>2874</v>
      </c>
      <c r="I248" s="11">
        <v>8</v>
      </c>
      <c r="J248" s="12">
        <v>18</v>
      </c>
      <c r="K248" s="12">
        <f t="shared" si="3"/>
        <v>18</v>
      </c>
      <c r="L248" s="4">
        <v>1</v>
      </c>
    </row>
    <row r="249" spans="1:12" x14ac:dyDescent="0.25">
      <c r="A249" s="3" t="s">
        <v>355</v>
      </c>
      <c r="B249" s="3" t="s">
        <v>4150</v>
      </c>
      <c r="C249" s="3" t="s">
        <v>2234</v>
      </c>
      <c r="D249" s="3" t="s">
        <v>2284</v>
      </c>
      <c r="E249" s="3" t="s">
        <v>33</v>
      </c>
      <c r="F249" s="3" t="s">
        <v>32</v>
      </c>
      <c r="G249" s="3" t="s">
        <v>120</v>
      </c>
      <c r="H249" s="3" t="s">
        <v>2879</v>
      </c>
      <c r="I249" s="11">
        <v>5</v>
      </c>
      <c r="J249" s="12">
        <v>29</v>
      </c>
      <c r="K249" s="12">
        <f t="shared" si="3"/>
        <v>29</v>
      </c>
      <c r="L249" s="4">
        <v>1</v>
      </c>
    </row>
    <row r="250" spans="1:12" x14ac:dyDescent="0.25">
      <c r="A250" s="3" t="s">
        <v>356</v>
      </c>
      <c r="B250" s="3" t="s">
        <v>5252</v>
      </c>
      <c r="C250" s="3" t="s">
        <v>2234</v>
      </c>
      <c r="D250" s="3" t="s">
        <v>2417</v>
      </c>
      <c r="E250" s="3" t="s">
        <v>113</v>
      </c>
      <c r="F250" s="3" t="s">
        <v>112</v>
      </c>
      <c r="G250" s="3" t="s">
        <v>120</v>
      </c>
      <c r="H250" s="3" t="s">
        <v>2879</v>
      </c>
      <c r="I250" s="11">
        <v>10</v>
      </c>
      <c r="J250" s="12">
        <v>21</v>
      </c>
      <c r="K250" s="12">
        <f t="shared" si="3"/>
        <v>21</v>
      </c>
      <c r="L250" s="4">
        <v>1</v>
      </c>
    </row>
    <row r="251" spans="1:12" x14ac:dyDescent="0.25">
      <c r="A251" s="3" t="s">
        <v>357</v>
      </c>
      <c r="B251" s="3" t="s">
        <v>3179</v>
      </c>
      <c r="C251" s="3" t="s">
        <v>2234</v>
      </c>
      <c r="D251" s="3" t="s">
        <v>2343</v>
      </c>
      <c r="E251" s="3" t="s">
        <v>101</v>
      </c>
      <c r="F251" s="3" t="s">
        <v>100</v>
      </c>
      <c r="G251" s="3" t="s">
        <v>100</v>
      </c>
      <c r="H251" s="3" t="s">
        <v>2876</v>
      </c>
      <c r="I251" s="11">
        <v>1</v>
      </c>
      <c r="J251" s="12">
        <v>24</v>
      </c>
      <c r="K251" s="12">
        <f t="shared" si="3"/>
        <v>24</v>
      </c>
      <c r="L251" s="4">
        <v>0.3</v>
      </c>
    </row>
    <row r="252" spans="1:12" x14ac:dyDescent="0.25">
      <c r="A252" s="3" t="s">
        <v>357</v>
      </c>
      <c r="B252" s="3" t="s">
        <v>3179</v>
      </c>
      <c r="C252" s="3" t="s">
        <v>2234</v>
      </c>
      <c r="D252" s="3" t="s">
        <v>2343</v>
      </c>
      <c r="E252" s="3" t="s">
        <v>103</v>
      </c>
      <c r="F252" s="3" t="s">
        <v>102</v>
      </c>
      <c r="G252" s="3" t="s">
        <v>102</v>
      </c>
      <c r="H252" s="3" t="s">
        <v>103</v>
      </c>
      <c r="I252" s="11">
        <v>1</v>
      </c>
      <c r="J252" s="12">
        <v>24</v>
      </c>
      <c r="K252" s="12">
        <f t="shared" si="3"/>
        <v>24</v>
      </c>
      <c r="L252" s="4">
        <v>0.7</v>
      </c>
    </row>
    <row r="253" spans="1:12" x14ac:dyDescent="0.25">
      <c r="A253" s="3" t="s">
        <v>358</v>
      </c>
      <c r="B253" s="3" t="s">
        <v>3574</v>
      </c>
      <c r="C253" s="3" t="s">
        <v>2234</v>
      </c>
      <c r="D253" s="3" t="s">
        <v>2726</v>
      </c>
      <c r="E253" s="3" t="s">
        <v>105</v>
      </c>
      <c r="F253" s="3" t="s">
        <v>104</v>
      </c>
      <c r="G253" s="3" t="s">
        <v>104</v>
      </c>
      <c r="H253" s="3" t="s">
        <v>2364</v>
      </c>
      <c r="I253" s="11">
        <v>10</v>
      </c>
      <c r="J253" s="12">
        <v>17</v>
      </c>
      <c r="K253" s="12">
        <f t="shared" si="3"/>
        <v>17</v>
      </c>
      <c r="L253" s="4">
        <v>1</v>
      </c>
    </row>
    <row r="254" spans="1:12" x14ac:dyDescent="0.25">
      <c r="A254" s="3" t="s">
        <v>359</v>
      </c>
      <c r="B254" s="3" t="s">
        <v>3326</v>
      </c>
      <c r="C254" s="3" t="s">
        <v>2234</v>
      </c>
      <c r="D254" s="3" t="s">
        <v>2840</v>
      </c>
      <c r="E254" s="3" t="s">
        <v>62</v>
      </c>
      <c r="F254" s="3" t="s">
        <v>61</v>
      </c>
      <c r="G254" s="3" t="s">
        <v>61</v>
      </c>
      <c r="H254" s="3" t="s">
        <v>62</v>
      </c>
      <c r="I254" s="11">
        <v>10</v>
      </c>
      <c r="J254" s="12">
        <v>22</v>
      </c>
      <c r="K254" s="12">
        <f t="shared" si="3"/>
        <v>22</v>
      </c>
      <c r="L254" s="4">
        <v>0.2</v>
      </c>
    </row>
    <row r="255" spans="1:12" x14ac:dyDescent="0.25">
      <c r="A255" s="3" t="s">
        <v>359</v>
      </c>
      <c r="B255" s="3" t="s">
        <v>3326</v>
      </c>
      <c r="C255" s="3" t="s">
        <v>2234</v>
      </c>
      <c r="D255" s="3" t="s">
        <v>2306</v>
      </c>
      <c r="E255" s="3" t="s">
        <v>62</v>
      </c>
      <c r="F255" s="3" t="s">
        <v>61</v>
      </c>
      <c r="G255" s="3" t="s">
        <v>61</v>
      </c>
      <c r="H255" s="3" t="s">
        <v>62</v>
      </c>
      <c r="I255" s="11">
        <v>10</v>
      </c>
      <c r="J255" s="12">
        <v>22</v>
      </c>
      <c r="K255" s="12">
        <f t="shared" si="3"/>
        <v>22</v>
      </c>
      <c r="L255" s="4">
        <v>0.8</v>
      </c>
    </row>
    <row r="256" spans="1:12" x14ac:dyDescent="0.25">
      <c r="A256" s="3" t="s">
        <v>360</v>
      </c>
      <c r="B256" s="3" t="s">
        <v>4151</v>
      </c>
      <c r="C256" s="3" t="s">
        <v>2234</v>
      </c>
      <c r="D256" s="3" t="s">
        <v>2659</v>
      </c>
      <c r="E256" s="3" t="s">
        <v>52</v>
      </c>
      <c r="F256" s="3" t="s">
        <v>51</v>
      </c>
      <c r="G256" s="3" t="s">
        <v>51</v>
      </c>
      <c r="H256" s="3" t="s">
        <v>52</v>
      </c>
      <c r="I256" s="11">
        <v>6</v>
      </c>
      <c r="J256" s="12">
        <v>27</v>
      </c>
      <c r="K256" s="12">
        <f t="shared" si="3"/>
        <v>27</v>
      </c>
      <c r="L256" s="4">
        <v>1</v>
      </c>
    </row>
    <row r="257" spans="1:12" x14ac:dyDescent="0.25">
      <c r="A257" s="3" t="s">
        <v>361</v>
      </c>
      <c r="B257" s="3" t="s">
        <v>4152</v>
      </c>
      <c r="C257" s="3" t="s">
        <v>2234</v>
      </c>
      <c r="D257" s="3" t="s">
        <v>2277</v>
      </c>
      <c r="E257" s="3" t="s">
        <v>105</v>
      </c>
      <c r="F257" s="3" t="s">
        <v>104</v>
      </c>
      <c r="G257" s="3" t="s">
        <v>104</v>
      </c>
      <c r="H257" s="3" t="s">
        <v>2364</v>
      </c>
      <c r="I257" s="11">
        <v>1</v>
      </c>
      <c r="J257" s="12">
        <v>19</v>
      </c>
      <c r="K257" s="12">
        <f t="shared" si="3"/>
        <v>19</v>
      </c>
      <c r="L257" s="4">
        <v>1</v>
      </c>
    </row>
    <row r="258" spans="1:12" x14ac:dyDescent="0.25">
      <c r="A258" s="3" t="s">
        <v>362</v>
      </c>
      <c r="B258" s="3" t="s">
        <v>4153</v>
      </c>
      <c r="C258" s="3" t="s">
        <v>2234</v>
      </c>
      <c r="D258" s="3" t="s">
        <v>2659</v>
      </c>
      <c r="E258" s="3" t="s">
        <v>52</v>
      </c>
      <c r="F258" s="3" t="s">
        <v>51</v>
      </c>
      <c r="G258" s="3" t="s">
        <v>51</v>
      </c>
      <c r="H258" s="3" t="s">
        <v>52</v>
      </c>
      <c r="I258" s="11">
        <v>10</v>
      </c>
      <c r="J258" s="12">
        <v>20</v>
      </c>
      <c r="K258" s="12">
        <f t="shared" ref="K258:K321" si="4">IF(J258&gt;31,31,J258)</f>
        <v>20</v>
      </c>
      <c r="L258" s="4">
        <v>1</v>
      </c>
    </row>
    <row r="259" spans="1:12" x14ac:dyDescent="0.25">
      <c r="A259" s="3" t="s">
        <v>363</v>
      </c>
      <c r="B259" s="3" t="s">
        <v>4154</v>
      </c>
      <c r="C259" s="3" t="s">
        <v>2234</v>
      </c>
      <c r="D259" s="3" t="s">
        <v>2245</v>
      </c>
      <c r="E259" s="3" t="s">
        <v>35</v>
      </c>
      <c r="F259" s="3" t="s">
        <v>34</v>
      </c>
      <c r="G259" s="3" t="s">
        <v>34</v>
      </c>
      <c r="H259" s="3" t="s">
        <v>35</v>
      </c>
      <c r="I259" s="11">
        <v>10</v>
      </c>
      <c r="J259" s="12">
        <v>18</v>
      </c>
      <c r="K259" s="12">
        <f t="shared" si="4"/>
        <v>18</v>
      </c>
      <c r="L259" s="4">
        <v>1</v>
      </c>
    </row>
    <row r="260" spans="1:12" x14ac:dyDescent="0.25">
      <c r="A260" s="3" t="s">
        <v>364</v>
      </c>
      <c r="B260" s="3" t="s">
        <v>3575</v>
      </c>
      <c r="C260" s="3" t="s">
        <v>2234</v>
      </c>
      <c r="D260" s="3" t="s">
        <v>2255</v>
      </c>
      <c r="E260" s="3" t="s">
        <v>111</v>
      </c>
      <c r="F260" s="3" t="s">
        <v>110</v>
      </c>
      <c r="G260" s="3" t="s">
        <v>127</v>
      </c>
      <c r="H260" s="3" t="s">
        <v>142</v>
      </c>
      <c r="I260" s="11">
        <v>9</v>
      </c>
      <c r="J260" s="12">
        <v>23</v>
      </c>
      <c r="K260" s="12">
        <f t="shared" si="4"/>
        <v>23</v>
      </c>
      <c r="L260" s="4">
        <v>1</v>
      </c>
    </row>
    <row r="261" spans="1:12" x14ac:dyDescent="0.25">
      <c r="A261" s="3" t="s">
        <v>365</v>
      </c>
      <c r="B261" s="3" t="s">
        <v>2930</v>
      </c>
      <c r="C261" s="3" t="s">
        <v>2234</v>
      </c>
      <c r="D261" s="3" t="s">
        <v>2731</v>
      </c>
      <c r="E261" s="3" t="s">
        <v>86</v>
      </c>
      <c r="F261" s="3" t="s">
        <v>85</v>
      </c>
      <c r="G261" s="3" t="s">
        <v>135</v>
      </c>
      <c r="H261" s="3" t="s">
        <v>2883</v>
      </c>
      <c r="I261" s="11">
        <v>10</v>
      </c>
      <c r="J261" s="12">
        <v>22</v>
      </c>
      <c r="K261" s="12">
        <f t="shared" si="4"/>
        <v>22</v>
      </c>
      <c r="L261" s="4">
        <v>0.5</v>
      </c>
    </row>
    <row r="262" spans="1:12" x14ac:dyDescent="0.25">
      <c r="A262" s="3" t="s">
        <v>365</v>
      </c>
      <c r="B262" s="3" t="s">
        <v>2930</v>
      </c>
      <c r="C262" s="3" t="s">
        <v>2234</v>
      </c>
      <c r="D262" s="3" t="s">
        <v>2884</v>
      </c>
      <c r="E262" s="3" t="s">
        <v>86</v>
      </c>
      <c r="F262" s="3" t="s">
        <v>85</v>
      </c>
      <c r="G262" s="3" t="s">
        <v>135</v>
      </c>
      <c r="H262" s="3" t="s">
        <v>2883</v>
      </c>
      <c r="I262" s="11">
        <v>10</v>
      </c>
      <c r="J262" s="12">
        <v>22</v>
      </c>
      <c r="K262" s="12">
        <f t="shared" si="4"/>
        <v>22</v>
      </c>
      <c r="L262" s="4">
        <v>0.5</v>
      </c>
    </row>
    <row r="263" spans="1:12" x14ac:dyDescent="0.25">
      <c r="A263" s="3" t="s">
        <v>366</v>
      </c>
      <c r="B263" s="3" t="s">
        <v>4155</v>
      </c>
      <c r="C263" s="3" t="s">
        <v>2234</v>
      </c>
      <c r="D263" s="3" t="s">
        <v>2556</v>
      </c>
      <c r="E263" s="3" t="s">
        <v>111</v>
      </c>
      <c r="F263" s="3" t="s">
        <v>110</v>
      </c>
      <c r="G263" s="3" t="s">
        <v>110</v>
      </c>
      <c r="H263" s="3" t="s">
        <v>111</v>
      </c>
      <c r="I263" s="11">
        <v>8</v>
      </c>
      <c r="J263" s="12">
        <v>31</v>
      </c>
      <c r="K263" s="12">
        <f t="shared" si="4"/>
        <v>31</v>
      </c>
      <c r="L263" s="4">
        <v>1</v>
      </c>
    </row>
    <row r="264" spans="1:12" x14ac:dyDescent="0.25">
      <c r="A264" s="3" t="s">
        <v>367</v>
      </c>
      <c r="B264" s="3" t="s">
        <v>3576</v>
      </c>
      <c r="C264" s="3" t="s">
        <v>2234</v>
      </c>
      <c r="D264" s="3" t="s">
        <v>2245</v>
      </c>
      <c r="E264" s="3" t="s">
        <v>78</v>
      </c>
      <c r="F264" s="3" t="s">
        <v>77</v>
      </c>
      <c r="G264" s="3" t="s">
        <v>77</v>
      </c>
      <c r="H264" s="3" t="s">
        <v>78</v>
      </c>
      <c r="I264" s="11">
        <v>10</v>
      </c>
      <c r="J264" s="12">
        <v>22</v>
      </c>
      <c r="K264" s="12">
        <f t="shared" si="4"/>
        <v>22</v>
      </c>
      <c r="L264" s="4">
        <v>1</v>
      </c>
    </row>
    <row r="265" spans="1:12" x14ac:dyDescent="0.25">
      <c r="A265" s="3" t="s">
        <v>368</v>
      </c>
      <c r="B265" s="3" t="s">
        <v>3091</v>
      </c>
      <c r="C265" s="3" t="s">
        <v>2234</v>
      </c>
      <c r="D265" s="3" t="s">
        <v>2568</v>
      </c>
      <c r="E265" s="3" t="s">
        <v>88</v>
      </c>
      <c r="F265" s="3" t="s">
        <v>87</v>
      </c>
      <c r="G265" s="3" t="s">
        <v>87</v>
      </c>
      <c r="H265" s="3" t="s">
        <v>88</v>
      </c>
      <c r="I265" s="11">
        <v>10</v>
      </c>
      <c r="J265" s="12">
        <v>37</v>
      </c>
      <c r="K265" s="12">
        <f t="shared" si="4"/>
        <v>31</v>
      </c>
      <c r="L265" s="4">
        <v>1</v>
      </c>
    </row>
    <row r="266" spans="1:12" x14ac:dyDescent="0.25">
      <c r="A266" s="3" t="s">
        <v>369</v>
      </c>
      <c r="B266" s="3" t="s">
        <v>2956</v>
      </c>
      <c r="C266" s="3" t="s">
        <v>2234</v>
      </c>
      <c r="D266" s="3" t="s">
        <v>2868</v>
      </c>
      <c r="E266" s="3" t="s">
        <v>96</v>
      </c>
      <c r="F266" s="3" t="s">
        <v>95</v>
      </c>
      <c r="G266" s="3" t="s">
        <v>95</v>
      </c>
      <c r="H266" s="3" t="s">
        <v>96</v>
      </c>
      <c r="I266" s="11">
        <v>10</v>
      </c>
      <c r="J266" s="12">
        <v>26</v>
      </c>
      <c r="K266" s="12">
        <f t="shared" si="4"/>
        <v>26</v>
      </c>
      <c r="L266" s="4">
        <v>0.4</v>
      </c>
    </row>
    <row r="267" spans="1:12" x14ac:dyDescent="0.25">
      <c r="A267" s="3" t="s">
        <v>369</v>
      </c>
      <c r="B267" s="3" t="s">
        <v>2956</v>
      </c>
      <c r="C267" s="3" t="s">
        <v>2234</v>
      </c>
      <c r="D267" s="3" t="s">
        <v>2439</v>
      </c>
      <c r="E267" s="3" t="s">
        <v>96</v>
      </c>
      <c r="F267" s="3" t="s">
        <v>95</v>
      </c>
      <c r="G267" s="3" t="s">
        <v>95</v>
      </c>
      <c r="H267" s="3" t="s">
        <v>96</v>
      </c>
      <c r="I267" s="11">
        <v>10</v>
      </c>
      <c r="J267" s="12">
        <v>26</v>
      </c>
      <c r="K267" s="12">
        <f t="shared" si="4"/>
        <v>26</v>
      </c>
      <c r="L267" s="4">
        <v>0.6</v>
      </c>
    </row>
    <row r="268" spans="1:12" x14ac:dyDescent="0.25">
      <c r="A268" s="3" t="s">
        <v>370</v>
      </c>
      <c r="B268" s="3" t="s">
        <v>3577</v>
      </c>
      <c r="C268" s="3" t="s">
        <v>2234</v>
      </c>
      <c r="D268" s="3" t="s">
        <v>2302</v>
      </c>
      <c r="E268" s="3" t="s">
        <v>64</v>
      </c>
      <c r="F268" s="3" t="s">
        <v>63</v>
      </c>
      <c r="G268" s="3" t="s">
        <v>127</v>
      </c>
      <c r="H268" s="3" t="s">
        <v>142</v>
      </c>
      <c r="I268" s="11">
        <v>10</v>
      </c>
      <c r="J268" s="12">
        <v>31</v>
      </c>
      <c r="K268" s="12">
        <f t="shared" si="4"/>
        <v>31</v>
      </c>
      <c r="L268" s="4">
        <v>0.4</v>
      </c>
    </row>
    <row r="269" spans="1:12" x14ac:dyDescent="0.25">
      <c r="A269" s="3" t="s">
        <v>370</v>
      </c>
      <c r="B269" s="3" t="s">
        <v>3577</v>
      </c>
      <c r="C269" s="3" t="s">
        <v>2234</v>
      </c>
      <c r="D269" s="3" t="s">
        <v>2832</v>
      </c>
      <c r="E269" s="3" t="s">
        <v>64</v>
      </c>
      <c r="F269" s="3" t="s">
        <v>63</v>
      </c>
      <c r="G269" s="3" t="s">
        <v>127</v>
      </c>
      <c r="H269" s="3" t="s">
        <v>142</v>
      </c>
      <c r="I269" s="11">
        <v>10</v>
      </c>
      <c r="J269" s="12">
        <v>31</v>
      </c>
      <c r="K269" s="12">
        <f t="shared" si="4"/>
        <v>31</v>
      </c>
      <c r="L269" s="4">
        <v>0.6</v>
      </c>
    </row>
    <row r="270" spans="1:12" x14ac:dyDescent="0.25">
      <c r="A270" s="3" t="s">
        <v>371</v>
      </c>
      <c r="B270" s="3" t="s">
        <v>3180</v>
      </c>
      <c r="C270" s="3" t="s">
        <v>2234</v>
      </c>
      <c r="D270" s="3" t="s">
        <v>2405</v>
      </c>
      <c r="E270" s="3" t="s">
        <v>113</v>
      </c>
      <c r="F270" s="3" t="s">
        <v>112</v>
      </c>
      <c r="G270" s="3" t="s">
        <v>112</v>
      </c>
      <c r="H270" s="3" t="s">
        <v>113</v>
      </c>
      <c r="I270" s="11">
        <v>9</v>
      </c>
      <c r="J270" s="12">
        <v>21</v>
      </c>
      <c r="K270" s="12">
        <f t="shared" si="4"/>
        <v>21</v>
      </c>
      <c r="L270" s="4">
        <v>0.3</v>
      </c>
    </row>
    <row r="271" spans="1:12" x14ac:dyDescent="0.25">
      <c r="A271" s="3" t="s">
        <v>371</v>
      </c>
      <c r="B271" s="3" t="s">
        <v>3180</v>
      </c>
      <c r="C271" s="3" t="s">
        <v>2234</v>
      </c>
      <c r="D271" s="3" t="s">
        <v>2405</v>
      </c>
      <c r="E271" s="3" t="s">
        <v>35</v>
      </c>
      <c r="F271" s="3" t="s">
        <v>34</v>
      </c>
      <c r="G271" s="3" t="s">
        <v>34</v>
      </c>
      <c r="H271" s="3" t="s">
        <v>35</v>
      </c>
      <c r="I271" s="11">
        <v>9</v>
      </c>
      <c r="J271" s="12">
        <v>21</v>
      </c>
      <c r="K271" s="12">
        <f t="shared" si="4"/>
        <v>21</v>
      </c>
      <c r="L271" s="4">
        <v>0.7</v>
      </c>
    </row>
    <row r="272" spans="1:12" x14ac:dyDescent="0.25">
      <c r="A272" s="3" t="s">
        <v>372</v>
      </c>
      <c r="B272" s="3" t="s">
        <v>2989</v>
      </c>
      <c r="C272" s="3" t="s">
        <v>2234</v>
      </c>
      <c r="D272" s="3" t="s">
        <v>2282</v>
      </c>
      <c r="E272" s="3" t="s">
        <v>99</v>
      </c>
      <c r="F272" s="3" t="s">
        <v>98</v>
      </c>
      <c r="G272" s="3" t="s">
        <v>98</v>
      </c>
      <c r="H272" s="3" t="s">
        <v>99</v>
      </c>
      <c r="I272" s="11">
        <v>10</v>
      </c>
      <c r="J272" s="12">
        <v>30</v>
      </c>
      <c r="K272" s="12">
        <f t="shared" si="4"/>
        <v>30</v>
      </c>
      <c r="L272" s="4">
        <v>1</v>
      </c>
    </row>
    <row r="273" spans="1:12" x14ac:dyDescent="0.25">
      <c r="A273" s="3" t="s">
        <v>373</v>
      </c>
      <c r="B273" s="3" t="s">
        <v>3578</v>
      </c>
      <c r="C273" s="3" t="s">
        <v>2234</v>
      </c>
      <c r="D273" s="3" t="s">
        <v>2245</v>
      </c>
      <c r="E273" s="3" t="s">
        <v>92</v>
      </c>
      <c r="F273" s="3" t="s">
        <v>91</v>
      </c>
      <c r="G273" s="3" t="s">
        <v>91</v>
      </c>
      <c r="H273" s="3" t="s">
        <v>92</v>
      </c>
      <c r="I273" s="11">
        <v>8</v>
      </c>
      <c r="J273" s="12">
        <v>27</v>
      </c>
      <c r="K273" s="12">
        <f t="shared" si="4"/>
        <v>27</v>
      </c>
      <c r="L273" s="4">
        <v>1</v>
      </c>
    </row>
    <row r="274" spans="1:12" x14ac:dyDescent="0.25">
      <c r="A274" s="3" t="s">
        <v>374</v>
      </c>
      <c r="B274" s="3" t="s">
        <v>2990</v>
      </c>
      <c r="C274" s="3" t="s">
        <v>2234</v>
      </c>
      <c r="D274" s="3" t="s">
        <v>2351</v>
      </c>
      <c r="E274" s="3" t="s">
        <v>96</v>
      </c>
      <c r="F274" s="3" t="s">
        <v>95</v>
      </c>
      <c r="G274" s="3" t="s">
        <v>95</v>
      </c>
      <c r="H274" s="3" t="s">
        <v>96</v>
      </c>
      <c r="I274" s="11">
        <v>10</v>
      </c>
      <c r="J274" s="12">
        <v>18</v>
      </c>
      <c r="K274" s="12">
        <f t="shared" si="4"/>
        <v>18</v>
      </c>
      <c r="L274" s="4">
        <v>1</v>
      </c>
    </row>
    <row r="275" spans="1:12" x14ac:dyDescent="0.25">
      <c r="A275" s="3" t="s">
        <v>375</v>
      </c>
      <c r="B275" s="3" t="s">
        <v>3579</v>
      </c>
      <c r="C275" s="3" t="s">
        <v>2234</v>
      </c>
      <c r="D275" s="3" t="s">
        <v>2302</v>
      </c>
      <c r="E275" s="3" t="s">
        <v>99</v>
      </c>
      <c r="F275" s="3" t="s">
        <v>98</v>
      </c>
      <c r="G275" s="3" t="s">
        <v>127</v>
      </c>
      <c r="H275" s="3" t="s">
        <v>142</v>
      </c>
      <c r="I275" s="11">
        <v>5</v>
      </c>
      <c r="J275" s="12">
        <v>20</v>
      </c>
      <c r="K275" s="12">
        <f t="shared" si="4"/>
        <v>20</v>
      </c>
      <c r="L275" s="4">
        <v>1</v>
      </c>
    </row>
    <row r="276" spans="1:12" x14ac:dyDescent="0.25">
      <c r="A276" s="3" t="s">
        <v>376</v>
      </c>
      <c r="B276" s="3" t="s">
        <v>5253</v>
      </c>
      <c r="C276" s="3" t="s">
        <v>2234</v>
      </c>
      <c r="D276" s="3" t="s">
        <v>2616</v>
      </c>
      <c r="E276" s="3" t="s">
        <v>70</v>
      </c>
      <c r="F276" s="3" t="s">
        <v>69</v>
      </c>
      <c r="G276" s="3" t="s">
        <v>69</v>
      </c>
      <c r="H276" s="3" t="s">
        <v>70</v>
      </c>
      <c r="I276" s="11">
        <v>9</v>
      </c>
      <c r="J276" s="12">
        <v>19</v>
      </c>
      <c r="K276" s="12">
        <f t="shared" si="4"/>
        <v>19</v>
      </c>
      <c r="L276" s="4">
        <v>1</v>
      </c>
    </row>
    <row r="277" spans="1:12" x14ac:dyDescent="0.25">
      <c r="A277" s="3" t="s">
        <v>377</v>
      </c>
      <c r="B277" s="3" t="s">
        <v>4156</v>
      </c>
      <c r="C277" s="3" t="s">
        <v>2234</v>
      </c>
      <c r="D277" s="3" t="s">
        <v>2351</v>
      </c>
      <c r="E277" s="3" t="s">
        <v>99</v>
      </c>
      <c r="F277" s="3" t="s">
        <v>98</v>
      </c>
      <c r="G277" s="3" t="s">
        <v>98</v>
      </c>
      <c r="H277" s="3" t="s">
        <v>99</v>
      </c>
      <c r="I277" s="11">
        <v>7</v>
      </c>
      <c r="J277" s="12">
        <v>17</v>
      </c>
      <c r="K277" s="12">
        <f t="shared" si="4"/>
        <v>17</v>
      </c>
      <c r="L277" s="4">
        <v>1</v>
      </c>
    </row>
    <row r="278" spans="1:12" x14ac:dyDescent="0.25">
      <c r="A278" s="3" t="s">
        <v>378</v>
      </c>
      <c r="B278" s="3" t="s">
        <v>4157</v>
      </c>
      <c r="C278" s="3" t="s">
        <v>2234</v>
      </c>
      <c r="D278" s="3" t="s">
        <v>2381</v>
      </c>
      <c r="E278" s="3" t="s">
        <v>11</v>
      </c>
      <c r="F278" s="3" t="s">
        <v>10</v>
      </c>
      <c r="G278" s="3" t="s">
        <v>10</v>
      </c>
      <c r="H278" s="3" t="s">
        <v>11</v>
      </c>
      <c r="I278" s="11">
        <v>10</v>
      </c>
      <c r="J278" s="12">
        <v>28</v>
      </c>
      <c r="K278" s="12">
        <f t="shared" si="4"/>
        <v>28</v>
      </c>
      <c r="L278" s="4">
        <v>1</v>
      </c>
    </row>
    <row r="279" spans="1:12" x14ac:dyDescent="0.25">
      <c r="A279" s="3" t="s">
        <v>379</v>
      </c>
      <c r="B279" s="3" t="s">
        <v>3327</v>
      </c>
      <c r="C279" s="3" t="s">
        <v>2234</v>
      </c>
      <c r="D279" s="3" t="s">
        <v>2896</v>
      </c>
      <c r="E279" s="3" t="s">
        <v>99</v>
      </c>
      <c r="F279" s="3" t="s">
        <v>98</v>
      </c>
      <c r="G279" s="3" t="s">
        <v>98</v>
      </c>
      <c r="H279" s="3" t="s">
        <v>99</v>
      </c>
      <c r="I279" s="11">
        <v>10</v>
      </c>
      <c r="J279" s="12">
        <v>25</v>
      </c>
      <c r="K279" s="12">
        <f t="shared" si="4"/>
        <v>25</v>
      </c>
      <c r="L279" s="4">
        <v>0.4</v>
      </c>
    </row>
    <row r="280" spans="1:12" x14ac:dyDescent="0.25">
      <c r="A280" s="3" t="s">
        <v>379</v>
      </c>
      <c r="B280" s="3" t="s">
        <v>3327</v>
      </c>
      <c r="C280" s="3" t="s">
        <v>2234</v>
      </c>
      <c r="D280" s="3" t="s">
        <v>2359</v>
      </c>
      <c r="E280" s="3" t="s">
        <v>99</v>
      </c>
      <c r="F280" s="3" t="s">
        <v>98</v>
      </c>
      <c r="G280" s="3" t="s">
        <v>98</v>
      </c>
      <c r="H280" s="3" t="s">
        <v>99</v>
      </c>
      <c r="I280" s="11">
        <v>10</v>
      </c>
      <c r="J280" s="12">
        <v>25</v>
      </c>
      <c r="K280" s="12">
        <f t="shared" si="4"/>
        <v>25</v>
      </c>
      <c r="L280" s="4">
        <v>0.6</v>
      </c>
    </row>
    <row r="281" spans="1:12" x14ac:dyDescent="0.25">
      <c r="A281" s="3" t="s">
        <v>380</v>
      </c>
      <c r="B281" s="3" t="s">
        <v>5254</v>
      </c>
      <c r="C281" s="3" t="s">
        <v>2234</v>
      </c>
      <c r="D281" s="3" t="s">
        <v>2460</v>
      </c>
      <c r="E281" s="3" t="s">
        <v>31</v>
      </c>
      <c r="F281" s="3" t="s">
        <v>30</v>
      </c>
      <c r="G281" s="3" t="s">
        <v>30</v>
      </c>
      <c r="H281" s="3" t="s">
        <v>31</v>
      </c>
      <c r="I281" s="11">
        <v>7</v>
      </c>
      <c r="J281" s="12">
        <v>22</v>
      </c>
      <c r="K281" s="12">
        <f t="shared" si="4"/>
        <v>22</v>
      </c>
      <c r="L281" s="4">
        <v>1</v>
      </c>
    </row>
    <row r="282" spans="1:12" x14ac:dyDescent="0.25">
      <c r="A282" s="3" t="s">
        <v>381</v>
      </c>
      <c r="B282" s="3" t="s">
        <v>4158</v>
      </c>
      <c r="C282" s="3" t="s">
        <v>2234</v>
      </c>
      <c r="D282" s="3" t="s">
        <v>2659</v>
      </c>
      <c r="E282" s="3" t="s">
        <v>90</v>
      </c>
      <c r="F282" s="3" t="s">
        <v>89</v>
      </c>
      <c r="G282" s="3" t="s">
        <v>89</v>
      </c>
      <c r="H282" s="3" t="s">
        <v>90</v>
      </c>
      <c r="I282" s="11">
        <v>5</v>
      </c>
      <c r="J282" s="12">
        <v>15</v>
      </c>
      <c r="K282" s="12">
        <f t="shared" si="4"/>
        <v>15</v>
      </c>
      <c r="L282" s="4">
        <v>1</v>
      </c>
    </row>
    <row r="283" spans="1:12" x14ac:dyDescent="0.25">
      <c r="A283" s="3" t="s">
        <v>382</v>
      </c>
      <c r="B283" s="3" t="s">
        <v>5255</v>
      </c>
      <c r="C283" s="3" t="s">
        <v>2234</v>
      </c>
      <c r="D283" s="3" t="s">
        <v>2417</v>
      </c>
      <c r="E283" s="3" t="s">
        <v>29</v>
      </c>
      <c r="F283" s="3" t="s">
        <v>28</v>
      </c>
      <c r="G283" s="3" t="s">
        <v>120</v>
      </c>
      <c r="H283" s="3" t="s">
        <v>2879</v>
      </c>
      <c r="I283" s="11">
        <v>2</v>
      </c>
      <c r="J283" s="12">
        <v>19</v>
      </c>
      <c r="K283" s="12">
        <f t="shared" si="4"/>
        <v>19</v>
      </c>
      <c r="L283" s="4">
        <v>1</v>
      </c>
    </row>
    <row r="284" spans="1:12" x14ac:dyDescent="0.25">
      <c r="A284" s="3" t="s">
        <v>383</v>
      </c>
      <c r="B284" s="3" t="s">
        <v>4159</v>
      </c>
      <c r="C284" s="3" t="s">
        <v>2234</v>
      </c>
      <c r="D284" s="3" t="s">
        <v>2241</v>
      </c>
      <c r="E284" s="3" t="s">
        <v>99</v>
      </c>
      <c r="F284" s="3" t="s">
        <v>98</v>
      </c>
      <c r="G284" s="3" t="s">
        <v>98</v>
      </c>
      <c r="H284" s="3" t="s">
        <v>99</v>
      </c>
      <c r="I284" s="11">
        <v>10</v>
      </c>
      <c r="J284" s="12">
        <v>17</v>
      </c>
      <c r="K284" s="12">
        <f t="shared" si="4"/>
        <v>17</v>
      </c>
      <c r="L284" s="4">
        <v>1</v>
      </c>
    </row>
    <row r="285" spans="1:12" x14ac:dyDescent="0.25">
      <c r="A285" s="3" t="s">
        <v>384</v>
      </c>
      <c r="B285" s="3" t="s">
        <v>2991</v>
      </c>
      <c r="C285" s="3" t="s">
        <v>2234</v>
      </c>
      <c r="D285" s="3" t="s">
        <v>2243</v>
      </c>
      <c r="E285" s="3" t="s">
        <v>11</v>
      </c>
      <c r="F285" s="3" t="s">
        <v>10</v>
      </c>
      <c r="G285" s="3" t="s">
        <v>120</v>
      </c>
      <c r="H285" s="3" t="s">
        <v>2879</v>
      </c>
      <c r="I285" s="11">
        <v>9</v>
      </c>
      <c r="J285" s="12">
        <v>29</v>
      </c>
      <c r="K285" s="12">
        <f t="shared" si="4"/>
        <v>29</v>
      </c>
      <c r="L285" s="4">
        <v>1</v>
      </c>
    </row>
    <row r="286" spans="1:12" x14ac:dyDescent="0.25">
      <c r="A286" s="3" t="s">
        <v>385</v>
      </c>
      <c r="B286" s="3" t="s">
        <v>4160</v>
      </c>
      <c r="C286" s="3" t="s">
        <v>2234</v>
      </c>
      <c r="D286" s="3" t="s">
        <v>2289</v>
      </c>
      <c r="E286" s="3" t="s">
        <v>11</v>
      </c>
      <c r="F286" s="3" t="s">
        <v>10</v>
      </c>
      <c r="G286" s="3" t="s">
        <v>10</v>
      </c>
      <c r="H286" s="3" t="s">
        <v>11</v>
      </c>
      <c r="I286" s="11">
        <v>8</v>
      </c>
      <c r="J286" s="12">
        <v>27</v>
      </c>
      <c r="K286" s="12">
        <f t="shared" si="4"/>
        <v>27</v>
      </c>
      <c r="L286" s="4">
        <v>1</v>
      </c>
    </row>
    <row r="287" spans="1:12" x14ac:dyDescent="0.25">
      <c r="A287" s="3" t="s">
        <v>386</v>
      </c>
      <c r="B287" s="3" t="s">
        <v>4161</v>
      </c>
      <c r="C287" s="3" t="s">
        <v>2234</v>
      </c>
      <c r="D287" s="3" t="s">
        <v>2277</v>
      </c>
      <c r="E287" s="3" t="s">
        <v>35</v>
      </c>
      <c r="F287" s="3" t="s">
        <v>34</v>
      </c>
      <c r="G287" s="3" t="s">
        <v>34</v>
      </c>
      <c r="H287" s="3" t="s">
        <v>35</v>
      </c>
      <c r="I287" s="11">
        <v>10</v>
      </c>
      <c r="J287" s="12">
        <v>21</v>
      </c>
      <c r="K287" s="12">
        <f t="shared" si="4"/>
        <v>21</v>
      </c>
      <c r="L287" s="4">
        <v>1</v>
      </c>
    </row>
    <row r="288" spans="1:12" x14ac:dyDescent="0.25">
      <c r="A288" s="3" t="s">
        <v>387</v>
      </c>
      <c r="B288" s="3" t="s">
        <v>5256</v>
      </c>
      <c r="C288" s="3" t="s">
        <v>2234</v>
      </c>
      <c r="D288" s="3" t="s">
        <v>2417</v>
      </c>
      <c r="E288" s="3" t="s">
        <v>13</v>
      </c>
      <c r="F288" s="3" t="s">
        <v>12</v>
      </c>
      <c r="G288" s="3" t="s">
        <v>120</v>
      </c>
      <c r="H288" s="3" t="s">
        <v>2879</v>
      </c>
      <c r="I288" s="11">
        <v>3</v>
      </c>
      <c r="J288" s="12">
        <v>30</v>
      </c>
      <c r="K288" s="12">
        <f t="shared" si="4"/>
        <v>30</v>
      </c>
      <c r="L288" s="4">
        <v>1</v>
      </c>
    </row>
    <row r="289" spans="1:12" x14ac:dyDescent="0.25">
      <c r="A289" s="3" t="s">
        <v>388</v>
      </c>
      <c r="B289" s="3" t="s">
        <v>5257</v>
      </c>
      <c r="C289" s="3" t="s">
        <v>2234</v>
      </c>
      <c r="D289" s="3" t="s">
        <v>2243</v>
      </c>
      <c r="E289" s="3" t="s">
        <v>42</v>
      </c>
      <c r="F289" s="3" t="s">
        <v>41</v>
      </c>
      <c r="G289" s="3" t="s">
        <v>120</v>
      </c>
      <c r="H289" s="3" t="s">
        <v>2879</v>
      </c>
      <c r="I289" s="11">
        <v>5</v>
      </c>
      <c r="J289" s="12">
        <v>19</v>
      </c>
      <c r="K289" s="12">
        <f t="shared" si="4"/>
        <v>19</v>
      </c>
      <c r="L289" s="4">
        <v>1</v>
      </c>
    </row>
    <row r="290" spans="1:12" x14ac:dyDescent="0.25">
      <c r="A290" s="3" t="s">
        <v>389</v>
      </c>
      <c r="B290" s="3" t="s">
        <v>3580</v>
      </c>
      <c r="C290" s="3" t="s">
        <v>2234</v>
      </c>
      <c r="D290" s="3" t="s">
        <v>2394</v>
      </c>
      <c r="E290" s="3" t="s">
        <v>123</v>
      </c>
      <c r="F290" s="3" t="s">
        <v>122</v>
      </c>
      <c r="G290" s="3" t="s">
        <v>122</v>
      </c>
      <c r="H290" s="3" t="s">
        <v>123</v>
      </c>
      <c r="I290" s="11">
        <v>2</v>
      </c>
      <c r="J290" s="12">
        <v>20</v>
      </c>
      <c r="K290" s="12">
        <f t="shared" si="4"/>
        <v>20</v>
      </c>
      <c r="L290" s="4">
        <v>0.6</v>
      </c>
    </row>
    <row r="291" spans="1:12" x14ac:dyDescent="0.25">
      <c r="A291" s="3" t="s">
        <v>389</v>
      </c>
      <c r="B291" s="3" t="s">
        <v>3580</v>
      </c>
      <c r="C291" s="3" t="s">
        <v>2234</v>
      </c>
      <c r="D291" s="3" t="s">
        <v>2809</v>
      </c>
      <c r="E291" s="3" t="s">
        <v>66</v>
      </c>
      <c r="F291" s="3" t="s">
        <v>65</v>
      </c>
      <c r="G291" s="3" t="s">
        <v>65</v>
      </c>
      <c r="H291" s="3" t="s">
        <v>66</v>
      </c>
      <c r="I291" s="11">
        <v>2</v>
      </c>
      <c r="J291" s="12">
        <v>20</v>
      </c>
      <c r="K291" s="12">
        <f t="shared" si="4"/>
        <v>20</v>
      </c>
      <c r="L291" s="4">
        <v>0.4</v>
      </c>
    </row>
    <row r="292" spans="1:12" x14ac:dyDescent="0.25">
      <c r="A292" s="3" t="s">
        <v>390</v>
      </c>
      <c r="B292" s="3" t="s">
        <v>4162</v>
      </c>
      <c r="C292" s="3" t="s">
        <v>2234</v>
      </c>
      <c r="D292" s="3" t="s">
        <v>2696</v>
      </c>
      <c r="E292" s="3" t="s">
        <v>27</v>
      </c>
      <c r="F292" s="3" t="s">
        <v>26</v>
      </c>
      <c r="G292" s="3" t="s">
        <v>120</v>
      </c>
      <c r="H292" s="3" t="s">
        <v>2879</v>
      </c>
      <c r="I292" s="11">
        <v>6</v>
      </c>
      <c r="J292" s="12">
        <v>14</v>
      </c>
      <c r="K292" s="12">
        <f t="shared" si="4"/>
        <v>14</v>
      </c>
      <c r="L292" s="4">
        <v>1</v>
      </c>
    </row>
    <row r="293" spans="1:12" x14ac:dyDescent="0.25">
      <c r="A293" s="3" t="s">
        <v>391</v>
      </c>
      <c r="B293" s="3" t="s">
        <v>4163</v>
      </c>
      <c r="C293" s="3" t="s">
        <v>2234</v>
      </c>
      <c r="D293" s="3" t="s">
        <v>2850</v>
      </c>
      <c r="E293" s="3" t="s">
        <v>2232</v>
      </c>
      <c r="F293" s="3" t="s">
        <v>2233</v>
      </c>
      <c r="G293" s="3" t="s">
        <v>120</v>
      </c>
      <c r="H293" s="3" t="s">
        <v>2879</v>
      </c>
      <c r="I293" s="11">
        <v>9</v>
      </c>
      <c r="J293" s="12">
        <v>17</v>
      </c>
      <c r="K293" s="12">
        <f t="shared" si="4"/>
        <v>17</v>
      </c>
      <c r="L293" s="4">
        <v>1</v>
      </c>
    </row>
    <row r="294" spans="1:12" x14ac:dyDescent="0.25">
      <c r="A294" s="3" t="s">
        <v>392</v>
      </c>
      <c r="B294" s="3" t="s">
        <v>3328</v>
      </c>
      <c r="C294" s="3" t="s">
        <v>2234</v>
      </c>
      <c r="D294" s="3" t="s">
        <v>2302</v>
      </c>
      <c r="E294" s="3" t="s">
        <v>33</v>
      </c>
      <c r="F294" s="3" t="s">
        <v>32</v>
      </c>
      <c r="G294" s="3" t="s">
        <v>127</v>
      </c>
      <c r="H294" s="3" t="s">
        <v>142</v>
      </c>
      <c r="I294" s="11">
        <v>10</v>
      </c>
      <c r="J294" s="12">
        <v>19</v>
      </c>
      <c r="K294" s="12">
        <f t="shared" si="4"/>
        <v>19</v>
      </c>
      <c r="L294" s="4">
        <v>0.4</v>
      </c>
    </row>
    <row r="295" spans="1:12" x14ac:dyDescent="0.25">
      <c r="A295" s="3" t="s">
        <v>392</v>
      </c>
      <c r="B295" s="3" t="s">
        <v>3328</v>
      </c>
      <c r="C295" s="3" t="s">
        <v>2234</v>
      </c>
      <c r="D295" s="3" t="s">
        <v>2832</v>
      </c>
      <c r="E295" s="3" t="s">
        <v>33</v>
      </c>
      <c r="F295" s="3" t="s">
        <v>32</v>
      </c>
      <c r="G295" s="3" t="s">
        <v>127</v>
      </c>
      <c r="H295" s="3" t="s">
        <v>142</v>
      </c>
      <c r="I295" s="11">
        <v>10</v>
      </c>
      <c r="J295" s="12">
        <v>19</v>
      </c>
      <c r="K295" s="12">
        <f t="shared" si="4"/>
        <v>19</v>
      </c>
      <c r="L295" s="4">
        <v>0.6</v>
      </c>
    </row>
    <row r="296" spans="1:12" x14ac:dyDescent="0.25">
      <c r="A296" s="3" t="s">
        <v>393</v>
      </c>
      <c r="B296" s="3" t="s">
        <v>3581</v>
      </c>
      <c r="C296" s="3" t="s">
        <v>2234</v>
      </c>
      <c r="D296" s="3" t="s">
        <v>2386</v>
      </c>
      <c r="E296" s="3" t="s">
        <v>23</v>
      </c>
      <c r="F296" s="3" t="s">
        <v>22</v>
      </c>
      <c r="G296" s="3" t="s">
        <v>22</v>
      </c>
      <c r="H296" s="3" t="s">
        <v>23</v>
      </c>
      <c r="I296" s="11">
        <v>7</v>
      </c>
      <c r="J296" s="12">
        <v>27</v>
      </c>
      <c r="K296" s="12">
        <f t="shared" si="4"/>
        <v>27</v>
      </c>
      <c r="L296" s="4">
        <v>1</v>
      </c>
    </row>
    <row r="297" spans="1:12" x14ac:dyDescent="0.25">
      <c r="A297" s="3" t="s">
        <v>394</v>
      </c>
      <c r="B297" s="3" t="s">
        <v>4164</v>
      </c>
      <c r="C297" s="3" t="s">
        <v>2234</v>
      </c>
      <c r="D297" s="3" t="s">
        <v>2568</v>
      </c>
      <c r="E297" s="3" t="s">
        <v>23</v>
      </c>
      <c r="F297" s="3" t="s">
        <v>22</v>
      </c>
      <c r="G297" s="3" t="s">
        <v>22</v>
      </c>
      <c r="H297" s="3" t="s">
        <v>23</v>
      </c>
      <c r="I297" s="11">
        <v>10</v>
      </c>
      <c r="J297" s="12">
        <v>30</v>
      </c>
      <c r="K297" s="12">
        <f t="shared" si="4"/>
        <v>30</v>
      </c>
      <c r="L297" s="4">
        <v>1</v>
      </c>
    </row>
    <row r="298" spans="1:12" x14ac:dyDescent="0.25">
      <c r="A298" s="3" t="s">
        <v>395</v>
      </c>
      <c r="B298" s="3" t="s">
        <v>4165</v>
      </c>
      <c r="C298" s="3" t="s">
        <v>2234</v>
      </c>
      <c r="D298" s="3" t="s">
        <v>2284</v>
      </c>
      <c r="E298" s="3" t="s">
        <v>96</v>
      </c>
      <c r="F298" s="3" t="s">
        <v>95</v>
      </c>
      <c r="G298" s="3" t="s">
        <v>120</v>
      </c>
      <c r="H298" s="3" t="s">
        <v>2879</v>
      </c>
      <c r="I298" s="11">
        <v>6</v>
      </c>
      <c r="J298" s="12">
        <v>21</v>
      </c>
      <c r="K298" s="12">
        <f t="shared" si="4"/>
        <v>21</v>
      </c>
      <c r="L298" s="4">
        <v>1</v>
      </c>
    </row>
    <row r="299" spans="1:12" x14ac:dyDescent="0.25">
      <c r="A299" s="3" t="s">
        <v>396</v>
      </c>
      <c r="B299" s="3" t="s">
        <v>5258</v>
      </c>
      <c r="C299" s="3" t="s">
        <v>2234</v>
      </c>
      <c r="D299" s="3" t="s">
        <v>2867</v>
      </c>
      <c r="E299" s="3" t="s">
        <v>7</v>
      </c>
      <c r="F299" s="3" t="s">
        <v>6</v>
      </c>
      <c r="G299" s="3" t="s">
        <v>120</v>
      </c>
      <c r="H299" s="3" t="s">
        <v>2879</v>
      </c>
      <c r="I299" s="11">
        <v>8</v>
      </c>
      <c r="J299" s="12">
        <v>20</v>
      </c>
      <c r="K299" s="12">
        <f t="shared" si="4"/>
        <v>20</v>
      </c>
      <c r="L299" s="4">
        <v>1</v>
      </c>
    </row>
    <row r="300" spans="1:12" x14ac:dyDescent="0.25">
      <c r="A300" s="3" t="s">
        <v>397</v>
      </c>
      <c r="B300" s="3" t="s">
        <v>4166</v>
      </c>
      <c r="C300" s="3" t="s">
        <v>2234</v>
      </c>
      <c r="D300" s="3" t="s">
        <v>2239</v>
      </c>
      <c r="E300" s="3" t="s">
        <v>56</v>
      </c>
      <c r="F300" s="3" t="s">
        <v>55</v>
      </c>
      <c r="G300" s="3" t="s">
        <v>55</v>
      </c>
      <c r="H300" s="3" t="s">
        <v>56</v>
      </c>
      <c r="I300" s="11">
        <v>10</v>
      </c>
      <c r="J300" s="12">
        <v>22</v>
      </c>
      <c r="K300" s="12">
        <f t="shared" si="4"/>
        <v>22</v>
      </c>
      <c r="L300" s="4">
        <v>1</v>
      </c>
    </row>
    <row r="301" spans="1:12" x14ac:dyDescent="0.25">
      <c r="A301" s="3" t="s">
        <v>398</v>
      </c>
      <c r="B301" s="3" t="s">
        <v>4167</v>
      </c>
      <c r="C301" s="3" t="s">
        <v>2234</v>
      </c>
      <c r="D301" s="3" t="s">
        <v>2351</v>
      </c>
      <c r="E301" s="3" t="s">
        <v>11</v>
      </c>
      <c r="F301" s="3" t="s">
        <v>10</v>
      </c>
      <c r="G301" s="3" t="s">
        <v>10</v>
      </c>
      <c r="H301" s="3" t="s">
        <v>11</v>
      </c>
      <c r="I301" s="11">
        <v>10</v>
      </c>
      <c r="J301" s="12">
        <v>31</v>
      </c>
      <c r="K301" s="12">
        <f t="shared" si="4"/>
        <v>31</v>
      </c>
      <c r="L301" s="4">
        <v>1</v>
      </c>
    </row>
    <row r="302" spans="1:12" x14ac:dyDescent="0.25">
      <c r="A302" s="3" t="s">
        <v>399</v>
      </c>
      <c r="B302" s="3" t="s">
        <v>4168</v>
      </c>
      <c r="C302" s="3" t="s">
        <v>2234</v>
      </c>
      <c r="D302" s="3" t="s">
        <v>2863</v>
      </c>
      <c r="E302" s="3" t="s">
        <v>29</v>
      </c>
      <c r="F302" s="3" t="s">
        <v>28</v>
      </c>
      <c r="G302" s="3" t="s">
        <v>28</v>
      </c>
      <c r="H302" s="3" t="s">
        <v>29</v>
      </c>
      <c r="I302" s="11">
        <v>8</v>
      </c>
      <c r="J302" s="12">
        <v>33</v>
      </c>
      <c r="K302" s="12">
        <f t="shared" si="4"/>
        <v>31</v>
      </c>
      <c r="L302" s="4">
        <v>1</v>
      </c>
    </row>
    <row r="303" spans="1:12" x14ac:dyDescent="0.25">
      <c r="A303" s="3" t="s">
        <v>400</v>
      </c>
      <c r="B303" s="3" t="s">
        <v>3233</v>
      </c>
      <c r="C303" s="3" t="s">
        <v>2234</v>
      </c>
      <c r="D303" s="3" t="s">
        <v>2294</v>
      </c>
      <c r="E303" s="3" t="s">
        <v>123</v>
      </c>
      <c r="F303" s="3" t="s">
        <v>122</v>
      </c>
      <c r="G303" s="3" t="s">
        <v>122</v>
      </c>
      <c r="H303" s="3" t="s">
        <v>123</v>
      </c>
      <c r="I303" s="11">
        <v>4</v>
      </c>
      <c r="J303" s="12">
        <v>28</v>
      </c>
      <c r="K303" s="12">
        <f t="shared" si="4"/>
        <v>28</v>
      </c>
      <c r="L303" s="4">
        <v>0.5</v>
      </c>
    </row>
    <row r="304" spans="1:12" x14ac:dyDescent="0.25">
      <c r="A304" s="3" t="s">
        <v>400</v>
      </c>
      <c r="B304" s="3" t="s">
        <v>3233</v>
      </c>
      <c r="C304" s="3" t="s">
        <v>2234</v>
      </c>
      <c r="D304" s="3" t="s">
        <v>2335</v>
      </c>
      <c r="E304" s="3" t="s">
        <v>92</v>
      </c>
      <c r="F304" s="3" t="s">
        <v>91</v>
      </c>
      <c r="G304" s="3" t="s">
        <v>91</v>
      </c>
      <c r="H304" s="3" t="s">
        <v>92</v>
      </c>
      <c r="I304" s="11">
        <v>4</v>
      </c>
      <c r="J304" s="12">
        <v>28</v>
      </c>
      <c r="K304" s="12">
        <f t="shared" si="4"/>
        <v>28</v>
      </c>
      <c r="L304" s="4">
        <v>0.5</v>
      </c>
    </row>
    <row r="305" spans="1:12" x14ac:dyDescent="0.25">
      <c r="A305" s="3" t="s">
        <v>401</v>
      </c>
      <c r="B305" s="3" t="s">
        <v>3582</v>
      </c>
      <c r="C305" s="3" t="s">
        <v>2234</v>
      </c>
      <c r="D305" s="3" t="s">
        <v>2237</v>
      </c>
      <c r="E305" s="3" t="s">
        <v>82</v>
      </c>
      <c r="F305" s="3" t="s">
        <v>81</v>
      </c>
      <c r="G305" s="3" t="s">
        <v>81</v>
      </c>
      <c r="H305" s="3" t="s">
        <v>82</v>
      </c>
      <c r="I305" s="11">
        <v>6</v>
      </c>
      <c r="J305" s="12">
        <v>21</v>
      </c>
      <c r="K305" s="12">
        <f t="shared" si="4"/>
        <v>21</v>
      </c>
      <c r="L305" s="4">
        <v>1</v>
      </c>
    </row>
    <row r="306" spans="1:12" x14ac:dyDescent="0.25">
      <c r="A306" s="3" t="s">
        <v>402</v>
      </c>
      <c r="B306" s="3" t="s">
        <v>3181</v>
      </c>
      <c r="C306" s="3" t="s">
        <v>2234</v>
      </c>
      <c r="D306" s="3" t="s">
        <v>2405</v>
      </c>
      <c r="E306" s="3" t="s">
        <v>109</v>
      </c>
      <c r="F306" s="3" t="s">
        <v>108</v>
      </c>
      <c r="G306" s="3" t="s">
        <v>108</v>
      </c>
      <c r="H306" s="3" t="s">
        <v>109</v>
      </c>
      <c r="I306" s="11">
        <v>10</v>
      </c>
      <c r="J306" s="12">
        <v>25</v>
      </c>
      <c r="K306" s="12">
        <f t="shared" si="4"/>
        <v>25</v>
      </c>
      <c r="L306" s="4">
        <v>0.3</v>
      </c>
    </row>
    <row r="307" spans="1:12" x14ac:dyDescent="0.25">
      <c r="A307" s="3" t="s">
        <v>402</v>
      </c>
      <c r="B307" s="3" t="s">
        <v>3181</v>
      </c>
      <c r="C307" s="3" t="s">
        <v>2234</v>
      </c>
      <c r="D307" s="3" t="s">
        <v>2405</v>
      </c>
      <c r="E307" s="3" t="s">
        <v>105</v>
      </c>
      <c r="F307" s="3" t="s">
        <v>104</v>
      </c>
      <c r="G307" s="3" t="s">
        <v>104</v>
      </c>
      <c r="H307" s="3" t="s">
        <v>2364</v>
      </c>
      <c r="I307" s="11">
        <v>10</v>
      </c>
      <c r="J307" s="12">
        <v>25</v>
      </c>
      <c r="K307" s="12">
        <f t="shared" si="4"/>
        <v>25</v>
      </c>
      <c r="L307" s="4">
        <v>0.7</v>
      </c>
    </row>
    <row r="308" spans="1:12" x14ac:dyDescent="0.25">
      <c r="A308" s="3" t="s">
        <v>403</v>
      </c>
      <c r="B308" s="3" t="s">
        <v>4169</v>
      </c>
      <c r="C308" s="3" t="s">
        <v>2234</v>
      </c>
      <c r="D308" s="3" t="s">
        <v>2755</v>
      </c>
      <c r="E308" s="3" t="s">
        <v>121</v>
      </c>
      <c r="F308" s="3" t="s">
        <v>120</v>
      </c>
      <c r="G308" s="3" t="s">
        <v>120</v>
      </c>
      <c r="H308" s="3" t="s">
        <v>2879</v>
      </c>
      <c r="I308" s="11">
        <v>6</v>
      </c>
      <c r="J308" s="12">
        <v>19</v>
      </c>
      <c r="K308" s="12">
        <f t="shared" si="4"/>
        <v>19</v>
      </c>
      <c r="L308" s="4">
        <v>1</v>
      </c>
    </row>
    <row r="309" spans="1:12" x14ac:dyDescent="0.25">
      <c r="A309" s="3" t="s">
        <v>404</v>
      </c>
      <c r="B309" s="3" t="s">
        <v>4170</v>
      </c>
      <c r="C309" s="3" t="s">
        <v>2234</v>
      </c>
      <c r="D309" s="3" t="s">
        <v>2239</v>
      </c>
      <c r="E309" s="3" t="s">
        <v>82</v>
      </c>
      <c r="F309" s="3" t="s">
        <v>81</v>
      </c>
      <c r="G309" s="3" t="s">
        <v>81</v>
      </c>
      <c r="H309" s="3" t="s">
        <v>82</v>
      </c>
      <c r="I309" s="11">
        <v>5</v>
      </c>
      <c r="J309" s="12">
        <v>20</v>
      </c>
      <c r="K309" s="12">
        <f t="shared" si="4"/>
        <v>20</v>
      </c>
      <c r="L309" s="4">
        <v>1</v>
      </c>
    </row>
    <row r="310" spans="1:12" x14ac:dyDescent="0.25">
      <c r="A310" s="3" t="s">
        <v>405</v>
      </c>
      <c r="B310" s="3" t="s">
        <v>4171</v>
      </c>
      <c r="C310" s="3" t="s">
        <v>2234</v>
      </c>
      <c r="D310" s="3" t="s">
        <v>2237</v>
      </c>
      <c r="E310" s="3" t="s">
        <v>52</v>
      </c>
      <c r="F310" s="3" t="s">
        <v>51</v>
      </c>
      <c r="G310" s="3" t="s">
        <v>51</v>
      </c>
      <c r="H310" s="3" t="s">
        <v>52</v>
      </c>
      <c r="I310" s="11">
        <v>7</v>
      </c>
      <c r="J310" s="12">
        <v>17</v>
      </c>
      <c r="K310" s="12">
        <f t="shared" si="4"/>
        <v>17</v>
      </c>
      <c r="L310" s="4">
        <v>1</v>
      </c>
    </row>
    <row r="311" spans="1:12" x14ac:dyDescent="0.25">
      <c r="A311" s="3" t="s">
        <v>406</v>
      </c>
      <c r="B311" s="3" t="s">
        <v>4172</v>
      </c>
      <c r="C311" s="3" t="s">
        <v>2234</v>
      </c>
      <c r="D311" s="3" t="s">
        <v>2241</v>
      </c>
      <c r="E311" s="3" t="s">
        <v>11</v>
      </c>
      <c r="F311" s="3" t="s">
        <v>10</v>
      </c>
      <c r="G311" s="3" t="s">
        <v>10</v>
      </c>
      <c r="H311" s="3" t="s">
        <v>11</v>
      </c>
      <c r="I311" s="11">
        <v>10</v>
      </c>
      <c r="J311" s="12">
        <v>22</v>
      </c>
      <c r="K311" s="12">
        <f t="shared" si="4"/>
        <v>22</v>
      </c>
      <c r="L311" s="4">
        <v>1</v>
      </c>
    </row>
    <row r="312" spans="1:12" x14ac:dyDescent="0.25">
      <c r="A312" s="3" t="s">
        <v>407</v>
      </c>
      <c r="B312" s="3" t="s">
        <v>4173</v>
      </c>
      <c r="C312" s="3" t="s">
        <v>2234</v>
      </c>
      <c r="D312" s="3" t="s">
        <v>2659</v>
      </c>
      <c r="E312" s="3" t="s">
        <v>15</v>
      </c>
      <c r="F312" s="3" t="s">
        <v>14</v>
      </c>
      <c r="G312" s="3" t="s">
        <v>14</v>
      </c>
      <c r="H312" s="3" t="s">
        <v>15</v>
      </c>
      <c r="I312" s="11">
        <v>5</v>
      </c>
      <c r="J312" s="12">
        <v>15</v>
      </c>
      <c r="K312" s="12">
        <f t="shared" si="4"/>
        <v>15</v>
      </c>
      <c r="L312" s="4">
        <v>1</v>
      </c>
    </row>
    <row r="313" spans="1:12" x14ac:dyDescent="0.25">
      <c r="A313" s="3" t="s">
        <v>408</v>
      </c>
      <c r="B313" s="3" t="s">
        <v>2931</v>
      </c>
      <c r="C313" s="3" t="s">
        <v>2234</v>
      </c>
      <c r="D313" s="3" t="s">
        <v>2454</v>
      </c>
      <c r="E313" s="3" t="s">
        <v>86</v>
      </c>
      <c r="F313" s="3" t="s">
        <v>85</v>
      </c>
      <c r="G313" s="3" t="s">
        <v>127</v>
      </c>
      <c r="H313" s="3" t="s">
        <v>142</v>
      </c>
      <c r="I313" s="11">
        <v>10</v>
      </c>
      <c r="J313" s="12">
        <v>24</v>
      </c>
      <c r="K313" s="12">
        <f t="shared" si="4"/>
        <v>24</v>
      </c>
      <c r="L313" s="4">
        <v>1</v>
      </c>
    </row>
    <row r="314" spans="1:12" x14ac:dyDescent="0.25">
      <c r="A314" s="3" t="s">
        <v>409</v>
      </c>
      <c r="B314" s="3" t="s">
        <v>3329</v>
      </c>
      <c r="C314" s="3" t="s">
        <v>2234</v>
      </c>
      <c r="D314" s="3" t="s">
        <v>2298</v>
      </c>
      <c r="E314" s="3" t="s">
        <v>82</v>
      </c>
      <c r="F314" s="3" t="s">
        <v>81</v>
      </c>
      <c r="G314" s="3" t="s">
        <v>120</v>
      </c>
      <c r="H314" s="3" t="s">
        <v>2879</v>
      </c>
      <c r="I314" s="11">
        <v>10</v>
      </c>
      <c r="J314" s="12">
        <v>24</v>
      </c>
      <c r="K314" s="12">
        <f t="shared" si="4"/>
        <v>24</v>
      </c>
      <c r="L314" s="4">
        <v>1</v>
      </c>
    </row>
    <row r="315" spans="1:12" x14ac:dyDescent="0.25">
      <c r="A315" s="3" t="s">
        <v>410</v>
      </c>
      <c r="B315" s="3" t="s">
        <v>4174</v>
      </c>
      <c r="C315" s="3" t="s">
        <v>2234</v>
      </c>
      <c r="D315" s="3" t="s">
        <v>2362</v>
      </c>
      <c r="E315" s="3" t="s">
        <v>13</v>
      </c>
      <c r="F315" s="3" t="s">
        <v>12</v>
      </c>
      <c r="G315" s="3" t="s">
        <v>12</v>
      </c>
      <c r="H315" s="3" t="s">
        <v>13</v>
      </c>
      <c r="I315" s="11">
        <v>5</v>
      </c>
      <c r="J315" s="12">
        <v>29</v>
      </c>
      <c r="K315" s="12">
        <f t="shared" si="4"/>
        <v>29</v>
      </c>
      <c r="L315" s="4">
        <v>1</v>
      </c>
    </row>
    <row r="316" spans="1:12" x14ac:dyDescent="0.25">
      <c r="A316" s="3" t="s">
        <v>411</v>
      </c>
      <c r="B316" s="3" t="s">
        <v>3583</v>
      </c>
      <c r="C316" s="3" t="s">
        <v>2234</v>
      </c>
      <c r="D316" s="3" t="s">
        <v>2294</v>
      </c>
      <c r="E316" s="3" t="s">
        <v>123</v>
      </c>
      <c r="F316" s="3" t="s">
        <v>122</v>
      </c>
      <c r="G316" s="3" t="s">
        <v>122</v>
      </c>
      <c r="H316" s="3" t="s">
        <v>123</v>
      </c>
      <c r="I316" s="11">
        <v>7</v>
      </c>
      <c r="J316" s="12">
        <v>30</v>
      </c>
      <c r="K316" s="12">
        <f t="shared" si="4"/>
        <v>30</v>
      </c>
      <c r="L316" s="4">
        <v>0.2</v>
      </c>
    </row>
    <row r="317" spans="1:12" x14ac:dyDescent="0.25">
      <c r="A317" s="3" t="s">
        <v>411</v>
      </c>
      <c r="B317" s="3" t="s">
        <v>3583</v>
      </c>
      <c r="C317" s="3" t="s">
        <v>2234</v>
      </c>
      <c r="D317" s="3" t="s">
        <v>2317</v>
      </c>
      <c r="E317" s="3" t="s">
        <v>62</v>
      </c>
      <c r="F317" s="3" t="s">
        <v>61</v>
      </c>
      <c r="G317" s="3" t="s">
        <v>61</v>
      </c>
      <c r="H317" s="3" t="s">
        <v>62</v>
      </c>
      <c r="I317" s="11">
        <v>7</v>
      </c>
      <c r="J317" s="12">
        <v>30</v>
      </c>
      <c r="K317" s="12">
        <f t="shared" si="4"/>
        <v>30</v>
      </c>
      <c r="L317" s="4">
        <v>0.8</v>
      </c>
    </row>
    <row r="318" spans="1:12" x14ac:dyDescent="0.25">
      <c r="A318" s="3" t="s">
        <v>412</v>
      </c>
      <c r="B318" s="3" t="s">
        <v>5259</v>
      </c>
      <c r="C318" s="3" t="s">
        <v>2234</v>
      </c>
      <c r="D318" s="3" t="s">
        <v>2417</v>
      </c>
      <c r="E318" s="3" t="s">
        <v>96</v>
      </c>
      <c r="F318" s="3" t="s">
        <v>95</v>
      </c>
      <c r="G318" s="3" t="s">
        <v>120</v>
      </c>
      <c r="H318" s="3" t="s">
        <v>2879</v>
      </c>
      <c r="I318" s="11">
        <v>8</v>
      </c>
      <c r="J318" s="12">
        <v>25</v>
      </c>
      <c r="K318" s="12">
        <f t="shared" si="4"/>
        <v>25</v>
      </c>
      <c r="L318" s="4">
        <v>1</v>
      </c>
    </row>
    <row r="319" spans="1:12" x14ac:dyDescent="0.25">
      <c r="A319" s="3" t="s">
        <v>413</v>
      </c>
      <c r="B319" s="3" t="s">
        <v>2940</v>
      </c>
      <c r="C319" s="3" t="s">
        <v>2234</v>
      </c>
      <c r="D319" s="3" t="s">
        <v>2312</v>
      </c>
      <c r="E319" s="3" t="s">
        <v>56</v>
      </c>
      <c r="F319" s="3" t="s">
        <v>55</v>
      </c>
      <c r="G319" s="3" t="s">
        <v>127</v>
      </c>
      <c r="H319" s="3" t="s">
        <v>142</v>
      </c>
      <c r="I319" s="11">
        <v>8</v>
      </c>
      <c r="J319" s="12">
        <v>15</v>
      </c>
      <c r="K319" s="12">
        <f t="shared" si="4"/>
        <v>15</v>
      </c>
      <c r="L319" s="4">
        <v>1</v>
      </c>
    </row>
    <row r="320" spans="1:12" x14ac:dyDescent="0.25">
      <c r="A320" s="3" t="s">
        <v>414</v>
      </c>
      <c r="B320" s="3" t="s">
        <v>5260</v>
      </c>
      <c r="C320" s="3" t="s">
        <v>2234</v>
      </c>
      <c r="D320" s="3" t="s">
        <v>2243</v>
      </c>
      <c r="E320" s="3" t="s">
        <v>56</v>
      </c>
      <c r="F320" s="3" t="s">
        <v>55</v>
      </c>
      <c r="G320" s="3" t="s">
        <v>120</v>
      </c>
      <c r="H320" s="3" t="s">
        <v>2879</v>
      </c>
      <c r="I320" s="11">
        <v>10</v>
      </c>
      <c r="J320" s="12">
        <v>17</v>
      </c>
      <c r="K320" s="12">
        <f t="shared" si="4"/>
        <v>17</v>
      </c>
      <c r="L320" s="4">
        <v>1</v>
      </c>
    </row>
    <row r="321" spans="1:12" x14ac:dyDescent="0.25">
      <c r="A321" s="3" t="s">
        <v>415</v>
      </c>
      <c r="B321" s="3" t="s">
        <v>5261</v>
      </c>
      <c r="C321" s="6" t="s">
        <v>2236</v>
      </c>
      <c r="D321" s="3" t="s">
        <v>2783</v>
      </c>
      <c r="E321" s="3" t="s">
        <v>121</v>
      </c>
      <c r="F321" s="3" t="s">
        <v>120</v>
      </c>
      <c r="G321" s="3" t="s">
        <v>120</v>
      </c>
      <c r="H321" s="3" t="s">
        <v>2879</v>
      </c>
      <c r="I321" s="11">
        <v>10</v>
      </c>
      <c r="J321" s="12">
        <v>27</v>
      </c>
      <c r="K321" s="12">
        <f t="shared" si="4"/>
        <v>27</v>
      </c>
      <c r="L321" s="4">
        <v>1</v>
      </c>
    </row>
    <row r="322" spans="1:12" x14ac:dyDescent="0.25">
      <c r="A322" s="3" t="s">
        <v>416</v>
      </c>
      <c r="B322" s="3" t="s">
        <v>3584</v>
      </c>
      <c r="C322" s="3" t="s">
        <v>2234</v>
      </c>
      <c r="D322" s="3" t="s">
        <v>2277</v>
      </c>
      <c r="E322" s="3" t="s">
        <v>15</v>
      </c>
      <c r="F322" s="3" t="s">
        <v>14</v>
      </c>
      <c r="G322" s="3" t="s">
        <v>14</v>
      </c>
      <c r="H322" s="3" t="s">
        <v>15</v>
      </c>
      <c r="I322" s="11">
        <v>10</v>
      </c>
      <c r="J322" s="12">
        <v>25</v>
      </c>
      <c r="K322" s="12">
        <f t="shared" ref="K322:K385" si="5">IF(J322&gt;31,31,J322)</f>
        <v>25</v>
      </c>
      <c r="L322" s="4">
        <v>1</v>
      </c>
    </row>
    <row r="323" spans="1:12" x14ac:dyDescent="0.25">
      <c r="A323" s="3" t="s">
        <v>417</v>
      </c>
      <c r="B323" s="3" t="s">
        <v>4175</v>
      </c>
      <c r="C323" s="3" t="s">
        <v>2234</v>
      </c>
      <c r="D323" s="3" t="s">
        <v>2247</v>
      </c>
      <c r="E323" s="3" t="s">
        <v>70</v>
      </c>
      <c r="F323" s="3" t="s">
        <v>69</v>
      </c>
      <c r="G323" s="3" t="s">
        <v>69</v>
      </c>
      <c r="H323" s="3" t="s">
        <v>70</v>
      </c>
      <c r="I323" s="11">
        <v>10</v>
      </c>
      <c r="J323" s="12">
        <v>26</v>
      </c>
      <c r="K323" s="12">
        <f t="shared" si="5"/>
        <v>26</v>
      </c>
      <c r="L323" s="4">
        <v>1</v>
      </c>
    </row>
    <row r="324" spans="1:12" x14ac:dyDescent="0.25">
      <c r="A324" s="3" t="s">
        <v>418</v>
      </c>
      <c r="B324" s="3" t="s">
        <v>3165</v>
      </c>
      <c r="C324" s="3" t="s">
        <v>2234</v>
      </c>
      <c r="D324" s="3" t="s">
        <v>2836</v>
      </c>
      <c r="E324" s="3" t="s">
        <v>64</v>
      </c>
      <c r="F324" s="3" t="s">
        <v>63</v>
      </c>
      <c r="G324" s="3" t="s">
        <v>63</v>
      </c>
      <c r="H324" s="3" t="s">
        <v>64</v>
      </c>
      <c r="I324" s="11">
        <v>8</v>
      </c>
      <c r="J324" s="12">
        <v>21</v>
      </c>
      <c r="K324" s="12">
        <f t="shared" si="5"/>
        <v>21</v>
      </c>
      <c r="L324" s="4">
        <v>0.4</v>
      </c>
    </row>
    <row r="325" spans="1:12" x14ac:dyDescent="0.25">
      <c r="A325" s="3" t="s">
        <v>418</v>
      </c>
      <c r="B325" s="3" t="s">
        <v>3165</v>
      </c>
      <c r="C325" s="3" t="s">
        <v>2234</v>
      </c>
      <c r="D325" s="3" t="s">
        <v>2341</v>
      </c>
      <c r="E325" s="3" t="s">
        <v>64</v>
      </c>
      <c r="F325" s="3" t="s">
        <v>63</v>
      </c>
      <c r="G325" s="3" t="s">
        <v>63</v>
      </c>
      <c r="H325" s="3" t="s">
        <v>64</v>
      </c>
      <c r="I325" s="11">
        <v>8</v>
      </c>
      <c r="J325" s="12">
        <v>21</v>
      </c>
      <c r="K325" s="12">
        <f t="shared" si="5"/>
        <v>21</v>
      </c>
      <c r="L325" s="4">
        <v>0.6</v>
      </c>
    </row>
    <row r="326" spans="1:12" x14ac:dyDescent="0.25">
      <c r="A326" s="3" t="s">
        <v>419</v>
      </c>
      <c r="B326" s="3" t="s">
        <v>3234</v>
      </c>
      <c r="C326" s="3" t="s">
        <v>2234</v>
      </c>
      <c r="D326" s="3" t="s">
        <v>2394</v>
      </c>
      <c r="E326" s="3" t="s">
        <v>123</v>
      </c>
      <c r="F326" s="3" t="s">
        <v>122</v>
      </c>
      <c r="G326" s="3" t="s">
        <v>122</v>
      </c>
      <c r="H326" s="3" t="s">
        <v>123</v>
      </c>
      <c r="I326" s="11">
        <v>4</v>
      </c>
      <c r="J326" s="12">
        <v>17</v>
      </c>
      <c r="K326" s="12">
        <f t="shared" si="5"/>
        <v>17</v>
      </c>
      <c r="L326" s="4">
        <v>0.6</v>
      </c>
    </row>
    <row r="327" spans="1:12" x14ac:dyDescent="0.25">
      <c r="A327" s="3" t="s">
        <v>419</v>
      </c>
      <c r="B327" s="3" t="s">
        <v>3234</v>
      </c>
      <c r="C327" s="3" t="s">
        <v>2234</v>
      </c>
      <c r="D327" s="3" t="s">
        <v>2317</v>
      </c>
      <c r="E327" s="3" t="s">
        <v>107</v>
      </c>
      <c r="F327" s="3" t="s">
        <v>106</v>
      </c>
      <c r="G327" s="3" t="s">
        <v>106</v>
      </c>
      <c r="H327" s="3" t="s">
        <v>107</v>
      </c>
      <c r="I327" s="11">
        <v>4</v>
      </c>
      <c r="J327" s="12">
        <v>17</v>
      </c>
      <c r="K327" s="12">
        <f t="shared" si="5"/>
        <v>17</v>
      </c>
      <c r="L327" s="4">
        <v>0.4</v>
      </c>
    </row>
    <row r="328" spans="1:12" x14ac:dyDescent="0.25">
      <c r="A328" s="3" t="s">
        <v>420</v>
      </c>
      <c r="B328" s="3" t="s">
        <v>3182</v>
      </c>
      <c r="C328" s="3" t="s">
        <v>2234</v>
      </c>
      <c r="D328" s="3" t="s">
        <v>2819</v>
      </c>
      <c r="E328" s="3" t="s">
        <v>74</v>
      </c>
      <c r="F328" s="3" t="s">
        <v>73</v>
      </c>
      <c r="G328" s="3" t="s">
        <v>135</v>
      </c>
      <c r="H328" s="3" t="s">
        <v>2883</v>
      </c>
      <c r="I328" s="11">
        <v>5</v>
      </c>
      <c r="J328" s="12">
        <v>22</v>
      </c>
      <c r="K328" s="12">
        <f t="shared" si="5"/>
        <v>22</v>
      </c>
      <c r="L328" s="4">
        <v>0.3</v>
      </c>
    </row>
    <row r="329" spans="1:12" x14ac:dyDescent="0.25">
      <c r="A329" s="3" t="s">
        <v>420</v>
      </c>
      <c r="B329" s="3" t="s">
        <v>3182</v>
      </c>
      <c r="C329" s="3" t="s">
        <v>2234</v>
      </c>
      <c r="D329" s="3" t="s">
        <v>2343</v>
      </c>
      <c r="E329" s="3" t="s">
        <v>74</v>
      </c>
      <c r="F329" s="3" t="s">
        <v>73</v>
      </c>
      <c r="G329" s="3" t="s">
        <v>73</v>
      </c>
      <c r="H329" s="3" t="s">
        <v>74</v>
      </c>
      <c r="I329" s="11">
        <v>5</v>
      </c>
      <c r="J329" s="12">
        <v>22</v>
      </c>
      <c r="K329" s="12">
        <f t="shared" si="5"/>
        <v>22</v>
      </c>
      <c r="L329" s="4">
        <v>0.7</v>
      </c>
    </row>
    <row r="330" spans="1:12" x14ac:dyDescent="0.25">
      <c r="A330" s="3" t="s">
        <v>421</v>
      </c>
      <c r="B330" s="3" t="s">
        <v>4176</v>
      </c>
      <c r="C330" s="6" t="s">
        <v>2236</v>
      </c>
      <c r="D330" s="3" t="s">
        <v>2239</v>
      </c>
      <c r="E330" s="3" t="s">
        <v>78</v>
      </c>
      <c r="F330" s="3" t="s">
        <v>77</v>
      </c>
      <c r="G330" s="3" t="s">
        <v>77</v>
      </c>
      <c r="H330" s="3" t="s">
        <v>78</v>
      </c>
      <c r="I330" s="11">
        <v>10</v>
      </c>
      <c r="J330" s="12">
        <v>24</v>
      </c>
      <c r="K330" s="12">
        <f t="shared" si="5"/>
        <v>24</v>
      </c>
      <c r="L330" s="4">
        <v>1</v>
      </c>
    </row>
    <row r="331" spans="1:12" x14ac:dyDescent="0.25">
      <c r="A331" s="3" t="s">
        <v>422</v>
      </c>
      <c r="B331" s="3" t="s">
        <v>4177</v>
      </c>
      <c r="C331" s="3" t="s">
        <v>2234</v>
      </c>
      <c r="D331" s="3" t="s">
        <v>2556</v>
      </c>
      <c r="E331" s="3" t="s">
        <v>23</v>
      </c>
      <c r="F331" s="3" t="s">
        <v>22</v>
      </c>
      <c r="G331" s="3" t="s">
        <v>22</v>
      </c>
      <c r="H331" s="3" t="s">
        <v>23</v>
      </c>
      <c r="I331" s="11">
        <v>10</v>
      </c>
      <c r="J331" s="12">
        <v>22</v>
      </c>
      <c r="K331" s="12">
        <f t="shared" si="5"/>
        <v>22</v>
      </c>
      <c r="L331" s="4">
        <v>1</v>
      </c>
    </row>
    <row r="332" spans="1:12" x14ac:dyDescent="0.25">
      <c r="A332" s="3" t="s">
        <v>423</v>
      </c>
      <c r="B332" s="3" t="s">
        <v>4178</v>
      </c>
      <c r="C332" s="3" t="s">
        <v>2234</v>
      </c>
      <c r="D332" s="3" t="s">
        <v>2245</v>
      </c>
      <c r="E332" s="3" t="s">
        <v>94</v>
      </c>
      <c r="F332" s="3" t="s">
        <v>93</v>
      </c>
      <c r="G332" s="3" t="s">
        <v>93</v>
      </c>
      <c r="H332" s="3" t="s">
        <v>94</v>
      </c>
      <c r="I332" s="11">
        <v>10</v>
      </c>
      <c r="J332" s="12">
        <v>34</v>
      </c>
      <c r="K332" s="12">
        <f t="shared" si="5"/>
        <v>31</v>
      </c>
      <c r="L332" s="4">
        <v>1</v>
      </c>
    </row>
    <row r="333" spans="1:12" x14ac:dyDescent="0.25">
      <c r="A333" s="3" t="s">
        <v>424</v>
      </c>
      <c r="B333" s="3" t="s">
        <v>5262</v>
      </c>
      <c r="C333" s="3" t="s">
        <v>2234</v>
      </c>
      <c r="D333" s="3" t="s">
        <v>2752</v>
      </c>
      <c r="E333" s="3" t="s">
        <v>139</v>
      </c>
      <c r="F333" s="3" t="s">
        <v>138</v>
      </c>
      <c r="G333" s="3" t="s">
        <v>138</v>
      </c>
      <c r="H333" s="3" t="s">
        <v>139</v>
      </c>
      <c r="I333" s="11">
        <v>9</v>
      </c>
      <c r="J333" s="12">
        <v>23</v>
      </c>
      <c r="K333" s="12">
        <f t="shared" si="5"/>
        <v>23</v>
      </c>
      <c r="L333" s="4">
        <v>1</v>
      </c>
    </row>
    <row r="334" spans="1:12" x14ac:dyDescent="0.25">
      <c r="A334" s="3" t="s">
        <v>425</v>
      </c>
      <c r="B334" s="3" t="s">
        <v>3585</v>
      </c>
      <c r="C334" s="3" t="s">
        <v>2234</v>
      </c>
      <c r="D334" s="3" t="s">
        <v>2415</v>
      </c>
      <c r="E334" s="3" t="s">
        <v>27</v>
      </c>
      <c r="F334" s="3" t="s">
        <v>26</v>
      </c>
      <c r="G334" s="3" t="s">
        <v>120</v>
      </c>
      <c r="H334" s="3" t="s">
        <v>2879</v>
      </c>
      <c r="I334" s="11">
        <v>10</v>
      </c>
      <c r="J334" s="12">
        <v>31</v>
      </c>
      <c r="K334" s="12">
        <f t="shared" si="5"/>
        <v>31</v>
      </c>
      <c r="L334" s="4">
        <v>1</v>
      </c>
    </row>
    <row r="335" spans="1:12" x14ac:dyDescent="0.25">
      <c r="A335" s="3" t="s">
        <v>426</v>
      </c>
      <c r="B335" s="3" t="s">
        <v>3586</v>
      </c>
      <c r="C335" s="3" t="s">
        <v>2234</v>
      </c>
      <c r="D335" s="3" t="s">
        <v>2277</v>
      </c>
      <c r="E335" s="3" t="s">
        <v>84</v>
      </c>
      <c r="F335" s="3" t="s">
        <v>83</v>
      </c>
      <c r="G335" s="3" t="s">
        <v>83</v>
      </c>
      <c r="H335" s="3" t="s">
        <v>2878</v>
      </c>
      <c r="I335" s="11">
        <v>3</v>
      </c>
      <c r="J335" s="12">
        <v>23</v>
      </c>
      <c r="K335" s="12">
        <f t="shared" si="5"/>
        <v>23</v>
      </c>
      <c r="L335" s="4">
        <v>1</v>
      </c>
    </row>
    <row r="336" spans="1:12" x14ac:dyDescent="0.25">
      <c r="A336" s="3" t="s">
        <v>427</v>
      </c>
      <c r="B336" s="3" t="s">
        <v>2948</v>
      </c>
      <c r="C336" s="3" t="s">
        <v>2234</v>
      </c>
      <c r="D336" s="3" t="s">
        <v>2239</v>
      </c>
      <c r="E336" s="3" t="s">
        <v>111</v>
      </c>
      <c r="F336" s="3" t="s">
        <v>110</v>
      </c>
      <c r="G336" s="3" t="s">
        <v>110</v>
      </c>
      <c r="H336" s="3" t="s">
        <v>111</v>
      </c>
      <c r="I336" s="11">
        <v>8</v>
      </c>
      <c r="J336" s="12">
        <v>24</v>
      </c>
      <c r="K336" s="12">
        <f t="shared" si="5"/>
        <v>24</v>
      </c>
      <c r="L336" s="4">
        <v>1</v>
      </c>
    </row>
    <row r="337" spans="1:12" x14ac:dyDescent="0.25">
      <c r="A337" s="3" t="s">
        <v>428</v>
      </c>
      <c r="B337" s="3" t="s">
        <v>3330</v>
      </c>
      <c r="C337" s="3" t="s">
        <v>2234</v>
      </c>
      <c r="D337" s="3" t="s">
        <v>2237</v>
      </c>
      <c r="E337" s="3" t="s">
        <v>68</v>
      </c>
      <c r="F337" s="3" t="s">
        <v>67</v>
      </c>
      <c r="G337" s="3" t="s">
        <v>67</v>
      </c>
      <c r="H337" s="3" t="s">
        <v>68</v>
      </c>
      <c r="I337" s="11">
        <v>6</v>
      </c>
      <c r="J337" s="12">
        <v>20</v>
      </c>
      <c r="K337" s="12">
        <f t="shared" si="5"/>
        <v>20</v>
      </c>
      <c r="L337" s="4">
        <v>1</v>
      </c>
    </row>
    <row r="338" spans="1:12" x14ac:dyDescent="0.25">
      <c r="A338" s="3" t="s">
        <v>429</v>
      </c>
      <c r="B338" s="3" t="s">
        <v>3587</v>
      </c>
      <c r="C338" s="3" t="s">
        <v>2234</v>
      </c>
      <c r="D338" s="3" t="s">
        <v>2386</v>
      </c>
      <c r="E338" s="3" t="s">
        <v>50</v>
      </c>
      <c r="F338" s="3" t="s">
        <v>49</v>
      </c>
      <c r="G338" s="3" t="s">
        <v>49</v>
      </c>
      <c r="H338" s="3" t="s">
        <v>50</v>
      </c>
      <c r="I338" s="11">
        <v>10</v>
      </c>
      <c r="J338" s="12">
        <v>31</v>
      </c>
      <c r="K338" s="12">
        <f t="shared" si="5"/>
        <v>31</v>
      </c>
      <c r="L338" s="4">
        <v>1</v>
      </c>
    </row>
    <row r="339" spans="1:12" x14ac:dyDescent="0.25">
      <c r="A339" s="3" t="s">
        <v>430</v>
      </c>
      <c r="B339" s="3" t="s">
        <v>3331</v>
      </c>
      <c r="C339" s="3" t="s">
        <v>2234</v>
      </c>
      <c r="D339" s="3" t="s">
        <v>2343</v>
      </c>
      <c r="E339" s="3" t="s">
        <v>35</v>
      </c>
      <c r="F339" s="3" t="s">
        <v>34</v>
      </c>
      <c r="G339" s="3" t="s">
        <v>34</v>
      </c>
      <c r="H339" s="3" t="s">
        <v>35</v>
      </c>
      <c r="I339" s="11">
        <v>10</v>
      </c>
      <c r="J339" s="12">
        <v>21</v>
      </c>
      <c r="K339" s="12">
        <f t="shared" si="5"/>
        <v>21</v>
      </c>
      <c r="L339" s="4">
        <v>1</v>
      </c>
    </row>
    <row r="340" spans="1:12" x14ac:dyDescent="0.25">
      <c r="A340" s="3" t="s">
        <v>431</v>
      </c>
      <c r="B340" s="3" t="s">
        <v>4179</v>
      </c>
      <c r="C340" s="3" t="s">
        <v>2234</v>
      </c>
      <c r="D340" s="3" t="s">
        <v>2723</v>
      </c>
      <c r="E340" s="3" t="s">
        <v>21</v>
      </c>
      <c r="F340" s="3" t="s">
        <v>20</v>
      </c>
      <c r="G340" s="3" t="s">
        <v>120</v>
      </c>
      <c r="H340" s="3" t="s">
        <v>2879</v>
      </c>
      <c r="I340" s="11">
        <v>8</v>
      </c>
      <c r="J340" s="12">
        <v>22</v>
      </c>
      <c r="K340" s="12">
        <f t="shared" si="5"/>
        <v>22</v>
      </c>
      <c r="L340" s="4">
        <v>1</v>
      </c>
    </row>
    <row r="341" spans="1:12" x14ac:dyDescent="0.25">
      <c r="A341" s="3" t="s">
        <v>432</v>
      </c>
      <c r="B341" s="3" t="s">
        <v>3332</v>
      </c>
      <c r="C341" s="3" t="s">
        <v>2234</v>
      </c>
      <c r="D341" s="3" t="s">
        <v>2247</v>
      </c>
      <c r="E341" s="3" t="s">
        <v>99</v>
      </c>
      <c r="F341" s="3" t="s">
        <v>98</v>
      </c>
      <c r="G341" s="3" t="s">
        <v>98</v>
      </c>
      <c r="H341" s="3" t="s">
        <v>99</v>
      </c>
      <c r="I341" s="11">
        <v>10</v>
      </c>
      <c r="J341" s="12">
        <v>12</v>
      </c>
      <c r="K341" s="12">
        <f t="shared" si="5"/>
        <v>12</v>
      </c>
      <c r="L341" s="4">
        <v>0.3</v>
      </c>
    </row>
    <row r="342" spans="1:12" x14ac:dyDescent="0.25">
      <c r="A342" s="3" t="s">
        <v>432</v>
      </c>
      <c r="B342" s="3" t="s">
        <v>3332</v>
      </c>
      <c r="C342" s="3" t="s">
        <v>2234</v>
      </c>
      <c r="D342" s="3" t="s">
        <v>2351</v>
      </c>
      <c r="E342" s="3" t="s">
        <v>99</v>
      </c>
      <c r="F342" s="3" t="s">
        <v>98</v>
      </c>
      <c r="G342" s="3" t="s">
        <v>98</v>
      </c>
      <c r="H342" s="3" t="s">
        <v>99</v>
      </c>
      <c r="I342" s="11">
        <v>10</v>
      </c>
      <c r="J342" s="12">
        <v>12</v>
      </c>
      <c r="K342" s="12">
        <f t="shared" si="5"/>
        <v>12</v>
      </c>
      <c r="L342" s="4">
        <v>0.7</v>
      </c>
    </row>
    <row r="343" spans="1:12" x14ac:dyDescent="0.25">
      <c r="A343" s="3" t="s">
        <v>433</v>
      </c>
      <c r="B343" s="3" t="s">
        <v>3333</v>
      </c>
      <c r="C343" s="3" t="s">
        <v>2234</v>
      </c>
      <c r="D343" s="3" t="s">
        <v>2381</v>
      </c>
      <c r="E343" s="3" t="s">
        <v>99</v>
      </c>
      <c r="F343" s="3" t="s">
        <v>98</v>
      </c>
      <c r="G343" s="3" t="s">
        <v>98</v>
      </c>
      <c r="H343" s="3" t="s">
        <v>99</v>
      </c>
      <c r="I343" s="11">
        <v>10</v>
      </c>
      <c r="J343" s="12">
        <v>24</v>
      </c>
      <c r="K343" s="12">
        <f t="shared" si="5"/>
        <v>24</v>
      </c>
      <c r="L343" s="4">
        <v>0.8</v>
      </c>
    </row>
    <row r="344" spans="1:12" x14ac:dyDescent="0.25">
      <c r="A344" s="3" t="s">
        <v>433</v>
      </c>
      <c r="B344" s="3" t="s">
        <v>3333</v>
      </c>
      <c r="C344" s="3" t="s">
        <v>2234</v>
      </c>
      <c r="D344" s="3" t="s">
        <v>2381</v>
      </c>
      <c r="E344" s="3" t="s">
        <v>11</v>
      </c>
      <c r="F344" s="3" t="s">
        <v>10</v>
      </c>
      <c r="G344" s="3" t="s">
        <v>10</v>
      </c>
      <c r="H344" s="3" t="s">
        <v>11</v>
      </c>
      <c r="I344" s="11">
        <v>10</v>
      </c>
      <c r="J344" s="12">
        <v>24</v>
      </c>
      <c r="K344" s="12">
        <f t="shared" si="5"/>
        <v>24</v>
      </c>
      <c r="L344" s="4">
        <v>0.2</v>
      </c>
    </row>
    <row r="345" spans="1:12" x14ac:dyDescent="0.25">
      <c r="A345" s="3" t="s">
        <v>434</v>
      </c>
      <c r="B345" s="3" t="s">
        <v>4180</v>
      </c>
      <c r="C345" s="3" t="s">
        <v>2234</v>
      </c>
      <c r="D345" s="3" t="s">
        <v>2568</v>
      </c>
      <c r="E345" s="3" t="s">
        <v>84</v>
      </c>
      <c r="F345" s="3" t="s">
        <v>83</v>
      </c>
      <c r="G345" s="3" t="s">
        <v>83</v>
      </c>
      <c r="H345" s="3" t="s">
        <v>2878</v>
      </c>
      <c r="I345" s="11">
        <v>7</v>
      </c>
      <c r="J345" s="12">
        <v>16</v>
      </c>
      <c r="K345" s="12">
        <f t="shared" si="5"/>
        <v>16</v>
      </c>
      <c r="L345" s="4">
        <v>1</v>
      </c>
    </row>
    <row r="346" spans="1:12" x14ac:dyDescent="0.25">
      <c r="A346" s="3" t="s">
        <v>435</v>
      </c>
      <c r="B346" s="3" t="s">
        <v>4181</v>
      </c>
      <c r="C346" s="3" t="s">
        <v>2234</v>
      </c>
      <c r="D346" s="3" t="s">
        <v>2298</v>
      </c>
      <c r="E346" s="3" t="s">
        <v>50</v>
      </c>
      <c r="F346" s="3" t="s">
        <v>49</v>
      </c>
      <c r="G346" s="3" t="s">
        <v>120</v>
      </c>
      <c r="H346" s="3" t="s">
        <v>2879</v>
      </c>
      <c r="I346" s="11">
        <v>10</v>
      </c>
      <c r="J346" s="12">
        <v>23</v>
      </c>
      <c r="K346" s="12">
        <f t="shared" si="5"/>
        <v>23</v>
      </c>
      <c r="L346" s="4">
        <v>1</v>
      </c>
    </row>
    <row r="347" spans="1:12" x14ac:dyDescent="0.25">
      <c r="A347" s="3" t="s">
        <v>436</v>
      </c>
      <c r="B347" s="3" t="s">
        <v>4182</v>
      </c>
      <c r="C347" s="3" t="s">
        <v>2234</v>
      </c>
      <c r="D347" s="3" t="s">
        <v>2556</v>
      </c>
      <c r="E347" s="3" t="s">
        <v>72</v>
      </c>
      <c r="F347" s="3" t="s">
        <v>71</v>
      </c>
      <c r="G347" s="3" t="s">
        <v>71</v>
      </c>
      <c r="H347" s="3" t="s">
        <v>72</v>
      </c>
      <c r="I347" s="11">
        <v>10</v>
      </c>
      <c r="J347" s="12">
        <v>21</v>
      </c>
      <c r="K347" s="12">
        <f t="shared" si="5"/>
        <v>21</v>
      </c>
      <c r="L347" s="4">
        <v>1</v>
      </c>
    </row>
    <row r="348" spans="1:12" x14ac:dyDescent="0.25">
      <c r="A348" s="3" t="s">
        <v>437</v>
      </c>
      <c r="B348" s="3" t="s">
        <v>4183</v>
      </c>
      <c r="C348" s="3" t="s">
        <v>2234</v>
      </c>
      <c r="D348" s="3" t="s">
        <v>2239</v>
      </c>
      <c r="E348" s="3" t="s">
        <v>25</v>
      </c>
      <c r="F348" s="3" t="s">
        <v>24</v>
      </c>
      <c r="G348" s="3" t="s">
        <v>24</v>
      </c>
      <c r="H348" s="3" t="s">
        <v>25</v>
      </c>
      <c r="I348" s="11">
        <v>8</v>
      </c>
      <c r="J348" s="12">
        <v>28</v>
      </c>
      <c r="K348" s="12">
        <f t="shared" si="5"/>
        <v>28</v>
      </c>
      <c r="L348" s="4">
        <v>1</v>
      </c>
    </row>
    <row r="349" spans="1:12" x14ac:dyDescent="0.25">
      <c r="A349" s="3" t="s">
        <v>438</v>
      </c>
      <c r="B349" s="3" t="s">
        <v>4184</v>
      </c>
      <c r="C349" s="3" t="s">
        <v>2234</v>
      </c>
      <c r="D349" s="3" t="s">
        <v>2239</v>
      </c>
      <c r="E349" s="3" t="s">
        <v>25</v>
      </c>
      <c r="F349" s="3" t="s">
        <v>24</v>
      </c>
      <c r="G349" s="3" t="s">
        <v>24</v>
      </c>
      <c r="H349" s="3" t="s">
        <v>25</v>
      </c>
      <c r="I349" s="11">
        <v>10</v>
      </c>
      <c r="J349" s="12">
        <v>31</v>
      </c>
      <c r="K349" s="12">
        <f t="shared" si="5"/>
        <v>31</v>
      </c>
      <c r="L349" s="4">
        <v>1</v>
      </c>
    </row>
    <row r="350" spans="1:12" x14ac:dyDescent="0.25">
      <c r="A350" s="3" t="s">
        <v>439</v>
      </c>
      <c r="B350" s="3" t="s">
        <v>3106</v>
      </c>
      <c r="C350" s="3" t="s">
        <v>2234</v>
      </c>
      <c r="D350" s="3" t="s">
        <v>2351</v>
      </c>
      <c r="E350" s="3" t="s">
        <v>70</v>
      </c>
      <c r="F350" s="3" t="s">
        <v>69</v>
      </c>
      <c r="G350" s="3" t="s">
        <v>69</v>
      </c>
      <c r="H350" s="3" t="s">
        <v>70</v>
      </c>
      <c r="I350" s="11">
        <v>5</v>
      </c>
      <c r="J350" s="12">
        <v>27</v>
      </c>
      <c r="K350" s="12">
        <f t="shared" si="5"/>
        <v>27</v>
      </c>
      <c r="L350" s="4">
        <v>1</v>
      </c>
    </row>
    <row r="351" spans="1:12" x14ac:dyDescent="0.25">
      <c r="A351" s="3" t="s">
        <v>440</v>
      </c>
      <c r="B351" s="3" t="s">
        <v>5263</v>
      </c>
      <c r="C351" s="3" t="s">
        <v>2234</v>
      </c>
      <c r="D351" s="3" t="s">
        <v>2243</v>
      </c>
      <c r="E351" s="3" t="s">
        <v>88</v>
      </c>
      <c r="F351" s="3" t="s">
        <v>87</v>
      </c>
      <c r="G351" s="3" t="s">
        <v>120</v>
      </c>
      <c r="H351" s="3" t="s">
        <v>2879</v>
      </c>
      <c r="I351" s="11">
        <v>10</v>
      </c>
      <c r="J351" s="12">
        <v>29</v>
      </c>
      <c r="K351" s="12">
        <f t="shared" si="5"/>
        <v>29</v>
      </c>
      <c r="L351" s="4">
        <v>1</v>
      </c>
    </row>
    <row r="352" spans="1:12" x14ac:dyDescent="0.25">
      <c r="A352" s="3" t="s">
        <v>441</v>
      </c>
      <c r="B352" s="3" t="s">
        <v>4185</v>
      </c>
      <c r="C352" s="3" t="s">
        <v>2234</v>
      </c>
      <c r="D352" s="3" t="s">
        <v>2341</v>
      </c>
      <c r="E352" s="3" t="s">
        <v>107</v>
      </c>
      <c r="F352" s="3" t="s">
        <v>106</v>
      </c>
      <c r="G352" s="3" t="s">
        <v>106</v>
      </c>
      <c r="H352" s="3" t="s">
        <v>107</v>
      </c>
      <c r="I352" s="11">
        <v>8</v>
      </c>
      <c r="J352" s="12">
        <v>16</v>
      </c>
      <c r="K352" s="12">
        <f t="shared" si="5"/>
        <v>16</v>
      </c>
      <c r="L352" s="4">
        <v>1</v>
      </c>
    </row>
    <row r="353" spans="1:12" x14ac:dyDescent="0.25">
      <c r="A353" s="3" t="s">
        <v>442</v>
      </c>
      <c r="B353" s="3" t="s">
        <v>3588</v>
      </c>
      <c r="C353" s="3" t="s">
        <v>2234</v>
      </c>
      <c r="D353" s="3" t="s">
        <v>2788</v>
      </c>
      <c r="E353" s="3" t="s">
        <v>103</v>
      </c>
      <c r="F353" s="3" t="s">
        <v>102</v>
      </c>
      <c r="G353" s="3" t="s">
        <v>102</v>
      </c>
      <c r="H353" s="3" t="s">
        <v>103</v>
      </c>
      <c r="I353" s="11">
        <v>10</v>
      </c>
      <c r="J353" s="12">
        <v>29</v>
      </c>
      <c r="K353" s="12">
        <f t="shared" si="5"/>
        <v>29</v>
      </c>
      <c r="L353" s="4">
        <v>1</v>
      </c>
    </row>
    <row r="354" spans="1:12" x14ac:dyDescent="0.25">
      <c r="A354" s="3" t="s">
        <v>443</v>
      </c>
      <c r="B354" s="3" t="s">
        <v>2946</v>
      </c>
      <c r="C354" s="3" t="s">
        <v>2234</v>
      </c>
      <c r="D354" s="3" t="s">
        <v>2375</v>
      </c>
      <c r="E354" s="3" t="s">
        <v>50</v>
      </c>
      <c r="F354" s="3" t="s">
        <v>49</v>
      </c>
      <c r="G354" s="3" t="s">
        <v>127</v>
      </c>
      <c r="H354" s="3" t="s">
        <v>142</v>
      </c>
      <c r="I354" s="11">
        <v>10</v>
      </c>
      <c r="J354" s="12">
        <v>29</v>
      </c>
      <c r="K354" s="12">
        <f t="shared" si="5"/>
        <v>29</v>
      </c>
      <c r="L354" s="4">
        <v>1</v>
      </c>
    </row>
    <row r="355" spans="1:12" x14ac:dyDescent="0.25">
      <c r="A355" s="3" t="s">
        <v>444</v>
      </c>
      <c r="B355" s="3" t="s">
        <v>4186</v>
      </c>
      <c r="C355" s="3" t="s">
        <v>2234</v>
      </c>
      <c r="D355" s="3" t="s">
        <v>2284</v>
      </c>
      <c r="E355" s="3" t="s">
        <v>66</v>
      </c>
      <c r="F355" s="3" t="s">
        <v>65</v>
      </c>
      <c r="G355" s="3" t="s">
        <v>120</v>
      </c>
      <c r="H355" s="3" t="s">
        <v>2879</v>
      </c>
      <c r="I355" s="11">
        <v>2</v>
      </c>
      <c r="J355" s="12">
        <v>20</v>
      </c>
      <c r="K355" s="12">
        <f t="shared" si="5"/>
        <v>20</v>
      </c>
      <c r="L355" s="4">
        <v>1</v>
      </c>
    </row>
    <row r="356" spans="1:12" x14ac:dyDescent="0.25">
      <c r="A356" s="3" t="s">
        <v>445</v>
      </c>
      <c r="B356" s="3" t="s">
        <v>5264</v>
      </c>
      <c r="C356" s="3" t="s">
        <v>2234</v>
      </c>
      <c r="D356" s="3" t="s">
        <v>2417</v>
      </c>
      <c r="E356" s="3" t="s">
        <v>78</v>
      </c>
      <c r="F356" s="3" t="s">
        <v>77</v>
      </c>
      <c r="G356" s="3" t="s">
        <v>120</v>
      </c>
      <c r="H356" s="3" t="s">
        <v>2879</v>
      </c>
      <c r="I356" s="11">
        <v>10</v>
      </c>
      <c r="J356" s="12">
        <v>27</v>
      </c>
      <c r="K356" s="12">
        <f t="shared" si="5"/>
        <v>27</v>
      </c>
      <c r="L356" s="4">
        <v>1</v>
      </c>
    </row>
    <row r="357" spans="1:12" x14ac:dyDescent="0.25">
      <c r="A357" s="3" t="s">
        <v>446</v>
      </c>
      <c r="B357" s="3" t="s">
        <v>4187</v>
      </c>
      <c r="C357" s="3" t="s">
        <v>2234</v>
      </c>
      <c r="D357" s="3" t="s">
        <v>2568</v>
      </c>
      <c r="E357" s="3" t="s">
        <v>115</v>
      </c>
      <c r="F357" s="3" t="s">
        <v>114</v>
      </c>
      <c r="G357" s="3" t="s">
        <v>114</v>
      </c>
      <c r="H357" s="3" t="s">
        <v>115</v>
      </c>
      <c r="I357" s="11">
        <v>7</v>
      </c>
      <c r="J357" s="12">
        <v>25</v>
      </c>
      <c r="K357" s="12">
        <f t="shared" si="5"/>
        <v>25</v>
      </c>
      <c r="L357" s="4">
        <v>1</v>
      </c>
    </row>
    <row r="358" spans="1:12" x14ac:dyDescent="0.25">
      <c r="A358" s="3" t="s">
        <v>447</v>
      </c>
      <c r="B358" s="3" t="s">
        <v>3183</v>
      </c>
      <c r="C358" s="3" t="s">
        <v>2234</v>
      </c>
      <c r="D358" s="3" t="s">
        <v>2405</v>
      </c>
      <c r="E358" s="3" t="s">
        <v>92</v>
      </c>
      <c r="F358" s="3" t="s">
        <v>91</v>
      </c>
      <c r="G358" s="3" t="s">
        <v>91</v>
      </c>
      <c r="H358" s="3" t="s">
        <v>92</v>
      </c>
      <c r="I358" s="11">
        <v>10</v>
      </c>
      <c r="J358" s="12">
        <v>26</v>
      </c>
      <c r="K358" s="12">
        <f t="shared" si="5"/>
        <v>26</v>
      </c>
      <c r="L358" s="4">
        <v>0.4</v>
      </c>
    </row>
    <row r="359" spans="1:12" x14ac:dyDescent="0.25">
      <c r="A359" s="3" t="s">
        <v>447</v>
      </c>
      <c r="B359" s="3" t="s">
        <v>3183</v>
      </c>
      <c r="C359" s="3" t="s">
        <v>2234</v>
      </c>
      <c r="D359" s="3" t="s">
        <v>2405</v>
      </c>
      <c r="E359" s="3" t="s">
        <v>15</v>
      </c>
      <c r="F359" s="3" t="s">
        <v>14</v>
      </c>
      <c r="G359" s="3" t="s">
        <v>14</v>
      </c>
      <c r="H359" s="3" t="s">
        <v>15</v>
      </c>
      <c r="I359" s="11">
        <v>10</v>
      </c>
      <c r="J359" s="12">
        <v>26</v>
      </c>
      <c r="K359" s="12">
        <f t="shared" si="5"/>
        <v>26</v>
      </c>
      <c r="L359" s="4">
        <v>0.6</v>
      </c>
    </row>
    <row r="360" spans="1:12" x14ac:dyDescent="0.25">
      <c r="A360" s="3" t="s">
        <v>448</v>
      </c>
      <c r="B360" s="3" t="s">
        <v>2992</v>
      </c>
      <c r="C360" s="3" t="s">
        <v>2234</v>
      </c>
      <c r="D360" s="3" t="s">
        <v>2279</v>
      </c>
      <c r="E360" s="3" t="s">
        <v>11</v>
      </c>
      <c r="F360" s="3" t="s">
        <v>10</v>
      </c>
      <c r="G360" s="3" t="s">
        <v>10</v>
      </c>
      <c r="H360" s="3" t="s">
        <v>11</v>
      </c>
      <c r="I360" s="11">
        <v>10</v>
      </c>
      <c r="J360" s="12">
        <v>20</v>
      </c>
      <c r="K360" s="12">
        <f t="shared" si="5"/>
        <v>20</v>
      </c>
      <c r="L360" s="4">
        <v>1</v>
      </c>
    </row>
    <row r="361" spans="1:12" x14ac:dyDescent="0.25">
      <c r="A361" s="3" t="s">
        <v>449</v>
      </c>
      <c r="B361" s="3" t="s">
        <v>4188</v>
      </c>
      <c r="C361" s="3" t="s">
        <v>2234</v>
      </c>
      <c r="D361" s="3" t="s">
        <v>2245</v>
      </c>
      <c r="E361" s="3" t="s">
        <v>39</v>
      </c>
      <c r="F361" s="3" t="s">
        <v>38</v>
      </c>
      <c r="G361" s="3" t="s">
        <v>38</v>
      </c>
      <c r="H361" s="3" t="s">
        <v>39</v>
      </c>
      <c r="I361" s="11">
        <v>10</v>
      </c>
      <c r="J361" s="12">
        <v>31</v>
      </c>
      <c r="K361" s="12">
        <f t="shared" si="5"/>
        <v>31</v>
      </c>
      <c r="L361" s="4">
        <v>1</v>
      </c>
    </row>
    <row r="362" spans="1:12" x14ac:dyDescent="0.25">
      <c r="A362" s="3" t="s">
        <v>450</v>
      </c>
      <c r="B362" s="3" t="s">
        <v>3589</v>
      </c>
      <c r="C362" s="3" t="s">
        <v>2234</v>
      </c>
      <c r="D362" s="3" t="s">
        <v>2264</v>
      </c>
      <c r="E362" s="3" t="s">
        <v>60</v>
      </c>
      <c r="F362" s="3" t="s">
        <v>59</v>
      </c>
      <c r="G362" s="3" t="s">
        <v>118</v>
      </c>
      <c r="H362" s="3" t="s">
        <v>2880</v>
      </c>
      <c r="I362" s="11">
        <v>8</v>
      </c>
      <c r="J362" s="12">
        <v>19</v>
      </c>
      <c r="K362" s="12">
        <f t="shared" si="5"/>
        <v>19</v>
      </c>
      <c r="L362" s="4">
        <v>1</v>
      </c>
    </row>
    <row r="363" spans="1:12" x14ac:dyDescent="0.25">
      <c r="A363" s="3" t="s">
        <v>451</v>
      </c>
      <c r="B363" s="3" t="s">
        <v>3334</v>
      </c>
      <c r="C363" s="3" t="s">
        <v>2234</v>
      </c>
      <c r="D363" s="3" t="s">
        <v>2237</v>
      </c>
      <c r="E363" s="3" t="s">
        <v>111</v>
      </c>
      <c r="F363" s="3" t="s">
        <v>110</v>
      </c>
      <c r="G363" s="3" t="s">
        <v>110</v>
      </c>
      <c r="H363" s="3" t="s">
        <v>111</v>
      </c>
      <c r="I363" s="11">
        <v>4</v>
      </c>
      <c r="J363" s="12">
        <v>22</v>
      </c>
      <c r="K363" s="12">
        <f t="shared" si="5"/>
        <v>22</v>
      </c>
      <c r="L363" s="4">
        <v>1</v>
      </c>
    </row>
    <row r="364" spans="1:12" x14ac:dyDescent="0.25">
      <c r="A364" s="3" t="s">
        <v>452</v>
      </c>
      <c r="B364" s="3" t="s">
        <v>4189</v>
      </c>
      <c r="C364" s="3" t="s">
        <v>2234</v>
      </c>
      <c r="D364" s="3" t="s">
        <v>2245</v>
      </c>
      <c r="E364" s="3" t="s">
        <v>39</v>
      </c>
      <c r="F364" s="3" t="s">
        <v>38</v>
      </c>
      <c r="G364" s="3" t="s">
        <v>38</v>
      </c>
      <c r="H364" s="3" t="s">
        <v>39</v>
      </c>
      <c r="I364" s="11">
        <v>7</v>
      </c>
      <c r="J364" s="12">
        <v>25</v>
      </c>
      <c r="K364" s="12">
        <f t="shared" si="5"/>
        <v>25</v>
      </c>
      <c r="L364" s="4">
        <v>1</v>
      </c>
    </row>
    <row r="365" spans="1:12" x14ac:dyDescent="0.25">
      <c r="A365" s="3" t="s">
        <v>453</v>
      </c>
      <c r="B365" s="3" t="s">
        <v>4190</v>
      </c>
      <c r="C365" s="3" t="s">
        <v>2234</v>
      </c>
      <c r="D365" s="3" t="s">
        <v>2521</v>
      </c>
      <c r="E365" s="3" t="s">
        <v>66</v>
      </c>
      <c r="F365" s="3" t="s">
        <v>65</v>
      </c>
      <c r="G365" s="3" t="s">
        <v>65</v>
      </c>
      <c r="H365" s="3" t="s">
        <v>66</v>
      </c>
      <c r="I365" s="11">
        <v>10</v>
      </c>
      <c r="J365" s="12">
        <v>32</v>
      </c>
      <c r="K365" s="12">
        <f t="shared" si="5"/>
        <v>31</v>
      </c>
      <c r="L365" s="4">
        <v>1</v>
      </c>
    </row>
    <row r="366" spans="1:12" x14ac:dyDescent="0.25">
      <c r="A366" s="3" t="s">
        <v>454</v>
      </c>
      <c r="B366" s="3" t="s">
        <v>3590</v>
      </c>
      <c r="C366" s="3" t="s">
        <v>2234</v>
      </c>
      <c r="D366" s="3" t="s">
        <v>2749</v>
      </c>
      <c r="E366" s="3" t="s">
        <v>11</v>
      </c>
      <c r="F366" s="3" t="s">
        <v>10</v>
      </c>
      <c r="G366" s="3" t="s">
        <v>10</v>
      </c>
      <c r="H366" s="3" t="s">
        <v>11</v>
      </c>
      <c r="I366" s="11">
        <v>10</v>
      </c>
      <c r="J366" s="12">
        <v>27</v>
      </c>
      <c r="K366" s="12">
        <f t="shared" si="5"/>
        <v>27</v>
      </c>
      <c r="L366" s="4">
        <v>0.4</v>
      </c>
    </row>
    <row r="367" spans="1:12" x14ac:dyDescent="0.25">
      <c r="A367" s="3" t="s">
        <v>454</v>
      </c>
      <c r="B367" s="3" t="s">
        <v>3590</v>
      </c>
      <c r="C367" s="3" t="s">
        <v>2234</v>
      </c>
      <c r="D367" s="3" t="s">
        <v>2692</v>
      </c>
      <c r="E367" s="3" t="s">
        <v>11</v>
      </c>
      <c r="F367" s="3" t="s">
        <v>10</v>
      </c>
      <c r="G367" s="3" t="s">
        <v>10</v>
      </c>
      <c r="H367" s="3" t="s">
        <v>11</v>
      </c>
      <c r="I367" s="11">
        <v>10</v>
      </c>
      <c r="J367" s="12">
        <v>27</v>
      </c>
      <c r="K367" s="12">
        <f t="shared" si="5"/>
        <v>27</v>
      </c>
      <c r="L367" s="4">
        <v>0.6</v>
      </c>
    </row>
    <row r="368" spans="1:12" x14ac:dyDescent="0.25">
      <c r="A368" s="3" t="s">
        <v>455</v>
      </c>
      <c r="B368" s="3" t="s">
        <v>3139</v>
      </c>
      <c r="C368" s="3" t="s">
        <v>2234</v>
      </c>
      <c r="D368" s="3" t="s">
        <v>2359</v>
      </c>
      <c r="E368" s="3" t="s">
        <v>31</v>
      </c>
      <c r="F368" s="3" t="s">
        <v>30</v>
      </c>
      <c r="G368" s="3" t="s">
        <v>30</v>
      </c>
      <c r="H368" s="3" t="s">
        <v>31</v>
      </c>
      <c r="I368" s="11">
        <v>10</v>
      </c>
      <c r="J368" s="12">
        <v>32</v>
      </c>
      <c r="K368" s="12">
        <f t="shared" si="5"/>
        <v>31</v>
      </c>
      <c r="L368" s="4">
        <v>1</v>
      </c>
    </row>
    <row r="369" spans="1:12" x14ac:dyDescent="0.25">
      <c r="A369" s="3" t="s">
        <v>456</v>
      </c>
      <c r="B369" s="3" t="s">
        <v>5201</v>
      </c>
      <c r="C369" s="3" t="s">
        <v>2234</v>
      </c>
      <c r="D369" s="3" t="s">
        <v>2866</v>
      </c>
      <c r="E369" s="3" t="s">
        <v>139</v>
      </c>
      <c r="F369" s="3" t="s">
        <v>138</v>
      </c>
      <c r="G369" s="3" t="s">
        <v>138</v>
      </c>
      <c r="H369" s="3" t="s">
        <v>139</v>
      </c>
      <c r="I369" s="11">
        <v>4</v>
      </c>
      <c r="J369" s="12">
        <v>28</v>
      </c>
      <c r="K369" s="12">
        <f t="shared" si="5"/>
        <v>28</v>
      </c>
      <c r="L369" s="4">
        <v>1</v>
      </c>
    </row>
    <row r="370" spans="1:12" x14ac:dyDescent="0.25">
      <c r="A370" s="3" t="s">
        <v>457</v>
      </c>
      <c r="B370" s="3" t="s">
        <v>4191</v>
      </c>
      <c r="C370" s="3" t="s">
        <v>2234</v>
      </c>
      <c r="D370" s="3" t="s">
        <v>2239</v>
      </c>
      <c r="E370" s="3" t="s">
        <v>101</v>
      </c>
      <c r="F370" s="3" t="s">
        <v>100</v>
      </c>
      <c r="G370" s="3" t="s">
        <v>100</v>
      </c>
      <c r="H370" s="3" t="s">
        <v>2876</v>
      </c>
      <c r="I370" s="11">
        <v>8</v>
      </c>
      <c r="J370" s="12">
        <v>27</v>
      </c>
      <c r="K370" s="12">
        <f t="shared" si="5"/>
        <v>27</v>
      </c>
      <c r="L370" s="4">
        <v>1</v>
      </c>
    </row>
    <row r="371" spans="1:12" x14ac:dyDescent="0.25">
      <c r="A371" s="3" t="s">
        <v>458</v>
      </c>
      <c r="B371" s="3" t="s">
        <v>4192</v>
      </c>
      <c r="C371" s="3" t="s">
        <v>2234</v>
      </c>
      <c r="D371" s="3" t="s">
        <v>2772</v>
      </c>
      <c r="E371" s="3" t="s">
        <v>62</v>
      </c>
      <c r="F371" s="3" t="s">
        <v>61</v>
      </c>
      <c r="G371" s="3" t="s">
        <v>61</v>
      </c>
      <c r="H371" s="3" t="s">
        <v>62</v>
      </c>
      <c r="I371" s="11">
        <v>10</v>
      </c>
      <c r="J371" s="12">
        <v>19</v>
      </c>
      <c r="K371" s="12">
        <f t="shared" si="5"/>
        <v>19</v>
      </c>
      <c r="L371" s="4">
        <v>1</v>
      </c>
    </row>
    <row r="372" spans="1:12" x14ac:dyDescent="0.25">
      <c r="A372" s="3" t="s">
        <v>459</v>
      </c>
      <c r="B372" s="3" t="s">
        <v>4193</v>
      </c>
      <c r="C372" s="3" t="s">
        <v>2234</v>
      </c>
      <c r="D372" s="3" t="s">
        <v>2277</v>
      </c>
      <c r="E372" s="3" t="s">
        <v>50</v>
      </c>
      <c r="F372" s="3" t="s">
        <v>49</v>
      </c>
      <c r="G372" s="3" t="s">
        <v>49</v>
      </c>
      <c r="H372" s="3" t="s">
        <v>50</v>
      </c>
      <c r="I372" s="11">
        <v>10</v>
      </c>
      <c r="J372" s="12">
        <v>19</v>
      </c>
      <c r="K372" s="12">
        <f t="shared" si="5"/>
        <v>19</v>
      </c>
      <c r="L372" s="4">
        <v>1</v>
      </c>
    </row>
    <row r="373" spans="1:12" x14ac:dyDescent="0.25">
      <c r="A373" s="3" t="s">
        <v>460</v>
      </c>
      <c r="B373" s="3" t="s">
        <v>3335</v>
      </c>
      <c r="C373" s="3" t="s">
        <v>2234</v>
      </c>
      <c r="D373" s="3" t="s">
        <v>2237</v>
      </c>
      <c r="E373" s="3" t="s">
        <v>113</v>
      </c>
      <c r="F373" s="3" t="s">
        <v>112</v>
      </c>
      <c r="G373" s="3" t="s">
        <v>112</v>
      </c>
      <c r="H373" s="3" t="s">
        <v>113</v>
      </c>
      <c r="I373" s="11">
        <v>6</v>
      </c>
      <c r="J373" s="12">
        <v>19</v>
      </c>
      <c r="K373" s="12">
        <f t="shared" si="5"/>
        <v>19</v>
      </c>
      <c r="L373" s="4">
        <v>1</v>
      </c>
    </row>
    <row r="374" spans="1:12" x14ac:dyDescent="0.25">
      <c r="A374" s="3" t="s">
        <v>461</v>
      </c>
      <c r="B374" s="3" t="s">
        <v>3184</v>
      </c>
      <c r="C374" s="3" t="s">
        <v>2234</v>
      </c>
      <c r="D374" s="3" t="s">
        <v>2259</v>
      </c>
      <c r="E374" s="3" t="s">
        <v>88</v>
      </c>
      <c r="F374" s="3" t="s">
        <v>87</v>
      </c>
      <c r="G374" s="3" t="s">
        <v>127</v>
      </c>
      <c r="H374" s="3" t="s">
        <v>142</v>
      </c>
      <c r="I374" s="11">
        <v>5</v>
      </c>
      <c r="J374" s="12">
        <v>11</v>
      </c>
      <c r="K374" s="12">
        <f t="shared" si="5"/>
        <v>11</v>
      </c>
      <c r="L374" s="4">
        <v>1</v>
      </c>
    </row>
    <row r="375" spans="1:12" x14ac:dyDescent="0.25">
      <c r="A375" s="3" t="s">
        <v>462</v>
      </c>
      <c r="B375" s="3" t="s">
        <v>4194</v>
      </c>
      <c r="C375" s="3" t="s">
        <v>2234</v>
      </c>
      <c r="D375" s="3" t="s">
        <v>2556</v>
      </c>
      <c r="E375" s="3" t="s">
        <v>90</v>
      </c>
      <c r="F375" s="3" t="s">
        <v>89</v>
      </c>
      <c r="G375" s="3" t="s">
        <v>89</v>
      </c>
      <c r="H375" s="3" t="s">
        <v>90</v>
      </c>
      <c r="I375" s="11">
        <v>10</v>
      </c>
      <c r="J375" s="12">
        <v>18</v>
      </c>
      <c r="K375" s="12">
        <f t="shared" si="5"/>
        <v>18</v>
      </c>
      <c r="L375" s="4">
        <v>1</v>
      </c>
    </row>
    <row r="376" spans="1:12" x14ac:dyDescent="0.25">
      <c r="A376" s="3" t="s">
        <v>463</v>
      </c>
      <c r="B376" s="3" t="s">
        <v>4195</v>
      </c>
      <c r="C376" s="3" t="s">
        <v>2234</v>
      </c>
      <c r="D376" s="3" t="s">
        <v>2568</v>
      </c>
      <c r="E376" s="3" t="s">
        <v>115</v>
      </c>
      <c r="F376" s="3" t="s">
        <v>114</v>
      </c>
      <c r="G376" s="3" t="s">
        <v>114</v>
      </c>
      <c r="H376" s="3" t="s">
        <v>115</v>
      </c>
      <c r="I376" s="11">
        <v>10</v>
      </c>
      <c r="J376" s="12">
        <v>24</v>
      </c>
      <c r="K376" s="12">
        <f t="shared" si="5"/>
        <v>24</v>
      </c>
      <c r="L376" s="4">
        <v>1</v>
      </c>
    </row>
    <row r="377" spans="1:12" x14ac:dyDescent="0.25">
      <c r="A377" s="3" t="s">
        <v>464</v>
      </c>
      <c r="B377" s="3" t="s">
        <v>2993</v>
      </c>
      <c r="C377" s="3" t="s">
        <v>2234</v>
      </c>
      <c r="D377" s="3" t="s">
        <v>2838</v>
      </c>
      <c r="E377" s="3" t="s">
        <v>29</v>
      </c>
      <c r="F377" s="3" t="s">
        <v>28</v>
      </c>
      <c r="G377" s="3" t="s">
        <v>28</v>
      </c>
      <c r="H377" s="3" t="s">
        <v>29</v>
      </c>
      <c r="I377" s="11">
        <v>9</v>
      </c>
      <c r="J377" s="12">
        <v>21</v>
      </c>
      <c r="K377" s="12">
        <f t="shared" si="5"/>
        <v>21</v>
      </c>
      <c r="L377" s="4">
        <v>0.4</v>
      </c>
    </row>
    <row r="378" spans="1:12" x14ac:dyDescent="0.25">
      <c r="A378" s="3" t="s">
        <v>464</v>
      </c>
      <c r="B378" s="3" t="s">
        <v>2993</v>
      </c>
      <c r="C378" s="3" t="s">
        <v>2234</v>
      </c>
      <c r="D378" s="3" t="s">
        <v>2291</v>
      </c>
      <c r="E378" s="3" t="s">
        <v>29</v>
      </c>
      <c r="F378" s="3" t="s">
        <v>28</v>
      </c>
      <c r="G378" s="3" t="s">
        <v>28</v>
      </c>
      <c r="H378" s="3" t="s">
        <v>29</v>
      </c>
      <c r="I378" s="11">
        <v>9</v>
      </c>
      <c r="J378" s="12">
        <v>21</v>
      </c>
      <c r="K378" s="12">
        <f t="shared" si="5"/>
        <v>21</v>
      </c>
      <c r="L378" s="4">
        <v>0.6</v>
      </c>
    </row>
    <row r="379" spans="1:12" x14ac:dyDescent="0.25">
      <c r="A379" s="3" t="s">
        <v>465</v>
      </c>
      <c r="B379" s="3" t="s">
        <v>5202</v>
      </c>
      <c r="C379" s="3" t="s">
        <v>2234</v>
      </c>
      <c r="D379" s="3" t="s">
        <v>2328</v>
      </c>
      <c r="E379" s="3" t="s">
        <v>25</v>
      </c>
      <c r="F379" s="3" t="s">
        <v>24</v>
      </c>
      <c r="G379" s="3" t="s">
        <v>120</v>
      </c>
      <c r="H379" s="3" t="s">
        <v>2879</v>
      </c>
      <c r="I379" s="11">
        <v>10</v>
      </c>
      <c r="J379" s="12">
        <v>21</v>
      </c>
      <c r="K379" s="12">
        <f t="shared" si="5"/>
        <v>21</v>
      </c>
      <c r="L379" s="4">
        <v>1</v>
      </c>
    </row>
    <row r="380" spans="1:12" x14ac:dyDescent="0.25">
      <c r="A380" s="3" t="s">
        <v>466</v>
      </c>
      <c r="B380" s="3" t="s">
        <v>4196</v>
      </c>
      <c r="C380" s="3" t="s">
        <v>2234</v>
      </c>
      <c r="D380" s="3" t="s">
        <v>2237</v>
      </c>
      <c r="E380" s="3" t="s">
        <v>15</v>
      </c>
      <c r="F380" s="3" t="s">
        <v>14</v>
      </c>
      <c r="G380" s="3" t="s">
        <v>14</v>
      </c>
      <c r="H380" s="3" t="s">
        <v>15</v>
      </c>
      <c r="I380" s="11">
        <v>4</v>
      </c>
      <c r="J380" s="12">
        <v>16</v>
      </c>
      <c r="K380" s="12">
        <f t="shared" si="5"/>
        <v>16</v>
      </c>
      <c r="L380" s="4">
        <v>1</v>
      </c>
    </row>
    <row r="381" spans="1:12" x14ac:dyDescent="0.25">
      <c r="A381" s="3" t="s">
        <v>467</v>
      </c>
      <c r="B381" s="3" t="s">
        <v>4197</v>
      </c>
      <c r="C381" s="3" t="s">
        <v>2234</v>
      </c>
      <c r="D381" s="3" t="s">
        <v>2284</v>
      </c>
      <c r="E381" s="3" t="s">
        <v>64</v>
      </c>
      <c r="F381" s="3" t="s">
        <v>63</v>
      </c>
      <c r="G381" s="3" t="s">
        <v>120</v>
      </c>
      <c r="H381" s="3" t="s">
        <v>2879</v>
      </c>
      <c r="I381" s="11">
        <v>7</v>
      </c>
      <c r="J381" s="12">
        <v>30</v>
      </c>
      <c r="K381" s="12">
        <f t="shared" si="5"/>
        <v>30</v>
      </c>
      <c r="L381" s="4">
        <v>1</v>
      </c>
    </row>
    <row r="382" spans="1:12" x14ac:dyDescent="0.25">
      <c r="A382" s="3" t="s">
        <v>468</v>
      </c>
      <c r="B382" s="3" t="s">
        <v>4198</v>
      </c>
      <c r="C382" s="3" t="s">
        <v>2234</v>
      </c>
      <c r="D382" s="3" t="s">
        <v>2659</v>
      </c>
      <c r="E382" s="3" t="s">
        <v>35</v>
      </c>
      <c r="F382" s="3" t="s">
        <v>34</v>
      </c>
      <c r="G382" s="3" t="s">
        <v>34</v>
      </c>
      <c r="H382" s="3" t="s">
        <v>35</v>
      </c>
      <c r="I382" s="11">
        <v>7</v>
      </c>
      <c r="J382" s="12">
        <v>18</v>
      </c>
      <c r="K382" s="12">
        <f t="shared" si="5"/>
        <v>18</v>
      </c>
      <c r="L382" s="4">
        <v>1</v>
      </c>
    </row>
    <row r="383" spans="1:12" x14ac:dyDescent="0.25">
      <c r="A383" s="3" t="s">
        <v>469</v>
      </c>
      <c r="B383" s="3" t="s">
        <v>5159</v>
      </c>
      <c r="C383" s="6" t="s">
        <v>2236</v>
      </c>
      <c r="D383" s="3" t="s">
        <v>2815</v>
      </c>
      <c r="E383" s="3" t="s">
        <v>94</v>
      </c>
      <c r="F383" s="3" t="s">
        <v>93</v>
      </c>
      <c r="G383" s="3" t="s">
        <v>137</v>
      </c>
      <c r="H383" s="3" t="s">
        <v>2875</v>
      </c>
      <c r="I383" s="11">
        <v>10</v>
      </c>
      <c r="J383" s="12">
        <v>18</v>
      </c>
      <c r="K383" s="12">
        <f t="shared" si="5"/>
        <v>18</v>
      </c>
      <c r="L383" s="4">
        <v>1</v>
      </c>
    </row>
    <row r="384" spans="1:12" x14ac:dyDescent="0.25">
      <c r="A384" s="3" t="s">
        <v>470</v>
      </c>
      <c r="B384" s="3" t="s">
        <v>4199</v>
      </c>
      <c r="C384" s="3" t="s">
        <v>2234</v>
      </c>
      <c r="D384" s="3" t="s">
        <v>2306</v>
      </c>
      <c r="E384" s="3" t="s">
        <v>33</v>
      </c>
      <c r="F384" s="3" t="s">
        <v>32</v>
      </c>
      <c r="G384" s="3" t="s">
        <v>32</v>
      </c>
      <c r="H384" s="3" t="s">
        <v>33</v>
      </c>
      <c r="I384" s="11">
        <v>9</v>
      </c>
      <c r="J384" s="12">
        <v>16</v>
      </c>
      <c r="K384" s="12">
        <f t="shared" si="5"/>
        <v>16</v>
      </c>
      <c r="L384" s="4">
        <v>1</v>
      </c>
    </row>
    <row r="385" spans="1:12" x14ac:dyDescent="0.25">
      <c r="A385" s="3" t="s">
        <v>471</v>
      </c>
      <c r="B385" s="3" t="s">
        <v>3591</v>
      </c>
      <c r="C385" s="3" t="s">
        <v>2234</v>
      </c>
      <c r="D385" s="3" t="s">
        <v>2693</v>
      </c>
      <c r="E385" s="3" t="s">
        <v>29</v>
      </c>
      <c r="F385" s="3" t="s">
        <v>28</v>
      </c>
      <c r="G385" s="3" t="s">
        <v>28</v>
      </c>
      <c r="H385" s="3" t="s">
        <v>29</v>
      </c>
      <c r="I385" s="11">
        <v>5</v>
      </c>
      <c r="J385" s="12">
        <v>17</v>
      </c>
      <c r="K385" s="12">
        <f t="shared" si="5"/>
        <v>17</v>
      </c>
      <c r="L385" s="4">
        <v>1</v>
      </c>
    </row>
    <row r="386" spans="1:12" x14ac:dyDescent="0.25">
      <c r="A386" s="3" t="s">
        <v>472</v>
      </c>
      <c r="B386" s="3" t="s">
        <v>4200</v>
      </c>
      <c r="C386" s="3" t="s">
        <v>2234</v>
      </c>
      <c r="D386" s="3" t="s">
        <v>2245</v>
      </c>
      <c r="E386" s="3" t="s">
        <v>101</v>
      </c>
      <c r="F386" s="3" t="s">
        <v>100</v>
      </c>
      <c r="G386" s="3" t="s">
        <v>100</v>
      </c>
      <c r="H386" s="3" t="s">
        <v>2876</v>
      </c>
      <c r="I386" s="11">
        <v>6</v>
      </c>
      <c r="J386" s="12">
        <v>27</v>
      </c>
      <c r="K386" s="12">
        <f t="shared" ref="K386:K449" si="6">IF(J386&gt;31,31,J386)</f>
        <v>27</v>
      </c>
      <c r="L386" s="4">
        <v>1</v>
      </c>
    </row>
    <row r="387" spans="1:12" x14ac:dyDescent="0.25">
      <c r="A387" s="3" t="s">
        <v>473</v>
      </c>
      <c r="B387" s="3" t="s">
        <v>4201</v>
      </c>
      <c r="C387" s="3" t="s">
        <v>2234</v>
      </c>
      <c r="D387" s="3" t="s">
        <v>2521</v>
      </c>
      <c r="E387" s="3" t="s">
        <v>29</v>
      </c>
      <c r="F387" s="3" t="s">
        <v>28</v>
      </c>
      <c r="G387" s="3" t="s">
        <v>28</v>
      </c>
      <c r="H387" s="3" t="s">
        <v>29</v>
      </c>
      <c r="I387" s="11">
        <v>7</v>
      </c>
      <c r="J387" s="12">
        <v>20</v>
      </c>
      <c r="K387" s="12">
        <f t="shared" si="6"/>
        <v>20</v>
      </c>
      <c r="L387" s="4">
        <v>1</v>
      </c>
    </row>
    <row r="388" spans="1:12" x14ac:dyDescent="0.25">
      <c r="A388" s="3" t="s">
        <v>474</v>
      </c>
      <c r="B388" s="3" t="s">
        <v>4202</v>
      </c>
      <c r="C388" s="3" t="s">
        <v>2234</v>
      </c>
      <c r="D388" s="3" t="s">
        <v>2245</v>
      </c>
      <c r="E388" s="3" t="s">
        <v>42</v>
      </c>
      <c r="F388" s="3" t="s">
        <v>41</v>
      </c>
      <c r="G388" s="3" t="s">
        <v>41</v>
      </c>
      <c r="H388" s="3" t="s">
        <v>42</v>
      </c>
      <c r="I388" s="11">
        <v>10</v>
      </c>
      <c r="J388" s="12">
        <v>27</v>
      </c>
      <c r="K388" s="12">
        <f t="shared" si="6"/>
        <v>27</v>
      </c>
      <c r="L388" s="4">
        <v>1</v>
      </c>
    </row>
    <row r="389" spans="1:12" x14ac:dyDescent="0.25">
      <c r="A389" s="3" t="s">
        <v>475</v>
      </c>
      <c r="B389" s="3" t="s">
        <v>4203</v>
      </c>
      <c r="C389" s="3" t="s">
        <v>2234</v>
      </c>
      <c r="D389" s="3" t="s">
        <v>2284</v>
      </c>
      <c r="E389" s="3" t="s">
        <v>70</v>
      </c>
      <c r="F389" s="3" t="s">
        <v>69</v>
      </c>
      <c r="G389" s="3" t="s">
        <v>120</v>
      </c>
      <c r="H389" s="3" t="s">
        <v>2879</v>
      </c>
      <c r="I389" s="11">
        <v>10</v>
      </c>
      <c r="J389" s="12">
        <v>32</v>
      </c>
      <c r="K389" s="12">
        <f t="shared" si="6"/>
        <v>31</v>
      </c>
      <c r="L389" s="4">
        <v>1</v>
      </c>
    </row>
    <row r="390" spans="1:12" x14ac:dyDescent="0.25">
      <c r="A390" s="3" t="s">
        <v>476</v>
      </c>
      <c r="B390" s="3" t="s">
        <v>3336</v>
      </c>
      <c r="C390" s="3" t="s">
        <v>2234</v>
      </c>
      <c r="D390" s="3" t="s">
        <v>2289</v>
      </c>
      <c r="E390" s="3" t="s">
        <v>11</v>
      </c>
      <c r="F390" s="3" t="s">
        <v>10</v>
      </c>
      <c r="G390" s="3" t="s">
        <v>10</v>
      </c>
      <c r="H390" s="3" t="s">
        <v>11</v>
      </c>
      <c r="I390" s="11">
        <v>7</v>
      </c>
      <c r="J390" s="12">
        <v>25</v>
      </c>
      <c r="K390" s="12">
        <f t="shared" si="6"/>
        <v>25</v>
      </c>
      <c r="L390" s="4">
        <v>0.4</v>
      </c>
    </row>
    <row r="391" spans="1:12" x14ac:dyDescent="0.25">
      <c r="A391" s="3" t="s">
        <v>476</v>
      </c>
      <c r="B391" s="3" t="s">
        <v>3336</v>
      </c>
      <c r="C391" s="3" t="s">
        <v>2234</v>
      </c>
      <c r="D391" s="3" t="s">
        <v>2822</v>
      </c>
      <c r="E391" s="3" t="s">
        <v>11</v>
      </c>
      <c r="F391" s="3" t="s">
        <v>10</v>
      </c>
      <c r="G391" s="3" t="s">
        <v>10</v>
      </c>
      <c r="H391" s="3" t="s">
        <v>11</v>
      </c>
      <c r="I391" s="11">
        <v>7</v>
      </c>
      <c r="J391" s="12">
        <v>25</v>
      </c>
      <c r="K391" s="12">
        <f t="shared" si="6"/>
        <v>25</v>
      </c>
      <c r="L391" s="4">
        <v>0.6</v>
      </c>
    </row>
    <row r="392" spans="1:12" x14ac:dyDescent="0.25">
      <c r="A392" s="3" t="s">
        <v>477</v>
      </c>
      <c r="B392" s="3" t="s">
        <v>3337</v>
      </c>
      <c r="C392" s="3" t="s">
        <v>2234</v>
      </c>
      <c r="D392" s="3" t="s">
        <v>2282</v>
      </c>
      <c r="E392" s="3" t="s">
        <v>99</v>
      </c>
      <c r="F392" s="3" t="s">
        <v>98</v>
      </c>
      <c r="G392" s="3" t="s">
        <v>98</v>
      </c>
      <c r="H392" s="3" t="s">
        <v>99</v>
      </c>
      <c r="I392" s="11">
        <v>6</v>
      </c>
      <c r="J392" s="12">
        <v>20</v>
      </c>
      <c r="K392" s="12">
        <f t="shared" si="6"/>
        <v>20</v>
      </c>
      <c r="L392" s="4">
        <v>1</v>
      </c>
    </row>
    <row r="393" spans="1:12" x14ac:dyDescent="0.25">
      <c r="A393" s="3" t="s">
        <v>478</v>
      </c>
      <c r="B393" s="3" t="s">
        <v>4204</v>
      </c>
      <c r="C393" s="3" t="s">
        <v>2234</v>
      </c>
      <c r="D393" s="3" t="s">
        <v>2289</v>
      </c>
      <c r="E393" s="3" t="s">
        <v>99</v>
      </c>
      <c r="F393" s="3" t="s">
        <v>98</v>
      </c>
      <c r="G393" s="3" t="s">
        <v>98</v>
      </c>
      <c r="H393" s="3" t="s">
        <v>99</v>
      </c>
      <c r="I393" s="11">
        <v>10</v>
      </c>
      <c r="J393" s="12">
        <v>23</v>
      </c>
      <c r="K393" s="12">
        <f t="shared" si="6"/>
        <v>23</v>
      </c>
      <c r="L393" s="4">
        <v>0.8</v>
      </c>
    </row>
    <row r="394" spans="1:12" x14ac:dyDescent="0.25">
      <c r="A394" s="3" t="s">
        <v>479</v>
      </c>
      <c r="B394" s="3" t="s">
        <v>4205</v>
      </c>
      <c r="C394" s="3" t="s">
        <v>2234</v>
      </c>
      <c r="D394" s="3" t="s">
        <v>2277</v>
      </c>
      <c r="E394" s="3" t="s">
        <v>101</v>
      </c>
      <c r="F394" s="3" t="s">
        <v>100</v>
      </c>
      <c r="G394" s="3" t="s">
        <v>100</v>
      </c>
      <c r="H394" s="3" t="s">
        <v>2876</v>
      </c>
      <c r="I394" s="11">
        <v>6</v>
      </c>
      <c r="J394" s="12">
        <v>27</v>
      </c>
      <c r="K394" s="12">
        <f t="shared" si="6"/>
        <v>27</v>
      </c>
      <c r="L394" s="4">
        <v>1</v>
      </c>
    </row>
    <row r="395" spans="1:12" x14ac:dyDescent="0.25">
      <c r="A395" s="3" t="s">
        <v>480</v>
      </c>
      <c r="B395" s="3" t="s">
        <v>4206</v>
      </c>
      <c r="C395" s="3" t="s">
        <v>2234</v>
      </c>
      <c r="D395" s="3" t="s">
        <v>2291</v>
      </c>
      <c r="E395" s="3" t="s">
        <v>66</v>
      </c>
      <c r="F395" s="3" t="s">
        <v>65</v>
      </c>
      <c r="G395" s="3" t="s">
        <v>65</v>
      </c>
      <c r="H395" s="3" t="s">
        <v>66</v>
      </c>
      <c r="I395" s="11">
        <v>10</v>
      </c>
      <c r="J395" s="12">
        <v>18</v>
      </c>
      <c r="K395" s="12">
        <f t="shared" si="6"/>
        <v>18</v>
      </c>
      <c r="L395" s="4">
        <v>1</v>
      </c>
    </row>
    <row r="396" spans="1:12" x14ac:dyDescent="0.25">
      <c r="A396" s="3" t="s">
        <v>481</v>
      </c>
      <c r="B396" s="3" t="s">
        <v>4207</v>
      </c>
      <c r="C396" s="3" t="s">
        <v>2234</v>
      </c>
      <c r="D396" s="3" t="s">
        <v>2268</v>
      </c>
      <c r="E396" s="3" t="s">
        <v>29</v>
      </c>
      <c r="F396" s="3" t="s">
        <v>28</v>
      </c>
      <c r="G396" s="3" t="s">
        <v>28</v>
      </c>
      <c r="H396" s="3" t="s">
        <v>29</v>
      </c>
      <c r="I396" s="11">
        <v>2</v>
      </c>
      <c r="J396" s="12">
        <v>14</v>
      </c>
      <c r="K396" s="12">
        <f t="shared" si="6"/>
        <v>14</v>
      </c>
      <c r="L396" s="4">
        <v>1</v>
      </c>
    </row>
    <row r="397" spans="1:12" x14ac:dyDescent="0.25">
      <c r="A397" s="3" t="s">
        <v>482</v>
      </c>
      <c r="B397" s="3" t="s">
        <v>3338</v>
      </c>
      <c r="C397" s="6" t="s">
        <v>2236</v>
      </c>
      <c r="D397" s="3" t="s">
        <v>2405</v>
      </c>
      <c r="E397" s="3" t="s">
        <v>52</v>
      </c>
      <c r="F397" s="3" t="s">
        <v>51</v>
      </c>
      <c r="G397" s="3" t="s">
        <v>51</v>
      </c>
      <c r="H397" s="3" t="s">
        <v>52</v>
      </c>
      <c r="I397" s="11">
        <v>10</v>
      </c>
      <c r="J397" s="12">
        <v>16</v>
      </c>
      <c r="K397" s="12">
        <f t="shared" si="6"/>
        <v>16</v>
      </c>
      <c r="L397" s="4">
        <v>0.4</v>
      </c>
    </row>
    <row r="398" spans="1:12" x14ac:dyDescent="0.25">
      <c r="A398" s="3" t="s">
        <v>482</v>
      </c>
      <c r="B398" s="3" t="s">
        <v>3338</v>
      </c>
      <c r="C398" s="6" t="s">
        <v>2236</v>
      </c>
      <c r="D398" s="3" t="s">
        <v>2405</v>
      </c>
      <c r="E398" s="3" t="s">
        <v>46</v>
      </c>
      <c r="F398" s="3" t="s">
        <v>45</v>
      </c>
      <c r="G398" s="3" t="s">
        <v>45</v>
      </c>
      <c r="H398" s="3" t="s">
        <v>46</v>
      </c>
      <c r="I398" s="11">
        <v>10</v>
      </c>
      <c r="J398" s="12">
        <v>16</v>
      </c>
      <c r="K398" s="12">
        <f t="shared" si="6"/>
        <v>16</v>
      </c>
      <c r="L398" s="4">
        <v>0.6</v>
      </c>
    </row>
    <row r="399" spans="1:12" x14ac:dyDescent="0.25">
      <c r="A399" s="3" t="s">
        <v>483</v>
      </c>
      <c r="B399" s="3" t="s">
        <v>4208</v>
      </c>
      <c r="C399" s="3" t="s">
        <v>2234</v>
      </c>
      <c r="D399" s="3" t="s">
        <v>2298</v>
      </c>
      <c r="E399" s="3" t="s">
        <v>88</v>
      </c>
      <c r="F399" s="3" t="s">
        <v>87</v>
      </c>
      <c r="G399" s="3" t="s">
        <v>120</v>
      </c>
      <c r="H399" s="3" t="s">
        <v>2879</v>
      </c>
      <c r="I399" s="11">
        <v>10</v>
      </c>
      <c r="J399" s="12">
        <v>19</v>
      </c>
      <c r="K399" s="12">
        <f t="shared" si="6"/>
        <v>19</v>
      </c>
      <c r="L399" s="4">
        <v>1</v>
      </c>
    </row>
    <row r="400" spans="1:12" x14ac:dyDescent="0.25">
      <c r="A400" s="3" t="s">
        <v>484</v>
      </c>
      <c r="B400" s="3" t="s">
        <v>3592</v>
      </c>
      <c r="C400" s="3" t="s">
        <v>2234</v>
      </c>
      <c r="D400" s="3" t="s">
        <v>2651</v>
      </c>
      <c r="E400" s="3" t="s">
        <v>50</v>
      </c>
      <c r="F400" s="3" t="s">
        <v>49</v>
      </c>
      <c r="G400" s="3" t="s">
        <v>127</v>
      </c>
      <c r="H400" s="3" t="s">
        <v>142</v>
      </c>
      <c r="I400" s="11">
        <v>10</v>
      </c>
      <c r="J400" s="12">
        <v>25</v>
      </c>
      <c r="K400" s="12">
        <f t="shared" si="6"/>
        <v>25</v>
      </c>
      <c r="L400" s="4">
        <v>1</v>
      </c>
    </row>
    <row r="401" spans="1:12" x14ac:dyDescent="0.25">
      <c r="A401" s="3" t="s">
        <v>485</v>
      </c>
      <c r="B401" s="3" t="s">
        <v>4209</v>
      </c>
      <c r="C401" s="3" t="s">
        <v>2234</v>
      </c>
      <c r="D401" s="3" t="s">
        <v>2788</v>
      </c>
      <c r="E401" s="3" t="s">
        <v>54</v>
      </c>
      <c r="F401" s="3" t="s">
        <v>53</v>
      </c>
      <c r="G401" s="3" t="s">
        <v>53</v>
      </c>
      <c r="H401" s="3" t="s">
        <v>54</v>
      </c>
      <c r="I401" s="11">
        <v>10</v>
      </c>
      <c r="J401" s="12">
        <v>17</v>
      </c>
      <c r="K401" s="12">
        <f t="shared" si="6"/>
        <v>17</v>
      </c>
      <c r="L401" s="4">
        <v>1</v>
      </c>
    </row>
    <row r="402" spans="1:12" x14ac:dyDescent="0.25">
      <c r="A402" s="3" t="s">
        <v>486</v>
      </c>
      <c r="B402" s="3" t="s">
        <v>4210</v>
      </c>
      <c r="C402" s="3" t="s">
        <v>2234</v>
      </c>
      <c r="D402" s="3" t="s">
        <v>2659</v>
      </c>
      <c r="E402" s="3" t="s">
        <v>56</v>
      </c>
      <c r="F402" s="3" t="s">
        <v>55</v>
      </c>
      <c r="G402" s="3" t="s">
        <v>55</v>
      </c>
      <c r="H402" s="3" t="s">
        <v>56</v>
      </c>
      <c r="I402" s="11">
        <v>10</v>
      </c>
      <c r="J402" s="12">
        <v>24</v>
      </c>
      <c r="K402" s="12">
        <f t="shared" si="6"/>
        <v>24</v>
      </c>
      <c r="L402" s="4">
        <v>1</v>
      </c>
    </row>
    <row r="403" spans="1:12" x14ac:dyDescent="0.25">
      <c r="A403" s="3" t="s">
        <v>487</v>
      </c>
      <c r="B403" s="3" t="s">
        <v>4211</v>
      </c>
      <c r="C403" s="3" t="s">
        <v>2234</v>
      </c>
      <c r="D403" s="3" t="s">
        <v>2521</v>
      </c>
      <c r="E403" s="3" t="s">
        <v>66</v>
      </c>
      <c r="F403" s="3" t="s">
        <v>65</v>
      </c>
      <c r="G403" s="3" t="s">
        <v>65</v>
      </c>
      <c r="H403" s="3" t="s">
        <v>66</v>
      </c>
      <c r="I403" s="11">
        <v>10</v>
      </c>
      <c r="J403" s="12">
        <v>32</v>
      </c>
      <c r="K403" s="12">
        <f t="shared" si="6"/>
        <v>31</v>
      </c>
      <c r="L403" s="4">
        <v>1</v>
      </c>
    </row>
    <row r="404" spans="1:12" x14ac:dyDescent="0.25">
      <c r="A404" s="3" t="s">
        <v>488</v>
      </c>
      <c r="B404" s="3" t="s">
        <v>5169</v>
      </c>
      <c r="C404" s="3" t="s">
        <v>2234</v>
      </c>
      <c r="D404" s="3" t="s">
        <v>2243</v>
      </c>
      <c r="E404" s="3" t="s">
        <v>58</v>
      </c>
      <c r="F404" s="3" t="s">
        <v>57</v>
      </c>
      <c r="G404" s="3" t="s">
        <v>120</v>
      </c>
      <c r="H404" s="3" t="s">
        <v>2879</v>
      </c>
      <c r="I404" s="11">
        <v>10</v>
      </c>
      <c r="J404" s="12">
        <v>19</v>
      </c>
      <c r="K404" s="12">
        <f t="shared" si="6"/>
        <v>19</v>
      </c>
      <c r="L404" s="4">
        <v>1</v>
      </c>
    </row>
    <row r="405" spans="1:12" x14ac:dyDescent="0.25">
      <c r="A405" s="3" t="s">
        <v>489</v>
      </c>
      <c r="B405" s="3" t="s">
        <v>3593</v>
      </c>
      <c r="C405" s="3" t="s">
        <v>2234</v>
      </c>
      <c r="D405" s="3" t="s">
        <v>2245</v>
      </c>
      <c r="E405" s="3" t="s">
        <v>76</v>
      </c>
      <c r="F405" s="3" t="s">
        <v>75</v>
      </c>
      <c r="G405" s="3" t="s">
        <v>75</v>
      </c>
      <c r="H405" s="3" t="s">
        <v>76</v>
      </c>
      <c r="I405" s="11">
        <v>7</v>
      </c>
      <c r="J405" s="12">
        <v>19</v>
      </c>
      <c r="K405" s="12">
        <f t="shared" si="6"/>
        <v>19</v>
      </c>
      <c r="L405" s="4">
        <v>1</v>
      </c>
    </row>
    <row r="406" spans="1:12" x14ac:dyDescent="0.25">
      <c r="A406" s="3" t="s">
        <v>490</v>
      </c>
      <c r="B406" s="3" t="s">
        <v>4212</v>
      </c>
      <c r="C406" s="3" t="s">
        <v>2234</v>
      </c>
      <c r="D406" s="3" t="s">
        <v>2568</v>
      </c>
      <c r="E406" s="3" t="s">
        <v>44</v>
      </c>
      <c r="F406" s="3" t="s">
        <v>43</v>
      </c>
      <c r="G406" s="3" t="s">
        <v>43</v>
      </c>
      <c r="H406" s="3" t="s">
        <v>2877</v>
      </c>
      <c r="I406" s="11">
        <v>10</v>
      </c>
      <c r="J406" s="12">
        <v>30</v>
      </c>
      <c r="K406" s="12">
        <f t="shared" si="6"/>
        <v>30</v>
      </c>
      <c r="L406" s="4">
        <v>1</v>
      </c>
    </row>
    <row r="407" spans="1:12" x14ac:dyDescent="0.25">
      <c r="A407" s="3" t="s">
        <v>491</v>
      </c>
      <c r="B407" s="3" t="s">
        <v>4213</v>
      </c>
      <c r="C407" s="3" t="s">
        <v>2234</v>
      </c>
      <c r="D407" s="3" t="s">
        <v>2693</v>
      </c>
      <c r="E407" s="3" t="s">
        <v>62</v>
      </c>
      <c r="F407" s="3" t="s">
        <v>61</v>
      </c>
      <c r="G407" s="3" t="s">
        <v>61</v>
      </c>
      <c r="H407" s="3" t="s">
        <v>62</v>
      </c>
      <c r="I407" s="11">
        <v>10</v>
      </c>
      <c r="J407" s="12">
        <v>22</v>
      </c>
      <c r="K407" s="12">
        <f t="shared" si="6"/>
        <v>22</v>
      </c>
      <c r="L407" s="4">
        <v>1</v>
      </c>
    </row>
    <row r="408" spans="1:12" x14ac:dyDescent="0.25">
      <c r="A408" s="3" t="s">
        <v>492</v>
      </c>
      <c r="B408" s="3" t="s">
        <v>4214</v>
      </c>
      <c r="C408" s="3" t="s">
        <v>2234</v>
      </c>
      <c r="D408" s="3" t="s">
        <v>2282</v>
      </c>
      <c r="E408" s="3" t="s">
        <v>11</v>
      </c>
      <c r="F408" s="3" t="s">
        <v>10</v>
      </c>
      <c r="G408" s="3" t="s">
        <v>10</v>
      </c>
      <c r="H408" s="3" t="s">
        <v>11</v>
      </c>
      <c r="I408" s="11">
        <v>10</v>
      </c>
      <c r="J408" s="12">
        <v>19</v>
      </c>
      <c r="K408" s="12">
        <f t="shared" si="6"/>
        <v>19</v>
      </c>
      <c r="L408" s="4">
        <v>1</v>
      </c>
    </row>
    <row r="409" spans="1:12" x14ac:dyDescent="0.25">
      <c r="A409" s="3" t="s">
        <v>493</v>
      </c>
      <c r="B409" s="3" t="s">
        <v>3594</v>
      </c>
      <c r="C409" s="3" t="s">
        <v>2234</v>
      </c>
      <c r="D409" s="3" t="s">
        <v>2300</v>
      </c>
      <c r="E409" s="3" t="s">
        <v>84</v>
      </c>
      <c r="F409" s="3" t="s">
        <v>83</v>
      </c>
      <c r="G409" s="3" t="s">
        <v>127</v>
      </c>
      <c r="H409" s="3" t="s">
        <v>142</v>
      </c>
      <c r="I409" s="11">
        <v>8</v>
      </c>
      <c r="J409" s="12">
        <v>24</v>
      </c>
      <c r="K409" s="12">
        <f t="shared" si="6"/>
        <v>24</v>
      </c>
      <c r="L409" s="4">
        <v>1</v>
      </c>
    </row>
    <row r="410" spans="1:12" x14ac:dyDescent="0.25">
      <c r="A410" s="3" t="s">
        <v>494</v>
      </c>
      <c r="B410" s="3" t="s">
        <v>4215</v>
      </c>
      <c r="C410" s="3" t="s">
        <v>2234</v>
      </c>
      <c r="D410" s="3" t="s">
        <v>2359</v>
      </c>
      <c r="E410" s="3" t="s">
        <v>96</v>
      </c>
      <c r="F410" s="3" t="s">
        <v>95</v>
      </c>
      <c r="G410" s="3" t="s">
        <v>95</v>
      </c>
      <c r="H410" s="3" t="s">
        <v>96</v>
      </c>
      <c r="I410" s="11">
        <v>9</v>
      </c>
      <c r="J410" s="12">
        <v>29</v>
      </c>
      <c r="K410" s="12">
        <f t="shared" si="6"/>
        <v>29</v>
      </c>
      <c r="L410" s="4">
        <v>1</v>
      </c>
    </row>
    <row r="411" spans="1:12" x14ac:dyDescent="0.25">
      <c r="A411" s="3" t="s">
        <v>495</v>
      </c>
      <c r="B411" s="3" t="s">
        <v>3595</v>
      </c>
      <c r="C411" s="3" t="s">
        <v>2234</v>
      </c>
      <c r="D411" s="3" t="s">
        <v>2343</v>
      </c>
      <c r="E411" s="3" t="s">
        <v>94</v>
      </c>
      <c r="F411" s="3" t="s">
        <v>93</v>
      </c>
      <c r="G411" s="3" t="s">
        <v>93</v>
      </c>
      <c r="H411" s="3" t="s">
        <v>94</v>
      </c>
      <c r="I411" s="11">
        <v>10</v>
      </c>
      <c r="J411" s="12">
        <v>31</v>
      </c>
      <c r="K411" s="12">
        <f t="shared" si="6"/>
        <v>31</v>
      </c>
      <c r="L411" s="4">
        <v>1</v>
      </c>
    </row>
    <row r="412" spans="1:12" x14ac:dyDescent="0.25">
      <c r="A412" s="3" t="s">
        <v>496</v>
      </c>
      <c r="B412" s="3" t="s">
        <v>4216</v>
      </c>
      <c r="C412" s="3" t="s">
        <v>2234</v>
      </c>
      <c r="D412" s="3" t="s">
        <v>2239</v>
      </c>
      <c r="E412" s="3" t="s">
        <v>82</v>
      </c>
      <c r="F412" s="3" t="s">
        <v>81</v>
      </c>
      <c r="G412" s="3" t="s">
        <v>81</v>
      </c>
      <c r="H412" s="3" t="s">
        <v>82</v>
      </c>
      <c r="I412" s="11">
        <v>7</v>
      </c>
      <c r="J412" s="12">
        <v>29</v>
      </c>
      <c r="K412" s="12">
        <f t="shared" si="6"/>
        <v>29</v>
      </c>
      <c r="L412" s="4">
        <v>1</v>
      </c>
    </row>
    <row r="413" spans="1:12" x14ac:dyDescent="0.25">
      <c r="A413" s="3" t="s">
        <v>497</v>
      </c>
      <c r="B413" s="3" t="s">
        <v>2941</v>
      </c>
      <c r="C413" s="3" t="s">
        <v>2234</v>
      </c>
      <c r="D413" s="3" t="s">
        <v>2691</v>
      </c>
      <c r="E413" s="3" t="s">
        <v>56</v>
      </c>
      <c r="F413" s="3" t="s">
        <v>55</v>
      </c>
      <c r="G413" s="3" t="s">
        <v>127</v>
      </c>
      <c r="H413" s="3" t="s">
        <v>142</v>
      </c>
      <c r="I413" s="11">
        <v>10</v>
      </c>
      <c r="J413" s="12">
        <v>30</v>
      </c>
      <c r="K413" s="12">
        <f t="shared" si="6"/>
        <v>30</v>
      </c>
      <c r="L413" s="4">
        <v>1</v>
      </c>
    </row>
    <row r="414" spans="1:12" x14ac:dyDescent="0.25">
      <c r="A414" s="3" t="s">
        <v>498</v>
      </c>
      <c r="B414" s="3" t="s">
        <v>4217</v>
      </c>
      <c r="C414" s="3" t="s">
        <v>2234</v>
      </c>
      <c r="D414" s="3" t="s">
        <v>2532</v>
      </c>
      <c r="E414" s="3" t="s">
        <v>42</v>
      </c>
      <c r="F414" s="3" t="s">
        <v>41</v>
      </c>
      <c r="G414" s="3" t="s">
        <v>127</v>
      </c>
      <c r="H414" s="3" t="s">
        <v>142</v>
      </c>
      <c r="I414" s="11">
        <v>10</v>
      </c>
      <c r="J414" s="12">
        <v>28</v>
      </c>
      <c r="K414" s="12">
        <f t="shared" si="6"/>
        <v>28</v>
      </c>
      <c r="L414" s="4">
        <v>1</v>
      </c>
    </row>
    <row r="415" spans="1:12" x14ac:dyDescent="0.25">
      <c r="A415" s="3" t="s">
        <v>2865</v>
      </c>
      <c r="B415" s="3" t="s">
        <v>2915</v>
      </c>
      <c r="C415" s="3" t="s">
        <v>2234</v>
      </c>
      <c r="D415" s="3" t="s">
        <v>2312</v>
      </c>
      <c r="E415" s="3" t="s">
        <v>23</v>
      </c>
      <c r="F415" s="3" t="s">
        <v>22</v>
      </c>
      <c r="G415" s="3" t="s">
        <v>127</v>
      </c>
      <c r="H415" s="3" t="s">
        <v>142</v>
      </c>
      <c r="I415" s="11">
        <v>6</v>
      </c>
      <c r="J415" s="12">
        <v>16</v>
      </c>
      <c r="K415" s="12">
        <f t="shared" si="6"/>
        <v>16</v>
      </c>
      <c r="L415" s="4">
        <v>1</v>
      </c>
    </row>
    <row r="416" spans="1:12" x14ac:dyDescent="0.25">
      <c r="A416" s="3" t="s">
        <v>499</v>
      </c>
      <c r="B416" s="3" t="s">
        <v>4218</v>
      </c>
      <c r="C416" s="3" t="s">
        <v>2234</v>
      </c>
      <c r="D416" s="3" t="s">
        <v>2241</v>
      </c>
      <c r="E416" s="3" t="s">
        <v>11</v>
      </c>
      <c r="F416" s="3" t="s">
        <v>10</v>
      </c>
      <c r="G416" s="3" t="s">
        <v>10</v>
      </c>
      <c r="H416" s="3" t="s">
        <v>11</v>
      </c>
      <c r="I416" s="11">
        <v>5</v>
      </c>
      <c r="J416" s="12">
        <v>18</v>
      </c>
      <c r="K416" s="12">
        <f t="shared" si="6"/>
        <v>18</v>
      </c>
      <c r="L416" s="4">
        <v>1</v>
      </c>
    </row>
    <row r="417" spans="1:12" x14ac:dyDescent="0.25">
      <c r="A417" s="3" t="s">
        <v>500</v>
      </c>
      <c r="B417" s="3" t="s">
        <v>4219</v>
      </c>
      <c r="C417" s="3" t="s">
        <v>2234</v>
      </c>
      <c r="D417" s="3" t="s">
        <v>2282</v>
      </c>
      <c r="E417" s="3" t="s">
        <v>99</v>
      </c>
      <c r="F417" s="3" t="s">
        <v>98</v>
      </c>
      <c r="G417" s="3" t="s">
        <v>98</v>
      </c>
      <c r="H417" s="3" t="s">
        <v>99</v>
      </c>
      <c r="I417" s="11">
        <v>10</v>
      </c>
      <c r="J417" s="12">
        <v>24</v>
      </c>
      <c r="K417" s="12">
        <f t="shared" si="6"/>
        <v>24</v>
      </c>
      <c r="L417" s="4">
        <v>1</v>
      </c>
    </row>
    <row r="418" spans="1:12" x14ac:dyDescent="0.25">
      <c r="A418" s="3" t="s">
        <v>501</v>
      </c>
      <c r="B418" s="3" t="s">
        <v>4220</v>
      </c>
      <c r="C418" s="3" t="s">
        <v>2234</v>
      </c>
      <c r="D418" s="3" t="s">
        <v>2362</v>
      </c>
      <c r="E418" s="3" t="s">
        <v>29</v>
      </c>
      <c r="F418" s="3" t="s">
        <v>28</v>
      </c>
      <c r="G418" s="3" t="s">
        <v>28</v>
      </c>
      <c r="H418" s="3" t="s">
        <v>29</v>
      </c>
      <c r="I418" s="11">
        <v>10</v>
      </c>
      <c r="J418" s="12">
        <v>22</v>
      </c>
      <c r="K418" s="12">
        <f t="shared" si="6"/>
        <v>22</v>
      </c>
      <c r="L418" s="4">
        <v>1</v>
      </c>
    </row>
    <row r="419" spans="1:12" x14ac:dyDescent="0.25">
      <c r="A419" s="3" t="s">
        <v>502</v>
      </c>
      <c r="B419" s="3" t="s">
        <v>4221</v>
      </c>
      <c r="C419" s="3" t="s">
        <v>2234</v>
      </c>
      <c r="D419" s="3" t="s">
        <v>2284</v>
      </c>
      <c r="E419" s="3" t="s">
        <v>70</v>
      </c>
      <c r="F419" s="3" t="s">
        <v>69</v>
      </c>
      <c r="G419" s="3" t="s">
        <v>120</v>
      </c>
      <c r="H419" s="3" t="s">
        <v>2879</v>
      </c>
      <c r="I419" s="11">
        <v>7</v>
      </c>
      <c r="J419" s="12">
        <v>31</v>
      </c>
      <c r="K419" s="12">
        <f t="shared" si="6"/>
        <v>31</v>
      </c>
      <c r="L419" s="4">
        <v>1</v>
      </c>
    </row>
    <row r="420" spans="1:12" x14ac:dyDescent="0.25">
      <c r="A420" s="3" t="s">
        <v>503</v>
      </c>
      <c r="B420" s="3" t="s">
        <v>4222</v>
      </c>
      <c r="C420" s="3" t="s">
        <v>2234</v>
      </c>
      <c r="D420" s="3" t="s">
        <v>2284</v>
      </c>
      <c r="E420" s="3" t="s">
        <v>107</v>
      </c>
      <c r="F420" s="3" t="s">
        <v>106</v>
      </c>
      <c r="G420" s="3" t="s">
        <v>120</v>
      </c>
      <c r="H420" s="3" t="s">
        <v>2879</v>
      </c>
      <c r="I420" s="11">
        <v>10</v>
      </c>
      <c r="J420" s="12">
        <v>27</v>
      </c>
      <c r="K420" s="12">
        <f t="shared" si="6"/>
        <v>27</v>
      </c>
      <c r="L420" s="4">
        <v>1</v>
      </c>
    </row>
    <row r="421" spans="1:12" x14ac:dyDescent="0.25">
      <c r="A421" s="3" t="s">
        <v>2864</v>
      </c>
      <c r="B421" s="3" t="s">
        <v>4044</v>
      </c>
      <c r="C421" s="3" t="s">
        <v>2234</v>
      </c>
      <c r="D421" s="3" t="s">
        <v>2237</v>
      </c>
      <c r="E421" s="3" t="s">
        <v>115</v>
      </c>
      <c r="F421" s="3" t="s">
        <v>114</v>
      </c>
      <c r="G421" s="3" t="s">
        <v>114</v>
      </c>
      <c r="H421" s="3" t="s">
        <v>115</v>
      </c>
      <c r="I421" s="11">
        <v>5</v>
      </c>
      <c r="J421" s="12">
        <v>8</v>
      </c>
      <c r="K421" s="12">
        <f t="shared" si="6"/>
        <v>8</v>
      </c>
      <c r="L421" s="4">
        <v>1</v>
      </c>
    </row>
    <row r="422" spans="1:12" x14ac:dyDescent="0.25">
      <c r="A422" s="3" t="s">
        <v>504</v>
      </c>
      <c r="B422" s="3" t="s">
        <v>4223</v>
      </c>
      <c r="C422" s="3" t="s">
        <v>2234</v>
      </c>
      <c r="D422" s="3" t="s">
        <v>2659</v>
      </c>
      <c r="E422" s="3" t="s">
        <v>21</v>
      </c>
      <c r="F422" s="3" t="s">
        <v>20</v>
      </c>
      <c r="G422" s="3" t="s">
        <v>20</v>
      </c>
      <c r="H422" s="3" t="s">
        <v>21</v>
      </c>
      <c r="I422" s="11">
        <v>6</v>
      </c>
      <c r="J422" s="12">
        <v>19</v>
      </c>
      <c r="K422" s="12">
        <f t="shared" si="6"/>
        <v>19</v>
      </c>
      <c r="L422" s="4">
        <v>1</v>
      </c>
    </row>
    <row r="423" spans="1:12" x14ac:dyDescent="0.25">
      <c r="A423" s="3" t="s">
        <v>505</v>
      </c>
      <c r="B423" s="3" t="s">
        <v>4224</v>
      </c>
      <c r="C423" s="3" t="s">
        <v>2234</v>
      </c>
      <c r="D423" s="3" t="s">
        <v>2245</v>
      </c>
      <c r="E423" s="3" t="s">
        <v>101</v>
      </c>
      <c r="F423" s="3" t="s">
        <v>100</v>
      </c>
      <c r="G423" s="3" t="s">
        <v>100</v>
      </c>
      <c r="H423" s="3" t="s">
        <v>2876</v>
      </c>
      <c r="I423" s="11">
        <v>9</v>
      </c>
      <c r="J423" s="12">
        <v>17</v>
      </c>
      <c r="K423" s="12">
        <f t="shared" si="6"/>
        <v>17</v>
      </c>
      <c r="L423" s="4">
        <v>1</v>
      </c>
    </row>
    <row r="424" spans="1:12" x14ac:dyDescent="0.25">
      <c r="A424" s="3" t="s">
        <v>506</v>
      </c>
      <c r="B424" s="3" t="s">
        <v>4225</v>
      </c>
      <c r="C424" s="3" t="s">
        <v>2234</v>
      </c>
      <c r="D424" s="3" t="s">
        <v>2279</v>
      </c>
      <c r="E424" s="3" t="s">
        <v>11</v>
      </c>
      <c r="F424" s="3" t="s">
        <v>10</v>
      </c>
      <c r="G424" s="3" t="s">
        <v>10</v>
      </c>
      <c r="H424" s="3" t="s">
        <v>11</v>
      </c>
      <c r="I424" s="11">
        <v>4</v>
      </c>
      <c r="J424" s="12">
        <v>20</v>
      </c>
      <c r="K424" s="12">
        <f t="shared" si="6"/>
        <v>20</v>
      </c>
      <c r="L424" s="4">
        <v>1</v>
      </c>
    </row>
    <row r="425" spans="1:12" x14ac:dyDescent="0.25">
      <c r="A425" s="3" t="s">
        <v>507</v>
      </c>
      <c r="B425" s="3" t="s">
        <v>2994</v>
      </c>
      <c r="C425" s="3" t="s">
        <v>2234</v>
      </c>
      <c r="D425" s="3" t="s">
        <v>2685</v>
      </c>
      <c r="E425" s="3" t="s">
        <v>33</v>
      </c>
      <c r="F425" s="3" t="s">
        <v>32</v>
      </c>
      <c r="G425" s="3" t="s">
        <v>32</v>
      </c>
      <c r="H425" s="3" t="s">
        <v>33</v>
      </c>
      <c r="I425" s="11">
        <v>2</v>
      </c>
      <c r="J425" s="12">
        <v>20</v>
      </c>
      <c r="K425" s="12">
        <f t="shared" si="6"/>
        <v>20</v>
      </c>
      <c r="L425" s="4">
        <v>1</v>
      </c>
    </row>
    <row r="426" spans="1:12" x14ac:dyDescent="0.25">
      <c r="A426" s="3" t="s">
        <v>508</v>
      </c>
      <c r="B426" s="3" t="s">
        <v>2995</v>
      </c>
      <c r="C426" s="3" t="s">
        <v>2234</v>
      </c>
      <c r="D426" s="3" t="s">
        <v>2291</v>
      </c>
      <c r="E426" s="3" t="s">
        <v>64</v>
      </c>
      <c r="F426" s="3" t="s">
        <v>63</v>
      </c>
      <c r="G426" s="3" t="s">
        <v>63</v>
      </c>
      <c r="H426" s="3" t="s">
        <v>64</v>
      </c>
      <c r="I426" s="11">
        <v>10</v>
      </c>
      <c r="J426" s="12">
        <v>20</v>
      </c>
      <c r="K426" s="12">
        <f t="shared" si="6"/>
        <v>20</v>
      </c>
      <c r="L426" s="4">
        <v>1</v>
      </c>
    </row>
    <row r="427" spans="1:12" x14ac:dyDescent="0.25">
      <c r="A427" s="3" t="s">
        <v>509</v>
      </c>
      <c r="B427" s="3" t="s">
        <v>4226</v>
      </c>
      <c r="C427" s="3" t="s">
        <v>2234</v>
      </c>
      <c r="D427" s="3" t="s">
        <v>2362</v>
      </c>
      <c r="E427" s="3" t="s">
        <v>7</v>
      </c>
      <c r="F427" s="3" t="s">
        <v>6</v>
      </c>
      <c r="G427" s="3" t="s">
        <v>6</v>
      </c>
      <c r="H427" s="3" t="s">
        <v>7</v>
      </c>
      <c r="I427" s="11">
        <v>10</v>
      </c>
      <c r="J427" s="12">
        <v>21</v>
      </c>
      <c r="K427" s="12">
        <f t="shared" si="6"/>
        <v>21</v>
      </c>
      <c r="L427" s="4">
        <v>1</v>
      </c>
    </row>
    <row r="428" spans="1:12" x14ac:dyDescent="0.25">
      <c r="A428" s="3" t="s">
        <v>510</v>
      </c>
      <c r="B428" s="3" t="s">
        <v>4227</v>
      </c>
      <c r="C428" s="3" t="s">
        <v>2234</v>
      </c>
      <c r="D428" s="3" t="s">
        <v>2659</v>
      </c>
      <c r="E428" s="3" t="s">
        <v>9</v>
      </c>
      <c r="F428" s="3" t="s">
        <v>8</v>
      </c>
      <c r="G428" s="3" t="s">
        <v>8</v>
      </c>
      <c r="H428" s="3" t="s">
        <v>2235</v>
      </c>
      <c r="I428" s="11">
        <v>8</v>
      </c>
      <c r="J428" s="12">
        <v>12</v>
      </c>
      <c r="K428" s="12">
        <f t="shared" si="6"/>
        <v>12</v>
      </c>
      <c r="L428" s="4">
        <v>1</v>
      </c>
    </row>
    <row r="429" spans="1:12" x14ac:dyDescent="0.25">
      <c r="A429" s="3" t="s">
        <v>511</v>
      </c>
      <c r="B429" s="3" t="s">
        <v>4228</v>
      </c>
      <c r="C429" s="3" t="s">
        <v>2234</v>
      </c>
      <c r="D429" s="3" t="s">
        <v>2245</v>
      </c>
      <c r="E429" s="3" t="s">
        <v>2224</v>
      </c>
      <c r="F429" s="3" t="s">
        <v>40</v>
      </c>
      <c r="G429" s="3" t="s">
        <v>40</v>
      </c>
      <c r="H429" s="3" t="s">
        <v>2756</v>
      </c>
      <c r="I429" s="11">
        <v>10</v>
      </c>
      <c r="J429" s="12">
        <v>24</v>
      </c>
      <c r="K429" s="12">
        <f t="shared" si="6"/>
        <v>24</v>
      </c>
      <c r="L429" s="4">
        <v>1</v>
      </c>
    </row>
    <row r="430" spans="1:12" x14ac:dyDescent="0.25">
      <c r="A430" s="3" t="s">
        <v>512</v>
      </c>
      <c r="B430" s="3" t="s">
        <v>4229</v>
      </c>
      <c r="C430" s="3" t="s">
        <v>2234</v>
      </c>
      <c r="D430" s="3" t="s">
        <v>2277</v>
      </c>
      <c r="E430" s="3" t="s">
        <v>9</v>
      </c>
      <c r="F430" s="3" t="s">
        <v>8</v>
      </c>
      <c r="G430" s="3" t="s">
        <v>8</v>
      </c>
      <c r="H430" s="3" t="s">
        <v>2235</v>
      </c>
      <c r="I430" s="11">
        <v>8</v>
      </c>
      <c r="J430" s="12">
        <v>18</v>
      </c>
      <c r="K430" s="12">
        <f t="shared" si="6"/>
        <v>18</v>
      </c>
      <c r="L430" s="4">
        <v>1</v>
      </c>
    </row>
    <row r="431" spans="1:12" x14ac:dyDescent="0.25">
      <c r="A431" s="3" t="s">
        <v>513</v>
      </c>
      <c r="B431" s="3" t="s">
        <v>4230</v>
      </c>
      <c r="C431" s="3" t="s">
        <v>2234</v>
      </c>
      <c r="D431" s="3" t="s">
        <v>2362</v>
      </c>
      <c r="E431" s="3" t="s">
        <v>64</v>
      </c>
      <c r="F431" s="3" t="s">
        <v>63</v>
      </c>
      <c r="G431" s="3" t="s">
        <v>63</v>
      </c>
      <c r="H431" s="3" t="s">
        <v>64</v>
      </c>
      <c r="I431" s="11">
        <v>10</v>
      </c>
      <c r="J431" s="12">
        <v>37</v>
      </c>
      <c r="K431" s="12">
        <f t="shared" si="6"/>
        <v>31</v>
      </c>
      <c r="L431" s="4">
        <v>1</v>
      </c>
    </row>
    <row r="432" spans="1:12" x14ac:dyDescent="0.25">
      <c r="A432" s="3" t="s">
        <v>514</v>
      </c>
      <c r="B432" s="3" t="s">
        <v>4231</v>
      </c>
      <c r="C432" s="3" t="s">
        <v>2234</v>
      </c>
      <c r="D432" s="3" t="s">
        <v>2351</v>
      </c>
      <c r="E432" s="3" t="s">
        <v>11</v>
      </c>
      <c r="F432" s="3" t="s">
        <v>10</v>
      </c>
      <c r="G432" s="3" t="s">
        <v>10</v>
      </c>
      <c r="H432" s="3" t="s">
        <v>11</v>
      </c>
      <c r="I432" s="11">
        <v>6</v>
      </c>
      <c r="J432" s="12">
        <v>16</v>
      </c>
      <c r="K432" s="12">
        <f t="shared" si="6"/>
        <v>16</v>
      </c>
      <c r="L432" s="4">
        <v>1</v>
      </c>
    </row>
    <row r="433" spans="1:12" x14ac:dyDescent="0.25">
      <c r="A433" s="3" t="s">
        <v>515</v>
      </c>
      <c r="B433" s="3" t="s">
        <v>4232</v>
      </c>
      <c r="C433" s="3" t="s">
        <v>2234</v>
      </c>
      <c r="D433" s="3" t="s">
        <v>2241</v>
      </c>
      <c r="E433" s="3" t="s">
        <v>96</v>
      </c>
      <c r="F433" s="3" t="s">
        <v>95</v>
      </c>
      <c r="G433" s="3" t="s">
        <v>95</v>
      </c>
      <c r="H433" s="3" t="s">
        <v>96</v>
      </c>
      <c r="I433" s="11">
        <v>10</v>
      </c>
      <c r="J433" s="12">
        <v>24</v>
      </c>
      <c r="K433" s="12">
        <f t="shared" si="6"/>
        <v>24</v>
      </c>
      <c r="L433" s="4">
        <v>1</v>
      </c>
    </row>
    <row r="434" spans="1:12" x14ac:dyDescent="0.25">
      <c r="A434" s="3" t="s">
        <v>516</v>
      </c>
      <c r="B434" s="3" t="s">
        <v>5170</v>
      </c>
      <c r="C434" s="3" t="s">
        <v>2234</v>
      </c>
      <c r="D434" s="3" t="s">
        <v>2243</v>
      </c>
      <c r="E434" s="3" t="s">
        <v>44</v>
      </c>
      <c r="F434" s="3" t="s">
        <v>43</v>
      </c>
      <c r="G434" s="3" t="s">
        <v>120</v>
      </c>
      <c r="H434" s="3" t="s">
        <v>2879</v>
      </c>
      <c r="I434" s="11">
        <v>10</v>
      </c>
      <c r="J434" s="12">
        <v>24</v>
      </c>
      <c r="K434" s="12">
        <f t="shared" si="6"/>
        <v>24</v>
      </c>
      <c r="L434" s="4">
        <v>1</v>
      </c>
    </row>
    <row r="435" spans="1:12" x14ac:dyDescent="0.25">
      <c r="A435" s="3" t="s">
        <v>517</v>
      </c>
      <c r="B435" s="3" t="s">
        <v>4233</v>
      </c>
      <c r="C435" s="3" t="s">
        <v>2234</v>
      </c>
      <c r="D435" s="3" t="s">
        <v>2353</v>
      </c>
      <c r="E435" s="3" t="s">
        <v>60</v>
      </c>
      <c r="F435" s="3" t="s">
        <v>59</v>
      </c>
      <c r="G435" s="3" t="s">
        <v>118</v>
      </c>
      <c r="H435" s="3" t="s">
        <v>2880</v>
      </c>
      <c r="I435" s="11">
        <v>10</v>
      </c>
      <c r="J435" s="12">
        <v>19</v>
      </c>
      <c r="K435" s="12">
        <f t="shared" si="6"/>
        <v>19</v>
      </c>
      <c r="L435" s="4">
        <v>1</v>
      </c>
    </row>
    <row r="436" spans="1:12" x14ac:dyDescent="0.25">
      <c r="A436" s="3" t="s">
        <v>518</v>
      </c>
      <c r="B436" s="3" t="s">
        <v>4234</v>
      </c>
      <c r="C436" s="3" t="s">
        <v>2234</v>
      </c>
      <c r="D436" s="3" t="s">
        <v>2245</v>
      </c>
      <c r="E436" s="3" t="s">
        <v>9</v>
      </c>
      <c r="F436" s="3" t="s">
        <v>8</v>
      </c>
      <c r="G436" s="3" t="s">
        <v>8</v>
      </c>
      <c r="H436" s="3" t="s">
        <v>2235</v>
      </c>
      <c r="I436" s="11">
        <v>10</v>
      </c>
      <c r="J436" s="12">
        <v>31</v>
      </c>
      <c r="K436" s="12">
        <f t="shared" si="6"/>
        <v>31</v>
      </c>
      <c r="L436" s="4">
        <v>1</v>
      </c>
    </row>
    <row r="437" spans="1:12" x14ac:dyDescent="0.25">
      <c r="A437" s="3" t="s">
        <v>519</v>
      </c>
      <c r="B437" s="3" t="s">
        <v>4235</v>
      </c>
      <c r="C437" s="3" t="s">
        <v>2234</v>
      </c>
      <c r="D437" s="3" t="s">
        <v>2245</v>
      </c>
      <c r="E437" s="3" t="s">
        <v>15</v>
      </c>
      <c r="F437" s="3" t="s">
        <v>14</v>
      </c>
      <c r="G437" s="3" t="s">
        <v>14</v>
      </c>
      <c r="H437" s="3" t="s">
        <v>15</v>
      </c>
      <c r="I437" s="11">
        <v>3</v>
      </c>
      <c r="J437" s="12">
        <v>27</v>
      </c>
      <c r="K437" s="12">
        <f t="shared" si="6"/>
        <v>27</v>
      </c>
      <c r="L437" s="4">
        <v>1</v>
      </c>
    </row>
    <row r="438" spans="1:12" x14ac:dyDescent="0.25">
      <c r="A438" s="3" t="s">
        <v>520</v>
      </c>
      <c r="B438" s="3" t="s">
        <v>4236</v>
      </c>
      <c r="C438" s="3" t="s">
        <v>2234</v>
      </c>
      <c r="D438" s="3" t="s">
        <v>2308</v>
      </c>
      <c r="E438" s="3" t="s">
        <v>11</v>
      </c>
      <c r="F438" s="3" t="s">
        <v>10</v>
      </c>
      <c r="G438" s="3" t="s">
        <v>10</v>
      </c>
      <c r="H438" s="3" t="s">
        <v>11</v>
      </c>
      <c r="I438" s="11">
        <v>10</v>
      </c>
      <c r="J438" s="12">
        <v>16</v>
      </c>
      <c r="K438" s="12">
        <f t="shared" si="6"/>
        <v>16</v>
      </c>
      <c r="L438" s="4">
        <v>1</v>
      </c>
    </row>
    <row r="439" spans="1:12" x14ac:dyDescent="0.25">
      <c r="A439" s="3" t="s">
        <v>521</v>
      </c>
      <c r="B439" s="3" t="s">
        <v>5265</v>
      </c>
      <c r="C439" s="3" t="s">
        <v>2234</v>
      </c>
      <c r="D439" s="3" t="s">
        <v>2417</v>
      </c>
      <c r="E439" s="3" t="s">
        <v>70</v>
      </c>
      <c r="F439" s="3" t="s">
        <v>69</v>
      </c>
      <c r="G439" s="3" t="s">
        <v>120</v>
      </c>
      <c r="H439" s="3" t="s">
        <v>2879</v>
      </c>
      <c r="I439" s="11">
        <v>7</v>
      </c>
      <c r="J439" s="12">
        <v>24</v>
      </c>
      <c r="K439" s="12">
        <f t="shared" si="6"/>
        <v>24</v>
      </c>
      <c r="L439" s="4">
        <v>1</v>
      </c>
    </row>
    <row r="440" spans="1:12" x14ac:dyDescent="0.25">
      <c r="A440" s="3" t="s">
        <v>522</v>
      </c>
      <c r="B440" s="3" t="s">
        <v>3596</v>
      </c>
      <c r="C440" s="3" t="s">
        <v>2234</v>
      </c>
      <c r="D440" s="3" t="s">
        <v>2819</v>
      </c>
      <c r="E440" s="3" t="s">
        <v>42</v>
      </c>
      <c r="F440" s="3" t="s">
        <v>41</v>
      </c>
      <c r="G440" s="3" t="s">
        <v>135</v>
      </c>
      <c r="H440" s="3" t="s">
        <v>2883</v>
      </c>
      <c r="I440" s="11">
        <v>10</v>
      </c>
      <c r="J440" s="12">
        <v>25</v>
      </c>
      <c r="K440" s="12">
        <f t="shared" si="6"/>
        <v>25</v>
      </c>
      <c r="L440" s="4">
        <v>0.2</v>
      </c>
    </row>
    <row r="441" spans="1:12" x14ac:dyDescent="0.25">
      <c r="A441" s="3" t="s">
        <v>522</v>
      </c>
      <c r="B441" s="3" t="s">
        <v>3596</v>
      </c>
      <c r="C441" s="3" t="s">
        <v>2234</v>
      </c>
      <c r="D441" s="3" t="s">
        <v>2343</v>
      </c>
      <c r="E441" s="3" t="s">
        <v>42</v>
      </c>
      <c r="F441" s="3" t="s">
        <v>41</v>
      </c>
      <c r="G441" s="3" t="s">
        <v>41</v>
      </c>
      <c r="H441" s="3" t="s">
        <v>42</v>
      </c>
      <c r="I441" s="11">
        <v>10</v>
      </c>
      <c r="J441" s="12">
        <v>25</v>
      </c>
      <c r="K441" s="12">
        <f t="shared" si="6"/>
        <v>25</v>
      </c>
      <c r="L441" s="4">
        <v>0.8</v>
      </c>
    </row>
    <row r="442" spans="1:12" x14ac:dyDescent="0.25">
      <c r="A442" s="3" t="s">
        <v>523</v>
      </c>
      <c r="B442" s="3" t="s">
        <v>3185</v>
      </c>
      <c r="C442" s="3" t="s">
        <v>2234</v>
      </c>
      <c r="D442" s="3" t="s">
        <v>2335</v>
      </c>
      <c r="E442" s="3" t="s">
        <v>86</v>
      </c>
      <c r="F442" s="3" t="s">
        <v>85</v>
      </c>
      <c r="G442" s="3" t="s">
        <v>85</v>
      </c>
      <c r="H442" s="3" t="s">
        <v>86</v>
      </c>
      <c r="I442" s="11">
        <v>6</v>
      </c>
      <c r="J442" s="12">
        <v>21</v>
      </c>
      <c r="K442" s="12">
        <f t="shared" si="6"/>
        <v>21</v>
      </c>
      <c r="L442" s="4">
        <v>0.7</v>
      </c>
    </row>
    <row r="443" spans="1:12" x14ac:dyDescent="0.25">
      <c r="A443" s="3" t="s">
        <v>523</v>
      </c>
      <c r="B443" s="3" t="s">
        <v>3185</v>
      </c>
      <c r="C443" s="3" t="s">
        <v>2234</v>
      </c>
      <c r="D443" s="3" t="s">
        <v>2335</v>
      </c>
      <c r="E443" s="3" t="s">
        <v>80</v>
      </c>
      <c r="F443" s="3" t="s">
        <v>79</v>
      </c>
      <c r="G443" s="3" t="s">
        <v>79</v>
      </c>
      <c r="H443" s="3" t="s">
        <v>80</v>
      </c>
      <c r="I443" s="11">
        <v>6</v>
      </c>
      <c r="J443" s="12">
        <v>21</v>
      </c>
      <c r="K443" s="12">
        <f t="shared" si="6"/>
        <v>21</v>
      </c>
      <c r="L443" s="4">
        <v>0.3</v>
      </c>
    </row>
    <row r="444" spans="1:12" x14ac:dyDescent="0.25">
      <c r="A444" s="3" t="s">
        <v>524</v>
      </c>
      <c r="B444" s="3" t="s">
        <v>5203</v>
      </c>
      <c r="C444" s="3" t="s">
        <v>2234</v>
      </c>
      <c r="D444" s="3" t="s">
        <v>2328</v>
      </c>
      <c r="E444" s="3" t="s">
        <v>111</v>
      </c>
      <c r="F444" s="3" t="s">
        <v>110</v>
      </c>
      <c r="G444" s="3" t="s">
        <v>120</v>
      </c>
      <c r="H444" s="3" t="s">
        <v>2879</v>
      </c>
      <c r="I444" s="11">
        <v>9</v>
      </c>
      <c r="J444" s="12">
        <v>31</v>
      </c>
      <c r="K444" s="12">
        <f t="shared" si="6"/>
        <v>31</v>
      </c>
      <c r="L444" s="4">
        <v>1</v>
      </c>
    </row>
    <row r="445" spans="1:12" x14ac:dyDescent="0.25">
      <c r="A445" s="3" t="s">
        <v>525</v>
      </c>
      <c r="B445" s="3" t="s">
        <v>4237</v>
      </c>
      <c r="C445" s="3" t="s">
        <v>2234</v>
      </c>
      <c r="D445" s="3" t="s">
        <v>2833</v>
      </c>
      <c r="E445" s="3" t="s">
        <v>90</v>
      </c>
      <c r="F445" s="3" t="s">
        <v>89</v>
      </c>
      <c r="G445" s="3" t="s">
        <v>120</v>
      </c>
      <c r="H445" s="3" t="s">
        <v>2879</v>
      </c>
      <c r="I445" s="11">
        <v>10</v>
      </c>
      <c r="J445" s="12">
        <v>28</v>
      </c>
      <c r="K445" s="12">
        <f t="shared" si="6"/>
        <v>28</v>
      </c>
      <c r="L445" s="4">
        <v>1</v>
      </c>
    </row>
    <row r="446" spans="1:12" x14ac:dyDescent="0.25">
      <c r="A446" s="3" t="s">
        <v>526</v>
      </c>
      <c r="B446" s="3" t="s">
        <v>4238</v>
      </c>
      <c r="C446" s="3" t="s">
        <v>2234</v>
      </c>
      <c r="D446" s="3" t="s">
        <v>2239</v>
      </c>
      <c r="E446" s="3" t="s">
        <v>2223</v>
      </c>
      <c r="F446" s="3" t="s">
        <v>97</v>
      </c>
      <c r="G446" s="3" t="s">
        <v>97</v>
      </c>
      <c r="H446" s="3" t="s">
        <v>2873</v>
      </c>
      <c r="I446" s="11">
        <v>4</v>
      </c>
      <c r="J446" s="12">
        <v>18</v>
      </c>
      <c r="K446" s="12">
        <f t="shared" si="6"/>
        <v>18</v>
      </c>
      <c r="L446" s="4">
        <v>1</v>
      </c>
    </row>
    <row r="447" spans="1:12" x14ac:dyDescent="0.25">
      <c r="A447" s="3" t="s">
        <v>527</v>
      </c>
      <c r="B447" s="3" t="s">
        <v>4239</v>
      </c>
      <c r="C447" s="3" t="s">
        <v>2234</v>
      </c>
      <c r="D447" s="3" t="s">
        <v>2237</v>
      </c>
      <c r="E447" s="3" t="s">
        <v>92</v>
      </c>
      <c r="F447" s="3" t="s">
        <v>91</v>
      </c>
      <c r="G447" s="3" t="s">
        <v>91</v>
      </c>
      <c r="H447" s="3" t="s">
        <v>92</v>
      </c>
      <c r="I447" s="11">
        <v>10</v>
      </c>
      <c r="J447" s="12">
        <v>14</v>
      </c>
      <c r="K447" s="12">
        <f t="shared" si="6"/>
        <v>14</v>
      </c>
      <c r="L447" s="4">
        <v>1</v>
      </c>
    </row>
    <row r="448" spans="1:12" x14ac:dyDescent="0.25">
      <c r="A448" s="3" t="s">
        <v>528</v>
      </c>
      <c r="B448" s="3" t="s">
        <v>4240</v>
      </c>
      <c r="C448" s="3" t="s">
        <v>2234</v>
      </c>
      <c r="D448" s="3" t="s">
        <v>2277</v>
      </c>
      <c r="E448" s="3" t="s">
        <v>17</v>
      </c>
      <c r="F448" s="3" t="s">
        <v>16</v>
      </c>
      <c r="G448" s="3" t="s">
        <v>16</v>
      </c>
      <c r="H448" s="3" t="s">
        <v>2874</v>
      </c>
      <c r="I448" s="11">
        <v>7</v>
      </c>
      <c r="J448" s="12">
        <v>26</v>
      </c>
      <c r="K448" s="12">
        <f t="shared" si="6"/>
        <v>26</v>
      </c>
      <c r="L448" s="4">
        <v>1</v>
      </c>
    </row>
    <row r="449" spans="1:12" x14ac:dyDescent="0.25">
      <c r="A449" s="3" t="s">
        <v>529</v>
      </c>
      <c r="B449" s="3" t="s">
        <v>3597</v>
      </c>
      <c r="C449" s="3" t="s">
        <v>2234</v>
      </c>
      <c r="D449" s="3" t="s">
        <v>2264</v>
      </c>
      <c r="E449" s="3" t="s">
        <v>60</v>
      </c>
      <c r="F449" s="3" t="s">
        <v>59</v>
      </c>
      <c r="G449" s="3" t="s">
        <v>118</v>
      </c>
      <c r="H449" s="3" t="s">
        <v>2880</v>
      </c>
      <c r="I449" s="11">
        <v>10</v>
      </c>
      <c r="J449" s="12">
        <v>33</v>
      </c>
      <c r="K449" s="12">
        <f t="shared" si="6"/>
        <v>31</v>
      </c>
      <c r="L449" s="4">
        <v>1</v>
      </c>
    </row>
    <row r="450" spans="1:12" x14ac:dyDescent="0.25">
      <c r="A450" s="3" t="s">
        <v>530</v>
      </c>
      <c r="B450" s="3" t="s">
        <v>4241</v>
      </c>
      <c r="C450" s="3" t="s">
        <v>2234</v>
      </c>
      <c r="D450" s="3" t="s">
        <v>2277</v>
      </c>
      <c r="E450" s="3" t="s">
        <v>68</v>
      </c>
      <c r="F450" s="3" t="s">
        <v>67</v>
      </c>
      <c r="G450" s="3" t="s">
        <v>67</v>
      </c>
      <c r="H450" s="3" t="s">
        <v>68</v>
      </c>
      <c r="I450" s="11">
        <v>9</v>
      </c>
      <c r="J450" s="12">
        <v>21</v>
      </c>
      <c r="K450" s="12">
        <f t="shared" ref="K450:K513" si="7">IF(J450&gt;31,31,J450)</f>
        <v>21</v>
      </c>
      <c r="L450" s="4">
        <v>1</v>
      </c>
    </row>
    <row r="451" spans="1:12" x14ac:dyDescent="0.25">
      <c r="A451" s="3" t="s">
        <v>531</v>
      </c>
      <c r="B451" s="3" t="s">
        <v>3235</v>
      </c>
      <c r="C451" s="3" t="s">
        <v>2234</v>
      </c>
      <c r="D451" s="3" t="s">
        <v>2809</v>
      </c>
      <c r="E451" s="3" t="s">
        <v>33</v>
      </c>
      <c r="F451" s="3" t="s">
        <v>32</v>
      </c>
      <c r="G451" s="3" t="s">
        <v>32</v>
      </c>
      <c r="H451" s="3" t="s">
        <v>33</v>
      </c>
      <c r="I451" s="11">
        <v>5</v>
      </c>
      <c r="J451" s="12">
        <v>26</v>
      </c>
      <c r="K451" s="12">
        <f t="shared" si="7"/>
        <v>26</v>
      </c>
      <c r="L451" s="4">
        <v>0.2</v>
      </c>
    </row>
    <row r="452" spans="1:12" x14ac:dyDescent="0.25">
      <c r="A452" s="3" t="s">
        <v>531</v>
      </c>
      <c r="B452" s="3" t="s">
        <v>3235</v>
      </c>
      <c r="C452" s="3" t="s">
        <v>2234</v>
      </c>
      <c r="D452" s="3" t="s">
        <v>2394</v>
      </c>
      <c r="E452" s="3" t="s">
        <v>123</v>
      </c>
      <c r="F452" s="3" t="s">
        <v>122</v>
      </c>
      <c r="G452" s="3" t="s">
        <v>122</v>
      </c>
      <c r="H452" s="3" t="s">
        <v>123</v>
      </c>
      <c r="I452" s="11">
        <v>5</v>
      </c>
      <c r="J452" s="12">
        <v>26</v>
      </c>
      <c r="K452" s="12">
        <f t="shared" si="7"/>
        <v>26</v>
      </c>
      <c r="L452" s="4">
        <v>0.8</v>
      </c>
    </row>
    <row r="453" spans="1:12" x14ac:dyDescent="0.25">
      <c r="A453" s="3" t="s">
        <v>532</v>
      </c>
      <c r="B453" s="3" t="s">
        <v>4242</v>
      </c>
      <c r="C453" s="3" t="s">
        <v>2234</v>
      </c>
      <c r="D453" s="3" t="s">
        <v>2659</v>
      </c>
      <c r="E453" s="3" t="s">
        <v>76</v>
      </c>
      <c r="F453" s="3" t="s">
        <v>75</v>
      </c>
      <c r="G453" s="3" t="s">
        <v>75</v>
      </c>
      <c r="H453" s="3" t="s">
        <v>76</v>
      </c>
      <c r="I453" s="11">
        <v>7</v>
      </c>
      <c r="J453" s="12">
        <v>19</v>
      </c>
      <c r="K453" s="12">
        <f t="shared" si="7"/>
        <v>19</v>
      </c>
      <c r="L453" s="4">
        <v>1</v>
      </c>
    </row>
    <row r="454" spans="1:12" x14ac:dyDescent="0.25">
      <c r="A454" s="3" t="s">
        <v>533</v>
      </c>
      <c r="B454" s="3" t="s">
        <v>2996</v>
      </c>
      <c r="C454" s="3" t="s">
        <v>2234</v>
      </c>
      <c r="D454" s="3" t="s">
        <v>2289</v>
      </c>
      <c r="E454" s="3" t="s">
        <v>31</v>
      </c>
      <c r="F454" s="3" t="s">
        <v>30</v>
      </c>
      <c r="G454" s="3" t="s">
        <v>30</v>
      </c>
      <c r="H454" s="3" t="s">
        <v>31</v>
      </c>
      <c r="I454" s="11">
        <v>10</v>
      </c>
      <c r="J454" s="12">
        <v>23</v>
      </c>
      <c r="K454" s="12">
        <f t="shared" si="7"/>
        <v>23</v>
      </c>
      <c r="L454" s="4">
        <v>0.4</v>
      </c>
    </row>
    <row r="455" spans="1:12" x14ac:dyDescent="0.25">
      <c r="A455" s="3" t="s">
        <v>533</v>
      </c>
      <c r="B455" s="3" t="s">
        <v>2996</v>
      </c>
      <c r="C455" s="3" t="s">
        <v>2234</v>
      </c>
      <c r="D455" s="3" t="s">
        <v>2822</v>
      </c>
      <c r="E455" s="3" t="s">
        <v>31</v>
      </c>
      <c r="F455" s="3" t="s">
        <v>30</v>
      </c>
      <c r="G455" s="3" t="s">
        <v>30</v>
      </c>
      <c r="H455" s="3" t="s">
        <v>31</v>
      </c>
      <c r="I455" s="11">
        <v>10</v>
      </c>
      <c r="J455" s="12">
        <v>23</v>
      </c>
      <c r="K455" s="12">
        <f t="shared" si="7"/>
        <v>23</v>
      </c>
      <c r="L455" s="4">
        <v>0.6</v>
      </c>
    </row>
    <row r="456" spans="1:12" x14ac:dyDescent="0.25">
      <c r="A456" s="3" t="s">
        <v>534</v>
      </c>
      <c r="B456" s="3" t="s">
        <v>3598</v>
      </c>
      <c r="C456" s="3" t="s">
        <v>2234</v>
      </c>
      <c r="D456" s="3" t="s">
        <v>2239</v>
      </c>
      <c r="E456" s="3" t="s">
        <v>42</v>
      </c>
      <c r="F456" s="3" t="s">
        <v>41</v>
      </c>
      <c r="G456" s="3" t="s">
        <v>41</v>
      </c>
      <c r="H456" s="3" t="s">
        <v>42</v>
      </c>
      <c r="I456" s="11">
        <v>2</v>
      </c>
      <c r="J456" s="12">
        <v>16</v>
      </c>
      <c r="K456" s="12">
        <f t="shared" si="7"/>
        <v>16</v>
      </c>
      <c r="L456" s="4">
        <v>1</v>
      </c>
    </row>
    <row r="457" spans="1:12" x14ac:dyDescent="0.25">
      <c r="A457" s="3" t="s">
        <v>535</v>
      </c>
      <c r="B457" s="3" t="s">
        <v>4243</v>
      </c>
      <c r="C457" s="3" t="s">
        <v>2234</v>
      </c>
      <c r="D457" s="3" t="s">
        <v>2568</v>
      </c>
      <c r="E457" s="3" t="s">
        <v>15</v>
      </c>
      <c r="F457" s="3" t="s">
        <v>14</v>
      </c>
      <c r="G457" s="3" t="s">
        <v>14</v>
      </c>
      <c r="H457" s="3" t="s">
        <v>15</v>
      </c>
      <c r="I457" s="11">
        <v>10</v>
      </c>
      <c r="J457" s="12">
        <v>18</v>
      </c>
      <c r="K457" s="12">
        <f t="shared" si="7"/>
        <v>18</v>
      </c>
      <c r="L457" s="4">
        <v>1</v>
      </c>
    </row>
    <row r="458" spans="1:12" x14ac:dyDescent="0.25">
      <c r="A458" s="3" t="s">
        <v>536</v>
      </c>
      <c r="B458" s="3" t="s">
        <v>3339</v>
      </c>
      <c r="C458" s="3" t="s">
        <v>2234</v>
      </c>
      <c r="D458" s="3" t="s">
        <v>2529</v>
      </c>
      <c r="E458" s="3" t="s">
        <v>19</v>
      </c>
      <c r="F458" s="3" t="s">
        <v>18</v>
      </c>
      <c r="G458" s="3" t="s">
        <v>127</v>
      </c>
      <c r="H458" s="3" t="s">
        <v>142</v>
      </c>
      <c r="I458" s="11">
        <v>10</v>
      </c>
      <c r="J458" s="12">
        <v>17</v>
      </c>
      <c r="K458" s="12">
        <f t="shared" si="7"/>
        <v>17</v>
      </c>
      <c r="L458" s="4">
        <v>1</v>
      </c>
    </row>
    <row r="459" spans="1:12" x14ac:dyDescent="0.25">
      <c r="A459" s="3" t="s">
        <v>537</v>
      </c>
      <c r="B459" s="3" t="s">
        <v>3236</v>
      </c>
      <c r="C459" s="3" t="s">
        <v>2234</v>
      </c>
      <c r="D459" s="3" t="s">
        <v>2863</v>
      </c>
      <c r="E459" s="3" t="s">
        <v>62</v>
      </c>
      <c r="F459" s="3" t="s">
        <v>61</v>
      </c>
      <c r="G459" s="3" t="s">
        <v>61</v>
      </c>
      <c r="H459" s="3" t="s">
        <v>62</v>
      </c>
      <c r="I459" s="11">
        <v>9</v>
      </c>
      <c r="J459" s="12">
        <v>31</v>
      </c>
      <c r="K459" s="12">
        <f t="shared" si="7"/>
        <v>31</v>
      </c>
      <c r="L459" s="4">
        <v>0.6</v>
      </c>
    </row>
    <row r="460" spans="1:12" x14ac:dyDescent="0.25">
      <c r="A460" s="3" t="s">
        <v>537</v>
      </c>
      <c r="B460" s="3" t="s">
        <v>3236</v>
      </c>
      <c r="C460" s="3" t="s">
        <v>2234</v>
      </c>
      <c r="D460" s="3" t="s">
        <v>2863</v>
      </c>
      <c r="E460" s="3" t="s">
        <v>13</v>
      </c>
      <c r="F460" s="3" t="s">
        <v>12</v>
      </c>
      <c r="G460" s="3" t="s">
        <v>12</v>
      </c>
      <c r="H460" s="3" t="s">
        <v>13</v>
      </c>
      <c r="I460" s="11">
        <v>9</v>
      </c>
      <c r="J460" s="12">
        <v>31</v>
      </c>
      <c r="K460" s="12">
        <f t="shared" si="7"/>
        <v>31</v>
      </c>
      <c r="L460" s="4">
        <v>0.4</v>
      </c>
    </row>
    <row r="461" spans="1:12" x14ac:dyDescent="0.25">
      <c r="A461" s="3" t="s">
        <v>538</v>
      </c>
      <c r="B461" s="3" t="s">
        <v>3599</v>
      </c>
      <c r="C461" s="3" t="s">
        <v>2234</v>
      </c>
      <c r="D461" s="3" t="s">
        <v>2659</v>
      </c>
      <c r="E461" s="3" t="s">
        <v>35</v>
      </c>
      <c r="F461" s="3" t="s">
        <v>34</v>
      </c>
      <c r="G461" s="3" t="s">
        <v>34</v>
      </c>
      <c r="H461" s="3" t="s">
        <v>35</v>
      </c>
      <c r="I461" s="11">
        <v>10</v>
      </c>
      <c r="J461" s="12">
        <v>17</v>
      </c>
      <c r="K461" s="12">
        <f t="shared" si="7"/>
        <v>17</v>
      </c>
      <c r="L461" s="4">
        <v>1</v>
      </c>
    </row>
    <row r="462" spans="1:12" x14ac:dyDescent="0.25">
      <c r="A462" s="3" t="s">
        <v>539</v>
      </c>
      <c r="B462" s="3" t="s">
        <v>4244</v>
      </c>
      <c r="C462" s="3" t="s">
        <v>2234</v>
      </c>
      <c r="D462" s="3" t="s">
        <v>2245</v>
      </c>
      <c r="E462" s="3" t="s">
        <v>25</v>
      </c>
      <c r="F462" s="3" t="s">
        <v>24</v>
      </c>
      <c r="G462" s="3" t="s">
        <v>24</v>
      </c>
      <c r="H462" s="3" t="s">
        <v>25</v>
      </c>
      <c r="I462" s="11">
        <v>10</v>
      </c>
      <c r="J462" s="12">
        <v>32</v>
      </c>
      <c r="K462" s="12">
        <f t="shared" si="7"/>
        <v>31</v>
      </c>
      <c r="L462" s="4">
        <v>1</v>
      </c>
    </row>
    <row r="463" spans="1:12" x14ac:dyDescent="0.25">
      <c r="A463" s="3" t="s">
        <v>540</v>
      </c>
      <c r="B463" s="3" t="s">
        <v>4245</v>
      </c>
      <c r="C463" s="3" t="s">
        <v>2234</v>
      </c>
      <c r="D463" s="3" t="s">
        <v>2568</v>
      </c>
      <c r="E463" s="3" t="s">
        <v>88</v>
      </c>
      <c r="F463" s="3" t="s">
        <v>87</v>
      </c>
      <c r="G463" s="3" t="s">
        <v>87</v>
      </c>
      <c r="H463" s="3" t="s">
        <v>88</v>
      </c>
      <c r="I463" s="11">
        <v>10</v>
      </c>
      <c r="J463" s="12">
        <v>23</v>
      </c>
      <c r="K463" s="12">
        <f t="shared" si="7"/>
        <v>23</v>
      </c>
      <c r="L463" s="4">
        <v>1</v>
      </c>
    </row>
    <row r="464" spans="1:12" x14ac:dyDescent="0.25">
      <c r="A464" s="3" t="s">
        <v>541</v>
      </c>
      <c r="B464" s="3" t="s">
        <v>4246</v>
      </c>
      <c r="C464" s="3" t="s">
        <v>2234</v>
      </c>
      <c r="D464" s="3" t="s">
        <v>2381</v>
      </c>
      <c r="E464" s="3" t="s">
        <v>70</v>
      </c>
      <c r="F464" s="3" t="s">
        <v>69</v>
      </c>
      <c r="G464" s="3" t="s">
        <v>69</v>
      </c>
      <c r="H464" s="3" t="s">
        <v>70</v>
      </c>
      <c r="I464" s="11">
        <v>6</v>
      </c>
      <c r="J464" s="12">
        <v>26</v>
      </c>
      <c r="K464" s="12">
        <f t="shared" si="7"/>
        <v>26</v>
      </c>
      <c r="L464" s="4">
        <v>1</v>
      </c>
    </row>
    <row r="465" spans="1:12" x14ac:dyDescent="0.25">
      <c r="A465" s="3" t="s">
        <v>542</v>
      </c>
      <c r="B465" s="3" t="s">
        <v>2997</v>
      </c>
      <c r="C465" s="3" t="s">
        <v>2234</v>
      </c>
      <c r="D465" s="3" t="s">
        <v>2247</v>
      </c>
      <c r="E465" s="3" t="s">
        <v>11</v>
      </c>
      <c r="F465" s="3" t="s">
        <v>10</v>
      </c>
      <c r="G465" s="3" t="s">
        <v>10</v>
      </c>
      <c r="H465" s="3" t="s">
        <v>11</v>
      </c>
      <c r="I465" s="11">
        <v>9</v>
      </c>
      <c r="J465" s="12">
        <v>17</v>
      </c>
      <c r="K465" s="12">
        <f t="shared" si="7"/>
        <v>17</v>
      </c>
      <c r="L465" s="4">
        <v>1</v>
      </c>
    </row>
    <row r="466" spans="1:12" x14ac:dyDescent="0.25">
      <c r="A466" s="3" t="s">
        <v>543</v>
      </c>
      <c r="B466" s="3" t="s">
        <v>2998</v>
      </c>
      <c r="C466" s="3" t="s">
        <v>2234</v>
      </c>
      <c r="D466" s="3" t="s">
        <v>2282</v>
      </c>
      <c r="E466" s="3" t="s">
        <v>99</v>
      </c>
      <c r="F466" s="3" t="s">
        <v>98</v>
      </c>
      <c r="G466" s="3" t="s">
        <v>98</v>
      </c>
      <c r="H466" s="3" t="s">
        <v>99</v>
      </c>
      <c r="I466" s="11">
        <v>6</v>
      </c>
      <c r="J466" s="12">
        <v>19</v>
      </c>
      <c r="K466" s="12">
        <f t="shared" si="7"/>
        <v>19</v>
      </c>
      <c r="L466" s="4">
        <v>1</v>
      </c>
    </row>
    <row r="467" spans="1:12" x14ac:dyDescent="0.25">
      <c r="A467" s="3" t="s">
        <v>544</v>
      </c>
      <c r="B467" s="3" t="s">
        <v>4247</v>
      </c>
      <c r="C467" s="3" t="s">
        <v>2234</v>
      </c>
      <c r="D467" s="3" t="s">
        <v>2659</v>
      </c>
      <c r="E467" s="3" t="s">
        <v>21</v>
      </c>
      <c r="F467" s="3" t="s">
        <v>20</v>
      </c>
      <c r="G467" s="3" t="s">
        <v>20</v>
      </c>
      <c r="H467" s="3" t="s">
        <v>21</v>
      </c>
      <c r="I467" s="11">
        <v>6</v>
      </c>
      <c r="J467" s="12">
        <v>18</v>
      </c>
      <c r="K467" s="12">
        <f t="shared" si="7"/>
        <v>18</v>
      </c>
      <c r="L467" s="4">
        <v>1</v>
      </c>
    </row>
    <row r="468" spans="1:12" x14ac:dyDescent="0.25">
      <c r="A468" s="3" t="s">
        <v>545</v>
      </c>
      <c r="B468" s="3" t="s">
        <v>3600</v>
      </c>
      <c r="C468" s="3" t="s">
        <v>2234</v>
      </c>
      <c r="D468" s="3" t="s">
        <v>2532</v>
      </c>
      <c r="E468" s="3" t="s">
        <v>37</v>
      </c>
      <c r="F468" s="3" t="s">
        <v>36</v>
      </c>
      <c r="G468" s="3" t="s">
        <v>127</v>
      </c>
      <c r="H468" s="3" t="s">
        <v>142</v>
      </c>
      <c r="I468" s="11">
        <v>10</v>
      </c>
      <c r="J468" s="12">
        <v>28</v>
      </c>
      <c r="K468" s="12">
        <f t="shared" si="7"/>
        <v>28</v>
      </c>
      <c r="L468" s="4">
        <v>1</v>
      </c>
    </row>
    <row r="469" spans="1:12" x14ac:dyDescent="0.25">
      <c r="A469" s="3" t="s">
        <v>546</v>
      </c>
      <c r="B469" s="3" t="s">
        <v>3601</v>
      </c>
      <c r="C469" s="3" t="s">
        <v>2234</v>
      </c>
      <c r="D469" s="3" t="s">
        <v>2277</v>
      </c>
      <c r="E469" s="3" t="s">
        <v>72</v>
      </c>
      <c r="F469" s="3" t="s">
        <v>71</v>
      </c>
      <c r="G469" s="3" t="s">
        <v>71</v>
      </c>
      <c r="H469" s="3" t="s">
        <v>72</v>
      </c>
      <c r="I469" s="11">
        <v>5</v>
      </c>
      <c r="J469" s="12">
        <v>18</v>
      </c>
      <c r="K469" s="12">
        <f t="shared" si="7"/>
        <v>18</v>
      </c>
      <c r="L469" s="4">
        <v>1</v>
      </c>
    </row>
    <row r="470" spans="1:12" x14ac:dyDescent="0.25">
      <c r="A470" s="3" t="s">
        <v>547</v>
      </c>
      <c r="B470" s="3" t="s">
        <v>5171</v>
      </c>
      <c r="C470" s="3" t="s">
        <v>2234</v>
      </c>
      <c r="D470" s="3" t="s">
        <v>2664</v>
      </c>
      <c r="E470" s="3" t="s">
        <v>78</v>
      </c>
      <c r="F470" s="3" t="s">
        <v>77</v>
      </c>
      <c r="G470" s="3" t="s">
        <v>120</v>
      </c>
      <c r="H470" s="3" t="s">
        <v>2879</v>
      </c>
      <c r="I470" s="11">
        <v>8</v>
      </c>
      <c r="J470" s="12">
        <v>24</v>
      </c>
      <c r="K470" s="12">
        <f t="shared" si="7"/>
        <v>24</v>
      </c>
      <c r="L470" s="4">
        <v>0.5</v>
      </c>
    </row>
    <row r="471" spans="1:12" x14ac:dyDescent="0.25">
      <c r="A471" s="3" t="s">
        <v>547</v>
      </c>
      <c r="B471" s="3" t="s">
        <v>5171</v>
      </c>
      <c r="C471" s="3" t="s">
        <v>2234</v>
      </c>
      <c r="D471" s="3" t="s">
        <v>2664</v>
      </c>
      <c r="E471" s="3" t="s">
        <v>48</v>
      </c>
      <c r="F471" s="3" t="s">
        <v>47</v>
      </c>
      <c r="G471" s="3" t="s">
        <v>120</v>
      </c>
      <c r="H471" s="3" t="s">
        <v>2879</v>
      </c>
      <c r="I471" s="11">
        <v>8</v>
      </c>
      <c r="J471" s="12">
        <v>24</v>
      </c>
      <c r="K471" s="12">
        <f t="shared" si="7"/>
        <v>24</v>
      </c>
      <c r="L471" s="4">
        <v>0.5</v>
      </c>
    </row>
    <row r="472" spans="1:12" x14ac:dyDescent="0.25">
      <c r="A472" s="3" t="s">
        <v>548</v>
      </c>
      <c r="B472" s="3" t="s">
        <v>3186</v>
      </c>
      <c r="C472" s="3" t="s">
        <v>2234</v>
      </c>
      <c r="D472" s="3" t="s">
        <v>2335</v>
      </c>
      <c r="E472" s="3" t="s">
        <v>94</v>
      </c>
      <c r="F472" s="3" t="s">
        <v>93</v>
      </c>
      <c r="G472" s="3" t="s">
        <v>93</v>
      </c>
      <c r="H472" s="3" t="s">
        <v>94</v>
      </c>
      <c r="I472" s="11">
        <v>6</v>
      </c>
      <c r="J472" s="12">
        <v>25</v>
      </c>
      <c r="K472" s="12">
        <f t="shared" si="7"/>
        <v>25</v>
      </c>
      <c r="L472" s="4">
        <v>0.7</v>
      </c>
    </row>
    <row r="473" spans="1:12" x14ac:dyDescent="0.25">
      <c r="A473" s="3" t="s">
        <v>548</v>
      </c>
      <c r="B473" s="3" t="s">
        <v>3186</v>
      </c>
      <c r="C473" s="3" t="s">
        <v>2234</v>
      </c>
      <c r="D473" s="3" t="s">
        <v>2335</v>
      </c>
      <c r="E473" s="3" t="s">
        <v>80</v>
      </c>
      <c r="F473" s="3" t="s">
        <v>79</v>
      </c>
      <c r="G473" s="3" t="s">
        <v>79</v>
      </c>
      <c r="H473" s="3" t="s">
        <v>80</v>
      </c>
      <c r="I473" s="11">
        <v>6</v>
      </c>
      <c r="J473" s="12">
        <v>25</v>
      </c>
      <c r="K473" s="12">
        <f t="shared" si="7"/>
        <v>25</v>
      </c>
      <c r="L473" s="4">
        <v>0.3</v>
      </c>
    </row>
    <row r="474" spans="1:12" x14ac:dyDescent="0.25">
      <c r="A474" s="3" t="s">
        <v>549</v>
      </c>
      <c r="B474" s="3" t="s">
        <v>4248</v>
      </c>
      <c r="C474" s="3" t="s">
        <v>2234</v>
      </c>
      <c r="D474" s="3" t="s">
        <v>2454</v>
      </c>
      <c r="E474" s="3" t="s">
        <v>23</v>
      </c>
      <c r="F474" s="3" t="s">
        <v>22</v>
      </c>
      <c r="G474" s="3" t="s">
        <v>127</v>
      </c>
      <c r="H474" s="3" t="s">
        <v>142</v>
      </c>
      <c r="I474" s="11">
        <v>6</v>
      </c>
      <c r="J474" s="12">
        <v>26</v>
      </c>
      <c r="K474" s="12">
        <f t="shared" si="7"/>
        <v>26</v>
      </c>
      <c r="L474" s="4">
        <v>1</v>
      </c>
    </row>
    <row r="475" spans="1:12" x14ac:dyDescent="0.25">
      <c r="A475" s="3" t="s">
        <v>550</v>
      </c>
      <c r="B475" s="3" t="s">
        <v>4249</v>
      </c>
      <c r="C475" s="3" t="s">
        <v>2234</v>
      </c>
      <c r="D475" s="3" t="s">
        <v>2241</v>
      </c>
      <c r="E475" s="3" t="s">
        <v>31</v>
      </c>
      <c r="F475" s="3" t="s">
        <v>30</v>
      </c>
      <c r="G475" s="3" t="s">
        <v>30</v>
      </c>
      <c r="H475" s="3" t="s">
        <v>31</v>
      </c>
      <c r="I475" s="11">
        <v>10</v>
      </c>
      <c r="J475" s="12">
        <v>28</v>
      </c>
      <c r="K475" s="12">
        <f t="shared" si="7"/>
        <v>28</v>
      </c>
      <c r="L475" s="4">
        <v>1</v>
      </c>
    </row>
    <row r="476" spans="1:12" x14ac:dyDescent="0.25">
      <c r="A476" s="3" t="s">
        <v>551</v>
      </c>
      <c r="B476" s="3" t="s">
        <v>4250</v>
      </c>
      <c r="C476" s="3" t="s">
        <v>2234</v>
      </c>
      <c r="D476" s="3" t="s">
        <v>2284</v>
      </c>
      <c r="E476" s="3" t="s">
        <v>96</v>
      </c>
      <c r="F476" s="3" t="s">
        <v>95</v>
      </c>
      <c r="G476" s="3" t="s">
        <v>120</v>
      </c>
      <c r="H476" s="3" t="s">
        <v>2879</v>
      </c>
      <c r="I476" s="11">
        <v>10</v>
      </c>
      <c r="J476" s="12">
        <v>27</v>
      </c>
      <c r="K476" s="12">
        <f t="shared" si="7"/>
        <v>27</v>
      </c>
      <c r="L476" s="4">
        <v>1</v>
      </c>
    </row>
    <row r="477" spans="1:12" x14ac:dyDescent="0.25">
      <c r="A477" s="3" t="s">
        <v>552</v>
      </c>
      <c r="B477" s="3" t="s">
        <v>4251</v>
      </c>
      <c r="C477" s="3" t="s">
        <v>2234</v>
      </c>
      <c r="D477" s="3" t="s">
        <v>2279</v>
      </c>
      <c r="E477" s="3" t="s">
        <v>70</v>
      </c>
      <c r="F477" s="3" t="s">
        <v>69</v>
      </c>
      <c r="G477" s="3" t="s">
        <v>69</v>
      </c>
      <c r="H477" s="3" t="s">
        <v>70</v>
      </c>
      <c r="I477" s="11">
        <v>1</v>
      </c>
      <c r="J477" s="12">
        <v>19</v>
      </c>
      <c r="K477" s="12">
        <f t="shared" si="7"/>
        <v>19</v>
      </c>
      <c r="L477" s="4">
        <v>1</v>
      </c>
    </row>
    <row r="478" spans="1:12" x14ac:dyDescent="0.25">
      <c r="A478" s="3" t="s">
        <v>553</v>
      </c>
      <c r="B478" s="3" t="s">
        <v>5172</v>
      </c>
      <c r="C478" s="3" t="s">
        <v>2234</v>
      </c>
      <c r="D478" s="3" t="s">
        <v>2243</v>
      </c>
      <c r="E478" s="3" t="s">
        <v>105</v>
      </c>
      <c r="F478" s="3" t="s">
        <v>104</v>
      </c>
      <c r="G478" s="3" t="s">
        <v>120</v>
      </c>
      <c r="H478" s="3" t="s">
        <v>2879</v>
      </c>
      <c r="I478" s="11">
        <v>10</v>
      </c>
      <c r="J478" s="12">
        <v>20</v>
      </c>
      <c r="K478" s="12">
        <f t="shared" si="7"/>
        <v>20</v>
      </c>
      <c r="L478" s="4">
        <v>1</v>
      </c>
    </row>
    <row r="479" spans="1:12" x14ac:dyDescent="0.25">
      <c r="A479" s="3" t="s">
        <v>554</v>
      </c>
      <c r="B479" s="3" t="s">
        <v>3602</v>
      </c>
      <c r="C479" s="3" t="s">
        <v>2234</v>
      </c>
      <c r="D479" s="3" t="s">
        <v>2516</v>
      </c>
      <c r="E479" s="3" t="s">
        <v>42</v>
      </c>
      <c r="F479" s="3" t="s">
        <v>41</v>
      </c>
      <c r="G479" s="3" t="s">
        <v>41</v>
      </c>
      <c r="H479" s="3" t="s">
        <v>42</v>
      </c>
      <c r="I479" s="11">
        <v>7</v>
      </c>
      <c r="J479" s="12">
        <v>19</v>
      </c>
      <c r="K479" s="12">
        <f t="shared" si="7"/>
        <v>19</v>
      </c>
      <c r="L479" s="4">
        <v>1</v>
      </c>
    </row>
    <row r="480" spans="1:12" x14ac:dyDescent="0.25">
      <c r="A480" s="3" t="s">
        <v>555</v>
      </c>
      <c r="B480" s="3" t="s">
        <v>4252</v>
      </c>
      <c r="C480" s="3" t="s">
        <v>2234</v>
      </c>
      <c r="D480" s="3" t="s">
        <v>2277</v>
      </c>
      <c r="E480" s="3" t="s">
        <v>39</v>
      </c>
      <c r="F480" s="3" t="s">
        <v>38</v>
      </c>
      <c r="G480" s="3" t="s">
        <v>38</v>
      </c>
      <c r="H480" s="3" t="s">
        <v>39</v>
      </c>
      <c r="I480" s="11">
        <v>10</v>
      </c>
      <c r="J480" s="12">
        <v>28</v>
      </c>
      <c r="K480" s="12">
        <f t="shared" si="7"/>
        <v>28</v>
      </c>
      <c r="L480" s="4">
        <v>1</v>
      </c>
    </row>
    <row r="481" spans="1:12" x14ac:dyDescent="0.25">
      <c r="A481" s="3" t="s">
        <v>556</v>
      </c>
      <c r="B481" s="3" t="s">
        <v>4253</v>
      </c>
      <c r="C481" s="3" t="s">
        <v>2234</v>
      </c>
      <c r="D481" s="3" t="s">
        <v>2241</v>
      </c>
      <c r="E481" s="3" t="s">
        <v>70</v>
      </c>
      <c r="F481" s="3" t="s">
        <v>69</v>
      </c>
      <c r="G481" s="3" t="s">
        <v>69</v>
      </c>
      <c r="H481" s="3" t="s">
        <v>70</v>
      </c>
      <c r="I481" s="11">
        <v>6</v>
      </c>
      <c r="J481" s="12">
        <v>19</v>
      </c>
      <c r="K481" s="12">
        <f t="shared" si="7"/>
        <v>19</v>
      </c>
      <c r="L481" s="4">
        <v>1</v>
      </c>
    </row>
    <row r="482" spans="1:12" x14ac:dyDescent="0.25">
      <c r="A482" s="3" t="s">
        <v>557</v>
      </c>
      <c r="B482" s="3" t="s">
        <v>4254</v>
      </c>
      <c r="C482" s="3" t="s">
        <v>2234</v>
      </c>
      <c r="D482" s="3" t="s">
        <v>2239</v>
      </c>
      <c r="E482" s="3" t="s">
        <v>2224</v>
      </c>
      <c r="F482" s="3" t="s">
        <v>40</v>
      </c>
      <c r="G482" s="3" t="s">
        <v>40</v>
      </c>
      <c r="H482" s="3" t="s">
        <v>2756</v>
      </c>
      <c r="I482" s="11">
        <v>10</v>
      </c>
      <c r="J482" s="12">
        <v>17</v>
      </c>
      <c r="K482" s="12">
        <f t="shared" si="7"/>
        <v>17</v>
      </c>
      <c r="L482" s="4">
        <v>1</v>
      </c>
    </row>
    <row r="483" spans="1:12" x14ac:dyDescent="0.25">
      <c r="A483" s="3" t="s">
        <v>558</v>
      </c>
      <c r="B483" s="3" t="s">
        <v>3603</v>
      </c>
      <c r="C483" s="3" t="s">
        <v>2234</v>
      </c>
      <c r="D483" s="3" t="s">
        <v>2282</v>
      </c>
      <c r="E483" s="3" t="s">
        <v>70</v>
      </c>
      <c r="F483" s="3" t="s">
        <v>69</v>
      </c>
      <c r="G483" s="3" t="s">
        <v>69</v>
      </c>
      <c r="H483" s="3" t="s">
        <v>70</v>
      </c>
      <c r="I483" s="11">
        <v>10</v>
      </c>
      <c r="J483" s="12">
        <v>26</v>
      </c>
      <c r="K483" s="12">
        <f t="shared" si="7"/>
        <v>26</v>
      </c>
      <c r="L483" s="4">
        <v>0.2</v>
      </c>
    </row>
    <row r="484" spans="1:12" x14ac:dyDescent="0.25">
      <c r="A484" s="3" t="s">
        <v>558</v>
      </c>
      <c r="B484" s="3" t="s">
        <v>3603</v>
      </c>
      <c r="C484" s="3" t="s">
        <v>2234</v>
      </c>
      <c r="D484" s="3" t="s">
        <v>2731</v>
      </c>
      <c r="E484" s="3" t="s">
        <v>70</v>
      </c>
      <c r="F484" s="3" t="s">
        <v>69</v>
      </c>
      <c r="G484" s="3" t="s">
        <v>135</v>
      </c>
      <c r="H484" s="3" t="s">
        <v>2883</v>
      </c>
      <c r="I484" s="11">
        <v>10</v>
      </c>
      <c r="J484" s="12">
        <v>24</v>
      </c>
      <c r="K484" s="12">
        <f t="shared" si="7"/>
        <v>24</v>
      </c>
      <c r="L484" s="4">
        <v>0.8</v>
      </c>
    </row>
    <row r="485" spans="1:12" x14ac:dyDescent="0.25">
      <c r="A485" s="3" t="s">
        <v>559</v>
      </c>
      <c r="B485" s="3" t="s">
        <v>3340</v>
      </c>
      <c r="C485" s="3" t="s">
        <v>2234</v>
      </c>
      <c r="D485" s="3" t="s">
        <v>2838</v>
      </c>
      <c r="E485" s="3" t="s">
        <v>66</v>
      </c>
      <c r="F485" s="3" t="s">
        <v>65</v>
      </c>
      <c r="G485" s="3" t="s">
        <v>65</v>
      </c>
      <c r="H485" s="3" t="s">
        <v>66</v>
      </c>
      <c r="I485" s="11">
        <v>6</v>
      </c>
      <c r="J485" s="12">
        <v>17</v>
      </c>
      <c r="K485" s="12">
        <f t="shared" si="7"/>
        <v>17</v>
      </c>
      <c r="L485" s="4">
        <v>0.4</v>
      </c>
    </row>
    <row r="486" spans="1:12" x14ac:dyDescent="0.25">
      <c r="A486" s="3" t="s">
        <v>559</v>
      </c>
      <c r="B486" s="3" t="s">
        <v>3340</v>
      </c>
      <c r="C486" s="3" t="s">
        <v>2234</v>
      </c>
      <c r="D486" s="3" t="s">
        <v>2291</v>
      </c>
      <c r="E486" s="3" t="s">
        <v>66</v>
      </c>
      <c r="F486" s="3" t="s">
        <v>65</v>
      </c>
      <c r="G486" s="3" t="s">
        <v>65</v>
      </c>
      <c r="H486" s="3" t="s">
        <v>66</v>
      </c>
      <c r="I486" s="11">
        <v>6</v>
      </c>
      <c r="J486" s="12">
        <v>17</v>
      </c>
      <c r="K486" s="12">
        <f t="shared" si="7"/>
        <v>17</v>
      </c>
      <c r="L486" s="4">
        <v>0.6</v>
      </c>
    </row>
    <row r="487" spans="1:12" x14ac:dyDescent="0.25">
      <c r="A487" s="3" t="s">
        <v>560</v>
      </c>
      <c r="B487" s="3" t="s">
        <v>4255</v>
      </c>
      <c r="C487" s="3" t="s">
        <v>2234</v>
      </c>
      <c r="D487" s="3" t="s">
        <v>2341</v>
      </c>
      <c r="E487" s="3" t="s">
        <v>29</v>
      </c>
      <c r="F487" s="3" t="s">
        <v>28</v>
      </c>
      <c r="G487" s="3" t="s">
        <v>28</v>
      </c>
      <c r="H487" s="3" t="s">
        <v>29</v>
      </c>
      <c r="I487" s="11">
        <v>7</v>
      </c>
      <c r="J487" s="12">
        <v>26</v>
      </c>
      <c r="K487" s="12">
        <f t="shared" si="7"/>
        <v>26</v>
      </c>
      <c r="L487" s="4">
        <v>1</v>
      </c>
    </row>
    <row r="488" spans="1:12" x14ac:dyDescent="0.25">
      <c r="A488" s="3" t="s">
        <v>561</v>
      </c>
      <c r="B488" s="3" t="s">
        <v>4256</v>
      </c>
      <c r="C488" s="3" t="s">
        <v>2234</v>
      </c>
      <c r="D488" s="3" t="s">
        <v>2308</v>
      </c>
      <c r="E488" s="3" t="s">
        <v>99</v>
      </c>
      <c r="F488" s="3" t="s">
        <v>98</v>
      </c>
      <c r="G488" s="3" t="s">
        <v>98</v>
      </c>
      <c r="H488" s="3" t="s">
        <v>99</v>
      </c>
      <c r="I488" s="11">
        <v>1</v>
      </c>
      <c r="J488" s="12">
        <v>21</v>
      </c>
      <c r="K488" s="12">
        <f t="shared" si="7"/>
        <v>21</v>
      </c>
      <c r="L488" s="4">
        <v>1</v>
      </c>
    </row>
    <row r="489" spans="1:12" x14ac:dyDescent="0.25">
      <c r="A489" s="3" t="s">
        <v>562</v>
      </c>
      <c r="B489" s="3" t="s">
        <v>5266</v>
      </c>
      <c r="C489" s="3" t="s">
        <v>2234</v>
      </c>
      <c r="D489" s="3" t="s">
        <v>2752</v>
      </c>
      <c r="E489" s="3" t="s">
        <v>139</v>
      </c>
      <c r="F489" s="3" t="s">
        <v>138</v>
      </c>
      <c r="G489" s="3" t="s">
        <v>138</v>
      </c>
      <c r="H489" s="3" t="s">
        <v>139</v>
      </c>
      <c r="I489" s="11">
        <v>8</v>
      </c>
      <c r="J489" s="12">
        <v>11</v>
      </c>
      <c r="K489" s="12">
        <f t="shared" si="7"/>
        <v>11</v>
      </c>
      <c r="L489" s="4">
        <v>1</v>
      </c>
    </row>
    <row r="490" spans="1:12" x14ac:dyDescent="0.25">
      <c r="A490" s="3" t="s">
        <v>563</v>
      </c>
      <c r="B490" s="3" t="s">
        <v>4257</v>
      </c>
      <c r="C490" s="3" t="s">
        <v>2234</v>
      </c>
      <c r="D490" s="3" t="s">
        <v>2282</v>
      </c>
      <c r="E490" s="3" t="s">
        <v>70</v>
      </c>
      <c r="F490" s="3" t="s">
        <v>69</v>
      </c>
      <c r="G490" s="3" t="s">
        <v>69</v>
      </c>
      <c r="H490" s="3" t="s">
        <v>70</v>
      </c>
      <c r="I490" s="11">
        <v>10</v>
      </c>
      <c r="J490" s="12">
        <v>17</v>
      </c>
      <c r="K490" s="12">
        <f t="shared" si="7"/>
        <v>17</v>
      </c>
      <c r="L490" s="4">
        <v>1</v>
      </c>
    </row>
    <row r="491" spans="1:12" x14ac:dyDescent="0.25">
      <c r="A491" s="3" t="s">
        <v>564</v>
      </c>
      <c r="B491" s="3" t="s">
        <v>3604</v>
      </c>
      <c r="C491" s="3" t="s">
        <v>2234</v>
      </c>
      <c r="D491" s="3" t="s">
        <v>2679</v>
      </c>
      <c r="E491" s="3" t="s">
        <v>90</v>
      </c>
      <c r="F491" s="3" t="s">
        <v>89</v>
      </c>
      <c r="G491" s="3" t="s">
        <v>89</v>
      </c>
      <c r="H491" s="3" t="s">
        <v>90</v>
      </c>
      <c r="I491" s="11">
        <v>5</v>
      </c>
      <c r="J491" s="12">
        <v>17</v>
      </c>
      <c r="K491" s="12">
        <f t="shared" si="7"/>
        <v>17</v>
      </c>
      <c r="L491" s="4">
        <v>1</v>
      </c>
    </row>
    <row r="492" spans="1:12" x14ac:dyDescent="0.25">
      <c r="A492" s="3" t="s">
        <v>565</v>
      </c>
      <c r="B492" s="3" t="s">
        <v>2954</v>
      </c>
      <c r="C492" s="3" t="s">
        <v>2234</v>
      </c>
      <c r="D492" s="3" t="s">
        <v>2651</v>
      </c>
      <c r="E492" s="3" t="s">
        <v>25</v>
      </c>
      <c r="F492" s="3" t="s">
        <v>24</v>
      </c>
      <c r="G492" s="3" t="s">
        <v>127</v>
      </c>
      <c r="H492" s="3" t="s">
        <v>142</v>
      </c>
      <c r="I492" s="11">
        <v>10</v>
      </c>
      <c r="J492" s="12">
        <v>24</v>
      </c>
      <c r="K492" s="12">
        <f t="shared" si="7"/>
        <v>24</v>
      </c>
      <c r="L492" s="4">
        <v>1</v>
      </c>
    </row>
    <row r="493" spans="1:12" x14ac:dyDescent="0.25">
      <c r="A493" s="3" t="s">
        <v>566</v>
      </c>
      <c r="B493" s="3" t="s">
        <v>3341</v>
      </c>
      <c r="C493" s="3" t="s">
        <v>2234</v>
      </c>
      <c r="D493" s="3" t="s">
        <v>2282</v>
      </c>
      <c r="E493" s="3" t="s">
        <v>99</v>
      </c>
      <c r="F493" s="3" t="s">
        <v>98</v>
      </c>
      <c r="G493" s="3" t="s">
        <v>98</v>
      </c>
      <c r="H493" s="3" t="s">
        <v>99</v>
      </c>
      <c r="I493" s="11">
        <v>10</v>
      </c>
      <c r="J493" s="12">
        <v>28</v>
      </c>
      <c r="K493" s="12">
        <f t="shared" si="7"/>
        <v>28</v>
      </c>
      <c r="L493" s="4">
        <v>1</v>
      </c>
    </row>
    <row r="494" spans="1:12" x14ac:dyDescent="0.25">
      <c r="A494" s="3" t="s">
        <v>567</v>
      </c>
      <c r="B494" s="3" t="s">
        <v>3237</v>
      </c>
      <c r="C494" s="3" t="s">
        <v>2234</v>
      </c>
      <c r="D494" s="3" t="s">
        <v>2335</v>
      </c>
      <c r="E494" s="3" t="s">
        <v>103</v>
      </c>
      <c r="F494" s="3" t="s">
        <v>102</v>
      </c>
      <c r="G494" s="3" t="s">
        <v>102</v>
      </c>
      <c r="H494" s="3" t="s">
        <v>103</v>
      </c>
      <c r="I494" s="11">
        <v>8</v>
      </c>
      <c r="J494" s="12">
        <v>18</v>
      </c>
      <c r="K494" s="12">
        <f t="shared" si="7"/>
        <v>18</v>
      </c>
      <c r="L494" s="4">
        <v>0.6</v>
      </c>
    </row>
    <row r="495" spans="1:12" x14ac:dyDescent="0.25">
      <c r="A495" s="3" t="s">
        <v>567</v>
      </c>
      <c r="B495" s="3" t="s">
        <v>3237</v>
      </c>
      <c r="C495" s="3" t="s">
        <v>2234</v>
      </c>
      <c r="D495" s="3" t="s">
        <v>2335</v>
      </c>
      <c r="E495" s="3" t="s">
        <v>44</v>
      </c>
      <c r="F495" s="3" t="s">
        <v>43</v>
      </c>
      <c r="G495" s="3" t="s">
        <v>43</v>
      </c>
      <c r="H495" s="3" t="s">
        <v>2877</v>
      </c>
      <c r="I495" s="11">
        <v>8</v>
      </c>
      <c r="J495" s="12">
        <v>18</v>
      </c>
      <c r="K495" s="12">
        <f t="shared" si="7"/>
        <v>18</v>
      </c>
      <c r="L495" s="4">
        <v>0.4</v>
      </c>
    </row>
    <row r="496" spans="1:12" x14ac:dyDescent="0.25">
      <c r="A496" s="3" t="s">
        <v>568</v>
      </c>
      <c r="B496" s="3" t="s">
        <v>3605</v>
      </c>
      <c r="C496" s="3" t="s">
        <v>2234</v>
      </c>
      <c r="D496" s="3" t="s">
        <v>2772</v>
      </c>
      <c r="E496" s="3" t="s">
        <v>13</v>
      </c>
      <c r="F496" s="3" t="s">
        <v>12</v>
      </c>
      <c r="G496" s="3" t="s">
        <v>12</v>
      </c>
      <c r="H496" s="3" t="s">
        <v>13</v>
      </c>
      <c r="I496" s="11">
        <v>4</v>
      </c>
      <c r="J496" s="12">
        <v>34</v>
      </c>
      <c r="K496" s="12">
        <f t="shared" si="7"/>
        <v>31</v>
      </c>
      <c r="L496" s="4">
        <v>1</v>
      </c>
    </row>
    <row r="497" spans="1:12" x14ac:dyDescent="0.25">
      <c r="A497" s="3" t="s">
        <v>569</v>
      </c>
      <c r="B497" s="3" t="s">
        <v>5267</v>
      </c>
      <c r="C497" s="3" t="s">
        <v>2234</v>
      </c>
      <c r="D497" s="3" t="s">
        <v>2243</v>
      </c>
      <c r="E497" s="3" t="s">
        <v>96</v>
      </c>
      <c r="F497" s="3" t="s">
        <v>95</v>
      </c>
      <c r="G497" s="3" t="s">
        <v>120</v>
      </c>
      <c r="H497" s="3" t="s">
        <v>2879</v>
      </c>
      <c r="I497" s="11">
        <v>10</v>
      </c>
      <c r="J497" s="12">
        <v>21</v>
      </c>
      <c r="K497" s="12">
        <f t="shared" si="7"/>
        <v>21</v>
      </c>
      <c r="L497" s="4">
        <v>1</v>
      </c>
    </row>
    <row r="498" spans="1:12" x14ac:dyDescent="0.25">
      <c r="A498" s="3" t="s">
        <v>570</v>
      </c>
      <c r="B498" s="3" t="s">
        <v>3123</v>
      </c>
      <c r="C498" s="3" t="s">
        <v>2234</v>
      </c>
      <c r="D498" s="3" t="s">
        <v>2521</v>
      </c>
      <c r="E498" s="3" t="s">
        <v>62</v>
      </c>
      <c r="F498" s="3" t="s">
        <v>61</v>
      </c>
      <c r="G498" s="3" t="s">
        <v>61</v>
      </c>
      <c r="H498" s="3" t="s">
        <v>62</v>
      </c>
      <c r="I498" s="11">
        <v>5</v>
      </c>
      <c r="J498" s="12">
        <v>18</v>
      </c>
      <c r="K498" s="12">
        <f t="shared" si="7"/>
        <v>18</v>
      </c>
      <c r="L498" s="4">
        <v>1</v>
      </c>
    </row>
    <row r="499" spans="1:12" x14ac:dyDescent="0.25">
      <c r="A499" s="3" t="s">
        <v>571</v>
      </c>
      <c r="B499" s="3" t="s">
        <v>4258</v>
      </c>
      <c r="C499" s="3" t="s">
        <v>2234</v>
      </c>
      <c r="D499" s="3" t="s">
        <v>2359</v>
      </c>
      <c r="E499" s="3" t="s">
        <v>99</v>
      </c>
      <c r="F499" s="3" t="s">
        <v>98</v>
      </c>
      <c r="G499" s="3" t="s">
        <v>98</v>
      </c>
      <c r="H499" s="3" t="s">
        <v>99</v>
      </c>
      <c r="I499" s="11">
        <v>10</v>
      </c>
      <c r="J499" s="12">
        <v>26</v>
      </c>
      <c r="K499" s="12">
        <f t="shared" si="7"/>
        <v>26</v>
      </c>
      <c r="L499" s="4">
        <v>1</v>
      </c>
    </row>
    <row r="500" spans="1:12" x14ac:dyDescent="0.25">
      <c r="A500" s="3" t="s">
        <v>572</v>
      </c>
      <c r="B500" s="3" t="s">
        <v>3606</v>
      </c>
      <c r="C500" s="3" t="s">
        <v>2234</v>
      </c>
      <c r="D500" s="3" t="s">
        <v>2714</v>
      </c>
      <c r="E500" s="3" t="s">
        <v>29</v>
      </c>
      <c r="F500" s="3" t="s">
        <v>28</v>
      </c>
      <c r="G500" s="3" t="s">
        <v>28</v>
      </c>
      <c r="H500" s="3" t="s">
        <v>29</v>
      </c>
      <c r="I500" s="11">
        <v>5</v>
      </c>
      <c r="J500" s="12">
        <v>25</v>
      </c>
      <c r="K500" s="12">
        <f t="shared" si="7"/>
        <v>25</v>
      </c>
      <c r="L500" s="4">
        <v>1</v>
      </c>
    </row>
    <row r="501" spans="1:12" x14ac:dyDescent="0.25">
      <c r="A501" s="3" t="s">
        <v>573</v>
      </c>
      <c r="B501" s="3" t="s">
        <v>3607</v>
      </c>
      <c r="C501" s="3" t="s">
        <v>2234</v>
      </c>
      <c r="D501" s="3" t="s">
        <v>2690</v>
      </c>
      <c r="E501" s="3" t="s">
        <v>42</v>
      </c>
      <c r="F501" s="3" t="s">
        <v>41</v>
      </c>
      <c r="G501" s="3" t="s">
        <v>135</v>
      </c>
      <c r="H501" s="3" t="s">
        <v>2883</v>
      </c>
      <c r="I501" s="11">
        <v>10</v>
      </c>
      <c r="J501" s="12">
        <v>27</v>
      </c>
      <c r="K501" s="12">
        <f t="shared" si="7"/>
        <v>27</v>
      </c>
      <c r="L501" s="4">
        <v>1</v>
      </c>
    </row>
    <row r="502" spans="1:12" x14ac:dyDescent="0.25">
      <c r="A502" s="3" t="s">
        <v>574</v>
      </c>
      <c r="B502" s="3" t="s">
        <v>3092</v>
      </c>
      <c r="C502" s="3" t="s">
        <v>2234</v>
      </c>
      <c r="D502" s="3" t="s">
        <v>2568</v>
      </c>
      <c r="E502" s="3" t="s">
        <v>54</v>
      </c>
      <c r="F502" s="3" t="s">
        <v>53</v>
      </c>
      <c r="G502" s="3" t="s">
        <v>53</v>
      </c>
      <c r="H502" s="3" t="s">
        <v>54</v>
      </c>
      <c r="I502" s="11">
        <v>10</v>
      </c>
      <c r="J502" s="12">
        <v>22</v>
      </c>
      <c r="K502" s="12">
        <f t="shared" si="7"/>
        <v>22</v>
      </c>
      <c r="L502" s="4">
        <v>1</v>
      </c>
    </row>
    <row r="503" spans="1:12" x14ac:dyDescent="0.25">
      <c r="A503" s="3" t="s">
        <v>575</v>
      </c>
      <c r="B503" s="3" t="s">
        <v>3187</v>
      </c>
      <c r="C503" s="3" t="s">
        <v>2234</v>
      </c>
      <c r="D503" s="3" t="s">
        <v>2343</v>
      </c>
      <c r="E503" s="3" t="s">
        <v>101</v>
      </c>
      <c r="F503" s="3" t="s">
        <v>100</v>
      </c>
      <c r="G503" s="3" t="s">
        <v>100</v>
      </c>
      <c r="H503" s="3" t="s">
        <v>2876</v>
      </c>
      <c r="I503" s="11">
        <v>5</v>
      </c>
      <c r="J503" s="12">
        <v>26</v>
      </c>
      <c r="K503" s="12">
        <f t="shared" si="7"/>
        <v>26</v>
      </c>
      <c r="L503" s="4">
        <v>0.3</v>
      </c>
    </row>
    <row r="504" spans="1:12" x14ac:dyDescent="0.25">
      <c r="A504" s="3" t="s">
        <v>575</v>
      </c>
      <c r="B504" s="3" t="s">
        <v>3187</v>
      </c>
      <c r="C504" s="3" t="s">
        <v>2234</v>
      </c>
      <c r="D504" s="3" t="s">
        <v>2343</v>
      </c>
      <c r="E504" s="3" t="s">
        <v>54</v>
      </c>
      <c r="F504" s="3" t="s">
        <v>53</v>
      </c>
      <c r="G504" s="3" t="s">
        <v>53</v>
      </c>
      <c r="H504" s="3" t="s">
        <v>54</v>
      </c>
      <c r="I504" s="11">
        <v>5</v>
      </c>
      <c r="J504" s="12">
        <v>26</v>
      </c>
      <c r="K504" s="12">
        <f t="shared" si="7"/>
        <v>26</v>
      </c>
      <c r="L504" s="4">
        <v>0.7</v>
      </c>
    </row>
    <row r="505" spans="1:12" x14ac:dyDescent="0.25">
      <c r="A505" s="3" t="s">
        <v>576</v>
      </c>
      <c r="B505" s="3" t="s">
        <v>4259</v>
      </c>
      <c r="C505" s="3" t="s">
        <v>2234</v>
      </c>
      <c r="D505" s="3" t="s">
        <v>2568</v>
      </c>
      <c r="E505" s="3" t="s">
        <v>9</v>
      </c>
      <c r="F505" s="3" t="s">
        <v>8</v>
      </c>
      <c r="G505" s="3" t="s">
        <v>8</v>
      </c>
      <c r="H505" s="3" t="s">
        <v>2235</v>
      </c>
      <c r="I505" s="11">
        <v>9</v>
      </c>
      <c r="J505" s="12">
        <v>21</v>
      </c>
      <c r="K505" s="12">
        <f t="shared" si="7"/>
        <v>21</v>
      </c>
      <c r="L505" s="4">
        <v>1</v>
      </c>
    </row>
    <row r="506" spans="1:12" x14ac:dyDescent="0.25">
      <c r="A506" s="3" t="s">
        <v>2862</v>
      </c>
      <c r="B506" s="3" t="s">
        <v>5156</v>
      </c>
      <c r="C506" s="6" t="s">
        <v>2236</v>
      </c>
      <c r="D506" s="3" t="s">
        <v>2844</v>
      </c>
      <c r="E506" s="3" t="s">
        <v>141</v>
      </c>
      <c r="F506" s="3" t="s">
        <v>140</v>
      </c>
      <c r="G506" s="3" t="s">
        <v>140</v>
      </c>
      <c r="H506" s="3" t="s">
        <v>2675</v>
      </c>
      <c r="I506" s="11">
        <v>1</v>
      </c>
      <c r="J506" s="12">
        <v>1</v>
      </c>
      <c r="K506" s="12">
        <f t="shared" si="7"/>
        <v>1</v>
      </c>
      <c r="L506" s="4">
        <v>1</v>
      </c>
    </row>
    <row r="507" spans="1:12" x14ac:dyDescent="0.25">
      <c r="A507" s="3" t="s">
        <v>577</v>
      </c>
      <c r="B507" s="3" t="s">
        <v>4260</v>
      </c>
      <c r="C507" s="3" t="s">
        <v>2234</v>
      </c>
      <c r="D507" s="3" t="s">
        <v>2671</v>
      </c>
      <c r="E507" s="3" t="s">
        <v>70</v>
      </c>
      <c r="F507" s="3" t="s">
        <v>69</v>
      </c>
      <c r="G507" s="3" t="s">
        <v>120</v>
      </c>
      <c r="H507" s="3" t="s">
        <v>2879</v>
      </c>
      <c r="I507" s="11">
        <v>7</v>
      </c>
      <c r="J507" s="12">
        <v>28</v>
      </c>
      <c r="K507" s="12">
        <f t="shared" si="7"/>
        <v>28</v>
      </c>
      <c r="L507" s="4">
        <v>1</v>
      </c>
    </row>
    <row r="508" spans="1:12" x14ac:dyDescent="0.25">
      <c r="A508" s="3" t="s">
        <v>578</v>
      </c>
      <c r="B508" s="3" t="s">
        <v>4261</v>
      </c>
      <c r="C508" s="3" t="s">
        <v>2234</v>
      </c>
      <c r="D508" s="3" t="s">
        <v>2556</v>
      </c>
      <c r="E508" s="3" t="s">
        <v>35</v>
      </c>
      <c r="F508" s="3" t="s">
        <v>34</v>
      </c>
      <c r="G508" s="3" t="s">
        <v>34</v>
      </c>
      <c r="H508" s="3" t="s">
        <v>35</v>
      </c>
      <c r="I508" s="11">
        <v>10</v>
      </c>
      <c r="J508" s="12">
        <v>19</v>
      </c>
      <c r="K508" s="12">
        <f t="shared" si="7"/>
        <v>19</v>
      </c>
      <c r="L508" s="4">
        <v>1</v>
      </c>
    </row>
    <row r="509" spans="1:12" x14ac:dyDescent="0.25">
      <c r="A509" s="3" t="s">
        <v>579</v>
      </c>
      <c r="B509" s="3" t="s">
        <v>3342</v>
      </c>
      <c r="C509" s="3" t="s">
        <v>2234</v>
      </c>
      <c r="D509" s="3" t="s">
        <v>2487</v>
      </c>
      <c r="E509" s="3" t="s">
        <v>64</v>
      </c>
      <c r="F509" s="3" t="s">
        <v>63</v>
      </c>
      <c r="G509" s="3" t="s">
        <v>63</v>
      </c>
      <c r="H509" s="3" t="s">
        <v>64</v>
      </c>
      <c r="I509" s="11">
        <v>1</v>
      </c>
      <c r="J509" s="12">
        <v>30</v>
      </c>
      <c r="K509" s="12">
        <f t="shared" si="7"/>
        <v>30</v>
      </c>
      <c r="L509" s="4">
        <v>0.2</v>
      </c>
    </row>
    <row r="510" spans="1:12" x14ac:dyDescent="0.25">
      <c r="A510" s="3" t="s">
        <v>579</v>
      </c>
      <c r="B510" s="3" t="s">
        <v>3342</v>
      </c>
      <c r="C510" s="3" t="s">
        <v>2234</v>
      </c>
      <c r="D510" s="3" t="s">
        <v>2521</v>
      </c>
      <c r="E510" s="3" t="s">
        <v>64</v>
      </c>
      <c r="F510" s="3" t="s">
        <v>63</v>
      </c>
      <c r="G510" s="3" t="s">
        <v>63</v>
      </c>
      <c r="H510" s="3" t="s">
        <v>64</v>
      </c>
      <c r="I510" s="11">
        <v>1</v>
      </c>
      <c r="J510" s="12">
        <v>30</v>
      </c>
      <c r="K510" s="12">
        <f t="shared" si="7"/>
        <v>30</v>
      </c>
      <c r="L510" s="4">
        <v>0.8</v>
      </c>
    </row>
    <row r="511" spans="1:12" x14ac:dyDescent="0.25">
      <c r="A511" s="3" t="s">
        <v>580</v>
      </c>
      <c r="B511" s="3" t="s">
        <v>4262</v>
      </c>
      <c r="C511" s="3" t="s">
        <v>2234</v>
      </c>
      <c r="D511" s="3" t="s">
        <v>2306</v>
      </c>
      <c r="E511" s="3" t="s">
        <v>66</v>
      </c>
      <c r="F511" s="3" t="s">
        <v>65</v>
      </c>
      <c r="G511" s="3" t="s">
        <v>65</v>
      </c>
      <c r="H511" s="3" t="s">
        <v>66</v>
      </c>
      <c r="I511" s="11">
        <v>10</v>
      </c>
      <c r="J511" s="12">
        <v>33</v>
      </c>
      <c r="K511" s="12">
        <f t="shared" si="7"/>
        <v>31</v>
      </c>
      <c r="L511" s="4">
        <v>1</v>
      </c>
    </row>
    <row r="512" spans="1:12" x14ac:dyDescent="0.25">
      <c r="A512" s="3" t="s">
        <v>581</v>
      </c>
      <c r="B512" s="3" t="s">
        <v>4263</v>
      </c>
      <c r="C512" s="3" t="s">
        <v>2234</v>
      </c>
      <c r="D512" s="3" t="s">
        <v>2308</v>
      </c>
      <c r="E512" s="3" t="s">
        <v>31</v>
      </c>
      <c r="F512" s="3" t="s">
        <v>30</v>
      </c>
      <c r="G512" s="3" t="s">
        <v>30</v>
      </c>
      <c r="H512" s="3" t="s">
        <v>31</v>
      </c>
      <c r="I512" s="11">
        <v>9</v>
      </c>
      <c r="J512" s="12">
        <v>20</v>
      </c>
      <c r="K512" s="12">
        <f t="shared" si="7"/>
        <v>20</v>
      </c>
      <c r="L512" s="4">
        <v>1</v>
      </c>
    </row>
    <row r="513" spans="1:12" x14ac:dyDescent="0.25">
      <c r="A513" s="3" t="s">
        <v>582</v>
      </c>
      <c r="B513" s="3" t="s">
        <v>3188</v>
      </c>
      <c r="C513" s="3" t="s">
        <v>2234</v>
      </c>
      <c r="D513" s="3" t="s">
        <v>2405</v>
      </c>
      <c r="E513" s="3" t="s">
        <v>86</v>
      </c>
      <c r="F513" s="3" t="s">
        <v>85</v>
      </c>
      <c r="G513" s="3" t="s">
        <v>85</v>
      </c>
      <c r="H513" s="3" t="s">
        <v>86</v>
      </c>
      <c r="I513" s="11">
        <v>4</v>
      </c>
      <c r="J513" s="12">
        <v>17</v>
      </c>
      <c r="K513" s="12">
        <f t="shared" si="7"/>
        <v>17</v>
      </c>
      <c r="L513" s="4">
        <v>0.7</v>
      </c>
    </row>
    <row r="514" spans="1:12" x14ac:dyDescent="0.25">
      <c r="A514" s="3" t="s">
        <v>582</v>
      </c>
      <c r="B514" s="3" t="s">
        <v>3188</v>
      </c>
      <c r="C514" s="3" t="s">
        <v>2234</v>
      </c>
      <c r="D514" s="3" t="s">
        <v>2405</v>
      </c>
      <c r="E514" s="3" t="s">
        <v>80</v>
      </c>
      <c r="F514" s="3" t="s">
        <v>79</v>
      </c>
      <c r="G514" s="3" t="s">
        <v>79</v>
      </c>
      <c r="H514" s="3" t="s">
        <v>80</v>
      </c>
      <c r="I514" s="11">
        <v>4</v>
      </c>
      <c r="J514" s="12">
        <v>17</v>
      </c>
      <c r="K514" s="12">
        <f t="shared" ref="K514:K577" si="8">IF(J514&gt;31,31,J514)</f>
        <v>17</v>
      </c>
      <c r="L514" s="4">
        <v>0.3</v>
      </c>
    </row>
    <row r="515" spans="1:12" x14ac:dyDescent="0.25">
      <c r="A515" s="3" t="s">
        <v>583</v>
      </c>
      <c r="B515" s="3" t="s">
        <v>3608</v>
      </c>
      <c r="C515" s="3" t="s">
        <v>2234</v>
      </c>
      <c r="D515" s="3" t="s">
        <v>2568</v>
      </c>
      <c r="E515" s="3" t="s">
        <v>113</v>
      </c>
      <c r="F515" s="3" t="s">
        <v>112</v>
      </c>
      <c r="G515" s="3" t="s">
        <v>112</v>
      </c>
      <c r="H515" s="3" t="s">
        <v>113</v>
      </c>
      <c r="I515" s="11">
        <v>6</v>
      </c>
      <c r="J515" s="12">
        <v>17</v>
      </c>
      <c r="K515" s="12">
        <f t="shared" si="8"/>
        <v>17</v>
      </c>
      <c r="L515" s="4">
        <v>1</v>
      </c>
    </row>
    <row r="516" spans="1:12" x14ac:dyDescent="0.25">
      <c r="A516" s="3" t="s">
        <v>584</v>
      </c>
      <c r="B516" s="3" t="s">
        <v>4264</v>
      </c>
      <c r="C516" s="3" t="s">
        <v>2234</v>
      </c>
      <c r="D516" s="3" t="s">
        <v>2532</v>
      </c>
      <c r="E516" s="3" t="s">
        <v>2223</v>
      </c>
      <c r="F516" s="3" t="s">
        <v>97</v>
      </c>
      <c r="G516" s="3" t="s">
        <v>127</v>
      </c>
      <c r="H516" s="3" t="s">
        <v>142</v>
      </c>
      <c r="I516" s="11">
        <v>3</v>
      </c>
      <c r="J516" s="12">
        <v>15</v>
      </c>
      <c r="K516" s="12">
        <f t="shared" si="8"/>
        <v>15</v>
      </c>
      <c r="L516" s="4">
        <v>1</v>
      </c>
    </row>
    <row r="517" spans="1:12" x14ac:dyDescent="0.25">
      <c r="A517" s="3" t="s">
        <v>585</v>
      </c>
      <c r="B517" s="3" t="s">
        <v>2999</v>
      </c>
      <c r="C517" s="3" t="s">
        <v>2234</v>
      </c>
      <c r="D517" s="3" t="s">
        <v>2351</v>
      </c>
      <c r="E517" s="3" t="s">
        <v>31</v>
      </c>
      <c r="F517" s="3" t="s">
        <v>30</v>
      </c>
      <c r="G517" s="3" t="s">
        <v>30</v>
      </c>
      <c r="H517" s="3" t="s">
        <v>31</v>
      </c>
      <c r="I517" s="11">
        <v>10</v>
      </c>
      <c r="J517" s="12">
        <v>28</v>
      </c>
      <c r="K517" s="12">
        <f t="shared" si="8"/>
        <v>28</v>
      </c>
      <c r="L517" s="4">
        <v>1</v>
      </c>
    </row>
    <row r="518" spans="1:12" x14ac:dyDescent="0.25">
      <c r="A518" s="3" t="s">
        <v>586</v>
      </c>
      <c r="B518" s="3" t="s">
        <v>4265</v>
      </c>
      <c r="C518" s="3" t="s">
        <v>2234</v>
      </c>
      <c r="D518" s="3" t="s">
        <v>2514</v>
      </c>
      <c r="E518" s="3" t="s">
        <v>56</v>
      </c>
      <c r="F518" s="3" t="s">
        <v>55</v>
      </c>
      <c r="G518" s="3" t="s">
        <v>118</v>
      </c>
      <c r="H518" s="3" t="s">
        <v>2880</v>
      </c>
      <c r="I518" s="11">
        <v>7</v>
      </c>
      <c r="J518" s="12">
        <v>19</v>
      </c>
      <c r="K518" s="12">
        <f t="shared" si="8"/>
        <v>19</v>
      </c>
      <c r="L518" s="4">
        <v>1</v>
      </c>
    </row>
    <row r="519" spans="1:12" x14ac:dyDescent="0.25">
      <c r="A519" s="3" t="s">
        <v>587</v>
      </c>
      <c r="B519" s="3" t="s">
        <v>4266</v>
      </c>
      <c r="C519" s="3" t="s">
        <v>2234</v>
      </c>
      <c r="D519" s="3" t="s">
        <v>2239</v>
      </c>
      <c r="E519" s="3" t="s">
        <v>52</v>
      </c>
      <c r="F519" s="3" t="s">
        <v>51</v>
      </c>
      <c r="G519" s="3" t="s">
        <v>51</v>
      </c>
      <c r="H519" s="3" t="s">
        <v>52</v>
      </c>
      <c r="I519" s="11">
        <v>4</v>
      </c>
      <c r="J519" s="12">
        <v>28</v>
      </c>
      <c r="K519" s="12">
        <f t="shared" si="8"/>
        <v>28</v>
      </c>
      <c r="L519" s="4">
        <v>1</v>
      </c>
    </row>
    <row r="520" spans="1:12" x14ac:dyDescent="0.25">
      <c r="A520" s="3" t="s">
        <v>588</v>
      </c>
      <c r="B520" s="3" t="s">
        <v>3343</v>
      </c>
      <c r="C520" s="3" t="s">
        <v>2234</v>
      </c>
      <c r="D520" s="3" t="s">
        <v>2665</v>
      </c>
      <c r="E520" s="3" t="s">
        <v>42</v>
      </c>
      <c r="F520" s="3" t="s">
        <v>41</v>
      </c>
      <c r="G520" s="3" t="s">
        <v>127</v>
      </c>
      <c r="H520" s="3" t="s">
        <v>142</v>
      </c>
      <c r="I520" s="11">
        <v>10</v>
      </c>
      <c r="J520" s="12">
        <v>21</v>
      </c>
      <c r="K520" s="12">
        <f t="shared" si="8"/>
        <v>21</v>
      </c>
      <c r="L520" s="4">
        <v>1</v>
      </c>
    </row>
    <row r="521" spans="1:12" x14ac:dyDescent="0.25">
      <c r="A521" s="3" t="s">
        <v>589</v>
      </c>
      <c r="B521" s="3" t="s">
        <v>3000</v>
      </c>
      <c r="C521" s="3" t="s">
        <v>2234</v>
      </c>
      <c r="D521" s="3" t="s">
        <v>2769</v>
      </c>
      <c r="E521" s="3" t="s">
        <v>29</v>
      </c>
      <c r="F521" s="3" t="s">
        <v>28</v>
      </c>
      <c r="G521" s="3" t="s">
        <v>28</v>
      </c>
      <c r="H521" s="3" t="s">
        <v>29</v>
      </c>
      <c r="I521" s="11">
        <v>10</v>
      </c>
      <c r="J521" s="12">
        <v>18</v>
      </c>
      <c r="K521" s="12">
        <f t="shared" si="8"/>
        <v>18</v>
      </c>
      <c r="L521" s="4">
        <v>1</v>
      </c>
    </row>
    <row r="522" spans="1:12" x14ac:dyDescent="0.25">
      <c r="A522" s="3" t="s">
        <v>590</v>
      </c>
      <c r="B522" s="3" t="s">
        <v>3001</v>
      </c>
      <c r="C522" s="3" t="s">
        <v>2234</v>
      </c>
      <c r="D522" s="3" t="s">
        <v>2460</v>
      </c>
      <c r="E522" s="3" t="s">
        <v>31</v>
      </c>
      <c r="F522" s="3" t="s">
        <v>30</v>
      </c>
      <c r="G522" s="3" t="s">
        <v>30</v>
      </c>
      <c r="H522" s="3" t="s">
        <v>31</v>
      </c>
      <c r="I522" s="11">
        <v>5</v>
      </c>
      <c r="J522" s="12">
        <v>24</v>
      </c>
      <c r="K522" s="12">
        <f t="shared" si="8"/>
        <v>24</v>
      </c>
      <c r="L522" s="4">
        <v>1</v>
      </c>
    </row>
    <row r="523" spans="1:12" x14ac:dyDescent="0.25">
      <c r="A523" s="3" t="s">
        <v>591</v>
      </c>
      <c r="B523" s="3" t="s">
        <v>4267</v>
      </c>
      <c r="C523" s="3" t="s">
        <v>2234</v>
      </c>
      <c r="D523" s="3" t="s">
        <v>2308</v>
      </c>
      <c r="E523" s="3" t="s">
        <v>96</v>
      </c>
      <c r="F523" s="3" t="s">
        <v>95</v>
      </c>
      <c r="G523" s="3" t="s">
        <v>95</v>
      </c>
      <c r="H523" s="3" t="s">
        <v>96</v>
      </c>
      <c r="I523" s="11">
        <v>8</v>
      </c>
      <c r="J523" s="12">
        <v>28</v>
      </c>
      <c r="K523" s="12">
        <f t="shared" si="8"/>
        <v>28</v>
      </c>
      <c r="L523" s="4">
        <v>1</v>
      </c>
    </row>
    <row r="524" spans="1:12" x14ac:dyDescent="0.25">
      <c r="A524" s="3" t="s">
        <v>592</v>
      </c>
      <c r="B524" s="3" t="s">
        <v>5268</v>
      </c>
      <c r="C524" s="3" t="s">
        <v>2234</v>
      </c>
      <c r="D524" s="3" t="s">
        <v>2417</v>
      </c>
      <c r="E524" s="3" t="s">
        <v>37</v>
      </c>
      <c r="F524" s="3" t="s">
        <v>36</v>
      </c>
      <c r="G524" s="3" t="s">
        <v>120</v>
      </c>
      <c r="H524" s="3" t="s">
        <v>2879</v>
      </c>
      <c r="I524" s="11">
        <v>5</v>
      </c>
      <c r="J524" s="12">
        <v>23</v>
      </c>
      <c r="K524" s="12">
        <f t="shared" si="8"/>
        <v>23</v>
      </c>
      <c r="L524" s="4">
        <v>1</v>
      </c>
    </row>
    <row r="525" spans="1:12" x14ac:dyDescent="0.25">
      <c r="A525" s="3" t="s">
        <v>593</v>
      </c>
      <c r="B525" s="3" t="s">
        <v>3609</v>
      </c>
      <c r="C525" s="3" t="s">
        <v>2234</v>
      </c>
      <c r="D525" s="3" t="s">
        <v>2726</v>
      </c>
      <c r="E525" s="3" t="s">
        <v>39</v>
      </c>
      <c r="F525" s="3" t="s">
        <v>38</v>
      </c>
      <c r="G525" s="3" t="s">
        <v>38</v>
      </c>
      <c r="H525" s="3" t="s">
        <v>39</v>
      </c>
      <c r="I525" s="11">
        <v>10</v>
      </c>
      <c r="J525" s="12">
        <v>9</v>
      </c>
      <c r="K525" s="12">
        <f t="shared" si="8"/>
        <v>9</v>
      </c>
      <c r="L525" s="4">
        <v>1</v>
      </c>
    </row>
    <row r="526" spans="1:12" x14ac:dyDescent="0.25">
      <c r="A526" s="3" t="s">
        <v>594</v>
      </c>
      <c r="B526" s="3" t="s">
        <v>3344</v>
      </c>
      <c r="C526" s="3" t="s">
        <v>2234</v>
      </c>
      <c r="D526" s="3" t="s">
        <v>2769</v>
      </c>
      <c r="E526" s="3" t="s">
        <v>66</v>
      </c>
      <c r="F526" s="3" t="s">
        <v>65</v>
      </c>
      <c r="G526" s="3" t="s">
        <v>65</v>
      </c>
      <c r="H526" s="3" t="s">
        <v>66</v>
      </c>
      <c r="I526" s="11">
        <v>10</v>
      </c>
      <c r="J526" s="12">
        <v>18</v>
      </c>
      <c r="K526" s="12">
        <f t="shared" si="8"/>
        <v>18</v>
      </c>
      <c r="L526" s="4">
        <v>1</v>
      </c>
    </row>
    <row r="527" spans="1:12" x14ac:dyDescent="0.25">
      <c r="A527" s="3" t="s">
        <v>595</v>
      </c>
      <c r="B527" s="3" t="s">
        <v>3345</v>
      </c>
      <c r="C527" s="3" t="s">
        <v>2234</v>
      </c>
      <c r="D527" s="3" t="s">
        <v>2298</v>
      </c>
      <c r="E527" s="3" t="s">
        <v>46</v>
      </c>
      <c r="F527" s="3" t="s">
        <v>45</v>
      </c>
      <c r="G527" s="3" t="s">
        <v>120</v>
      </c>
      <c r="H527" s="3" t="s">
        <v>2879</v>
      </c>
      <c r="I527" s="11">
        <v>10</v>
      </c>
      <c r="J527" s="12">
        <v>32</v>
      </c>
      <c r="K527" s="12">
        <f t="shared" si="8"/>
        <v>31</v>
      </c>
      <c r="L527" s="4">
        <v>1</v>
      </c>
    </row>
    <row r="528" spans="1:12" x14ac:dyDescent="0.25">
      <c r="A528" s="3" t="s">
        <v>596</v>
      </c>
      <c r="B528" s="3" t="s">
        <v>3610</v>
      </c>
      <c r="C528" s="3" t="s">
        <v>2234</v>
      </c>
      <c r="D528" s="3" t="s">
        <v>2726</v>
      </c>
      <c r="E528" s="3" t="s">
        <v>103</v>
      </c>
      <c r="F528" s="3" t="s">
        <v>102</v>
      </c>
      <c r="G528" s="3" t="s">
        <v>102</v>
      </c>
      <c r="H528" s="3" t="s">
        <v>103</v>
      </c>
      <c r="I528" s="11">
        <v>6</v>
      </c>
      <c r="J528" s="12">
        <v>27</v>
      </c>
      <c r="K528" s="12">
        <f t="shared" si="8"/>
        <v>27</v>
      </c>
      <c r="L528" s="4">
        <v>1</v>
      </c>
    </row>
    <row r="529" spans="1:12" x14ac:dyDescent="0.25">
      <c r="A529" s="3" t="s">
        <v>597</v>
      </c>
      <c r="B529" s="3" t="s">
        <v>3611</v>
      </c>
      <c r="C529" s="3" t="s">
        <v>2234</v>
      </c>
      <c r="D529" s="3" t="s">
        <v>2714</v>
      </c>
      <c r="E529" s="3" t="s">
        <v>33</v>
      </c>
      <c r="F529" s="3" t="s">
        <v>32</v>
      </c>
      <c r="G529" s="3" t="s">
        <v>32</v>
      </c>
      <c r="H529" s="3" t="s">
        <v>33</v>
      </c>
      <c r="I529" s="11">
        <v>10</v>
      </c>
      <c r="J529" s="12">
        <v>19</v>
      </c>
      <c r="K529" s="12">
        <f t="shared" si="8"/>
        <v>19</v>
      </c>
      <c r="L529" s="4">
        <v>1</v>
      </c>
    </row>
    <row r="530" spans="1:12" x14ac:dyDescent="0.25">
      <c r="A530" s="3" t="s">
        <v>598</v>
      </c>
      <c r="B530" s="3" t="s">
        <v>4268</v>
      </c>
      <c r="C530" s="3" t="s">
        <v>2234</v>
      </c>
      <c r="D530" s="3" t="s">
        <v>2298</v>
      </c>
      <c r="E530" s="3" t="s">
        <v>115</v>
      </c>
      <c r="F530" s="3" t="s">
        <v>114</v>
      </c>
      <c r="G530" s="3" t="s">
        <v>120</v>
      </c>
      <c r="H530" s="3" t="s">
        <v>2879</v>
      </c>
      <c r="I530" s="11">
        <v>5</v>
      </c>
      <c r="J530" s="12">
        <v>19</v>
      </c>
      <c r="K530" s="12">
        <f t="shared" si="8"/>
        <v>19</v>
      </c>
      <c r="L530" s="4">
        <v>1</v>
      </c>
    </row>
    <row r="531" spans="1:12" x14ac:dyDescent="0.25">
      <c r="A531" s="3" t="s">
        <v>599</v>
      </c>
      <c r="B531" s="3" t="s">
        <v>5269</v>
      </c>
      <c r="C531" s="3" t="s">
        <v>2234</v>
      </c>
      <c r="D531" s="3" t="s">
        <v>2861</v>
      </c>
      <c r="E531" s="3" t="s">
        <v>139</v>
      </c>
      <c r="F531" s="3" t="s">
        <v>138</v>
      </c>
      <c r="G531" s="3" t="s">
        <v>138</v>
      </c>
      <c r="H531" s="3" t="s">
        <v>139</v>
      </c>
      <c r="I531" s="11">
        <v>6</v>
      </c>
      <c r="J531" s="12">
        <v>16</v>
      </c>
      <c r="K531" s="12">
        <f t="shared" si="8"/>
        <v>16</v>
      </c>
      <c r="L531" s="4">
        <v>1</v>
      </c>
    </row>
    <row r="532" spans="1:12" x14ac:dyDescent="0.25">
      <c r="A532" s="3" t="s">
        <v>600</v>
      </c>
      <c r="B532" s="3" t="s">
        <v>4269</v>
      </c>
      <c r="C532" s="3" t="s">
        <v>2234</v>
      </c>
      <c r="D532" s="3" t="s">
        <v>2302</v>
      </c>
      <c r="E532" s="3" t="s">
        <v>70</v>
      </c>
      <c r="F532" s="3" t="s">
        <v>69</v>
      </c>
      <c r="G532" s="3" t="s">
        <v>127</v>
      </c>
      <c r="H532" s="3" t="s">
        <v>142</v>
      </c>
      <c r="I532" s="11">
        <v>10</v>
      </c>
      <c r="J532" s="12">
        <v>30</v>
      </c>
      <c r="K532" s="12">
        <f t="shared" si="8"/>
        <v>30</v>
      </c>
      <c r="L532" s="4">
        <v>1</v>
      </c>
    </row>
    <row r="533" spans="1:12" x14ac:dyDescent="0.25">
      <c r="A533" s="3" t="s">
        <v>601</v>
      </c>
      <c r="B533" s="3" t="s">
        <v>4270</v>
      </c>
      <c r="C533" s="3" t="s">
        <v>2234</v>
      </c>
      <c r="D533" s="3" t="s">
        <v>2302</v>
      </c>
      <c r="E533" s="3" t="s">
        <v>64</v>
      </c>
      <c r="F533" s="3" t="s">
        <v>63</v>
      </c>
      <c r="G533" s="3" t="s">
        <v>127</v>
      </c>
      <c r="H533" s="3" t="s">
        <v>142</v>
      </c>
      <c r="I533" s="11">
        <v>10</v>
      </c>
      <c r="J533" s="12">
        <v>25</v>
      </c>
      <c r="K533" s="12">
        <f t="shared" si="8"/>
        <v>25</v>
      </c>
      <c r="L533" s="4">
        <v>1</v>
      </c>
    </row>
    <row r="534" spans="1:12" x14ac:dyDescent="0.25">
      <c r="A534" s="3" t="s">
        <v>602</v>
      </c>
      <c r="B534" s="3" t="s">
        <v>4271</v>
      </c>
      <c r="C534" s="3" t="s">
        <v>2234</v>
      </c>
      <c r="D534" s="3" t="s">
        <v>2239</v>
      </c>
      <c r="E534" s="3" t="s">
        <v>105</v>
      </c>
      <c r="F534" s="3" t="s">
        <v>104</v>
      </c>
      <c r="G534" s="3" t="s">
        <v>104</v>
      </c>
      <c r="H534" s="3" t="s">
        <v>2364</v>
      </c>
      <c r="I534" s="11">
        <v>5</v>
      </c>
      <c r="J534" s="12">
        <v>19</v>
      </c>
      <c r="K534" s="12">
        <f t="shared" si="8"/>
        <v>19</v>
      </c>
      <c r="L534" s="4">
        <v>1</v>
      </c>
    </row>
    <row r="535" spans="1:12" x14ac:dyDescent="0.25">
      <c r="A535" s="3" t="s">
        <v>603</v>
      </c>
      <c r="B535" s="3" t="s">
        <v>4272</v>
      </c>
      <c r="C535" s="3" t="s">
        <v>2234</v>
      </c>
      <c r="D535" s="3" t="s">
        <v>2659</v>
      </c>
      <c r="E535" s="3" t="s">
        <v>15</v>
      </c>
      <c r="F535" s="3" t="s">
        <v>14</v>
      </c>
      <c r="G535" s="3" t="s">
        <v>14</v>
      </c>
      <c r="H535" s="3" t="s">
        <v>15</v>
      </c>
      <c r="I535" s="11">
        <v>10</v>
      </c>
      <c r="J535" s="12">
        <v>20</v>
      </c>
      <c r="K535" s="12">
        <f t="shared" si="8"/>
        <v>20</v>
      </c>
      <c r="L535" s="4">
        <v>1</v>
      </c>
    </row>
    <row r="536" spans="1:12" x14ac:dyDescent="0.25">
      <c r="A536" s="3" t="s">
        <v>604</v>
      </c>
      <c r="B536" s="3" t="s">
        <v>4273</v>
      </c>
      <c r="C536" s="3" t="s">
        <v>2234</v>
      </c>
      <c r="D536" s="3" t="s">
        <v>2289</v>
      </c>
      <c r="E536" s="3" t="s">
        <v>11</v>
      </c>
      <c r="F536" s="3" t="s">
        <v>10</v>
      </c>
      <c r="G536" s="3" t="s">
        <v>10</v>
      </c>
      <c r="H536" s="3" t="s">
        <v>11</v>
      </c>
      <c r="I536" s="11">
        <v>4</v>
      </c>
      <c r="J536" s="12">
        <v>25</v>
      </c>
      <c r="K536" s="12">
        <f t="shared" si="8"/>
        <v>25</v>
      </c>
      <c r="L536" s="4">
        <v>1</v>
      </c>
    </row>
    <row r="537" spans="1:12" x14ac:dyDescent="0.25">
      <c r="A537" s="3" t="s">
        <v>605</v>
      </c>
      <c r="B537" s="3" t="s">
        <v>3612</v>
      </c>
      <c r="C537" s="3" t="s">
        <v>2234</v>
      </c>
      <c r="D537" s="3" t="s">
        <v>2651</v>
      </c>
      <c r="E537" s="3" t="s">
        <v>74</v>
      </c>
      <c r="F537" s="3" t="s">
        <v>73</v>
      </c>
      <c r="G537" s="3" t="s">
        <v>127</v>
      </c>
      <c r="H537" s="3" t="s">
        <v>142</v>
      </c>
      <c r="I537" s="11">
        <v>5</v>
      </c>
      <c r="J537" s="12">
        <v>19</v>
      </c>
      <c r="K537" s="12">
        <f t="shared" si="8"/>
        <v>19</v>
      </c>
      <c r="L537" s="4">
        <v>1</v>
      </c>
    </row>
    <row r="538" spans="1:12" x14ac:dyDescent="0.25">
      <c r="A538" s="3" t="s">
        <v>606</v>
      </c>
      <c r="B538" s="3" t="s">
        <v>3346</v>
      </c>
      <c r="C538" s="3" t="s">
        <v>2234</v>
      </c>
      <c r="D538" s="3" t="s">
        <v>2341</v>
      </c>
      <c r="E538" s="3" t="s">
        <v>29</v>
      </c>
      <c r="F538" s="3" t="s">
        <v>28</v>
      </c>
      <c r="G538" s="3" t="s">
        <v>28</v>
      </c>
      <c r="H538" s="3" t="s">
        <v>29</v>
      </c>
      <c r="I538" s="11">
        <v>8</v>
      </c>
      <c r="J538" s="12">
        <v>20</v>
      </c>
      <c r="K538" s="12">
        <f t="shared" si="8"/>
        <v>20</v>
      </c>
      <c r="L538" s="4">
        <v>0.6</v>
      </c>
    </row>
    <row r="539" spans="1:12" x14ac:dyDescent="0.25">
      <c r="A539" s="3" t="s">
        <v>606</v>
      </c>
      <c r="B539" s="3" t="s">
        <v>3346</v>
      </c>
      <c r="C539" s="3" t="s">
        <v>2234</v>
      </c>
      <c r="D539" s="3" t="s">
        <v>2836</v>
      </c>
      <c r="E539" s="3" t="s">
        <v>29</v>
      </c>
      <c r="F539" s="3" t="s">
        <v>28</v>
      </c>
      <c r="G539" s="3" t="s">
        <v>28</v>
      </c>
      <c r="H539" s="3" t="s">
        <v>29</v>
      </c>
      <c r="I539" s="11">
        <v>8</v>
      </c>
      <c r="J539" s="12">
        <v>20</v>
      </c>
      <c r="K539" s="12">
        <f t="shared" si="8"/>
        <v>20</v>
      </c>
      <c r="L539" s="4">
        <v>0.4</v>
      </c>
    </row>
    <row r="540" spans="1:12" x14ac:dyDescent="0.25">
      <c r="A540" s="3" t="s">
        <v>607</v>
      </c>
      <c r="B540" s="3" t="s">
        <v>4274</v>
      </c>
      <c r="C540" s="3" t="s">
        <v>2234</v>
      </c>
      <c r="D540" s="3" t="s">
        <v>2568</v>
      </c>
      <c r="E540" s="3" t="s">
        <v>39</v>
      </c>
      <c r="F540" s="3" t="s">
        <v>38</v>
      </c>
      <c r="G540" s="3" t="s">
        <v>38</v>
      </c>
      <c r="H540" s="3" t="s">
        <v>39</v>
      </c>
      <c r="I540" s="11">
        <v>1</v>
      </c>
      <c r="J540" s="12">
        <v>18</v>
      </c>
      <c r="K540" s="12">
        <f t="shared" si="8"/>
        <v>18</v>
      </c>
      <c r="L540" s="4">
        <v>1</v>
      </c>
    </row>
    <row r="541" spans="1:12" x14ac:dyDescent="0.25">
      <c r="A541" s="3" t="s">
        <v>608</v>
      </c>
      <c r="B541" s="3" t="s">
        <v>4275</v>
      </c>
      <c r="C541" s="3" t="s">
        <v>2234</v>
      </c>
      <c r="D541" s="3" t="s">
        <v>2239</v>
      </c>
      <c r="E541" s="3" t="s">
        <v>15</v>
      </c>
      <c r="F541" s="3" t="s">
        <v>14</v>
      </c>
      <c r="G541" s="3" t="s">
        <v>14</v>
      </c>
      <c r="H541" s="3" t="s">
        <v>15</v>
      </c>
      <c r="I541" s="11">
        <v>3</v>
      </c>
      <c r="J541" s="12">
        <v>24</v>
      </c>
      <c r="K541" s="12">
        <f t="shared" si="8"/>
        <v>24</v>
      </c>
      <c r="L541" s="4">
        <v>1</v>
      </c>
    </row>
    <row r="542" spans="1:12" x14ac:dyDescent="0.25">
      <c r="A542" s="3" t="s">
        <v>609</v>
      </c>
      <c r="B542" s="3" t="s">
        <v>3238</v>
      </c>
      <c r="C542" s="3" t="s">
        <v>2234</v>
      </c>
      <c r="D542" s="3" t="s">
        <v>2394</v>
      </c>
      <c r="E542" s="3" t="s">
        <v>123</v>
      </c>
      <c r="F542" s="3" t="s">
        <v>122</v>
      </c>
      <c r="G542" s="3" t="s">
        <v>122</v>
      </c>
      <c r="H542" s="3" t="s">
        <v>123</v>
      </c>
      <c r="I542" s="11">
        <v>3</v>
      </c>
      <c r="J542" s="12">
        <v>21</v>
      </c>
      <c r="K542" s="12">
        <f t="shared" si="8"/>
        <v>21</v>
      </c>
      <c r="L542" s="4">
        <v>0.6</v>
      </c>
    </row>
    <row r="543" spans="1:12" x14ac:dyDescent="0.25">
      <c r="A543" s="3" t="s">
        <v>609</v>
      </c>
      <c r="B543" s="3" t="s">
        <v>3238</v>
      </c>
      <c r="C543" s="3" t="s">
        <v>2234</v>
      </c>
      <c r="D543" s="3" t="s">
        <v>2809</v>
      </c>
      <c r="E543" s="3" t="s">
        <v>7</v>
      </c>
      <c r="F543" s="3" t="s">
        <v>6</v>
      </c>
      <c r="G543" s="3" t="s">
        <v>6</v>
      </c>
      <c r="H543" s="3" t="s">
        <v>7</v>
      </c>
      <c r="I543" s="11">
        <v>3</v>
      </c>
      <c r="J543" s="12">
        <v>21</v>
      </c>
      <c r="K543" s="12">
        <f t="shared" si="8"/>
        <v>21</v>
      </c>
      <c r="L543" s="4">
        <v>0.4</v>
      </c>
    </row>
    <row r="544" spans="1:12" x14ac:dyDescent="0.25">
      <c r="A544" s="3" t="s">
        <v>610</v>
      </c>
      <c r="B544" s="3" t="s">
        <v>3140</v>
      </c>
      <c r="C544" s="3" t="s">
        <v>2234</v>
      </c>
      <c r="D544" s="3" t="s">
        <v>2251</v>
      </c>
      <c r="E544" s="3" t="s">
        <v>11</v>
      </c>
      <c r="F544" s="3" t="s">
        <v>10</v>
      </c>
      <c r="G544" s="3" t="s">
        <v>10</v>
      </c>
      <c r="H544" s="3" t="s">
        <v>11</v>
      </c>
      <c r="I544" s="11">
        <v>2</v>
      </c>
      <c r="J544" s="12">
        <v>27</v>
      </c>
      <c r="K544" s="12">
        <f t="shared" si="8"/>
        <v>27</v>
      </c>
      <c r="L544" s="4">
        <v>0.2</v>
      </c>
    </row>
    <row r="545" spans="1:12" x14ac:dyDescent="0.25">
      <c r="A545" s="3" t="s">
        <v>610</v>
      </c>
      <c r="B545" s="3" t="s">
        <v>3140</v>
      </c>
      <c r="C545" s="3" t="s">
        <v>2234</v>
      </c>
      <c r="D545" s="3" t="s">
        <v>2257</v>
      </c>
      <c r="E545" s="3" t="s">
        <v>11</v>
      </c>
      <c r="F545" s="3" t="s">
        <v>10</v>
      </c>
      <c r="G545" s="3" t="s">
        <v>10</v>
      </c>
      <c r="H545" s="3" t="s">
        <v>11</v>
      </c>
      <c r="I545" s="11">
        <v>2</v>
      </c>
      <c r="J545" s="12">
        <v>27</v>
      </c>
      <c r="K545" s="12">
        <f t="shared" si="8"/>
        <v>27</v>
      </c>
      <c r="L545" s="4">
        <v>0.8</v>
      </c>
    </row>
    <row r="546" spans="1:12" x14ac:dyDescent="0.25">
      <c r="A546" s="3" t="s">
        <v>611</v>
      </c>
      <c r="B546" s="3" t="s">
        <v>2957</v>
      </c>
      <c r="C546" s="3" t="s">
        <v>2234</v>
      </c>
      <c r="D546" s="3" t="s">
        <v>2304</v>
      </c>
      <c r="E546" s="3" t="s">
        <v>99</v>
      </c>
      <c r="F546" s="3" t="s">
        <v>98</v>
      </c>
      <c r="G546" s="3" t="s">
        <v>98</v>
      </c>
      <c r="H546" s="3" t="s">
        <v>99</v>
      </c>
      <c r="I546" s="11">
        <v>10</v>
      </c>
      <c r="J546" s="12">
        <v>18</v>
      </c>
      <c r="K546" s="12">
        <f t="shared" si="8"/>
        <v>18</v>
      </c>
      <c r="L546" s="4">
        <v>1</v>
      </c>
    </row>
    <row r="547" spans="1:12" x14ac:dyDescent="0.25">
      <c r="A547" s="3" t="s">
        <v>612</v>
      </c>
      <c r="B547" s="3" t="s">
        <v>4276</v>
      </c>
      <c r="C547" s="3" t="s">
        <v>2234</v>
      </c>
      <c r="D547" s="3" t="s">
        <v>2693</v>
      </c>
      <c r="E547" s="3" t="s">
        <v>64</v>
      </c>
      <c r="F547" s="3" t="s">
        <v>63</v>
      </c>
      <c r="G547" s="3" t="s">
        <v>63</v>
      </c>
      <c r="H547" s="3" t="s">
        <v>64</v>
      </c>
      <c r="I547" s="11">
        <v>10</v>
      </c>
      <c r="J547" s="12">
        <v>21</v>
      </c>
      <c r="K547" s="12">
        <f t="shared" si="8"/>
        <v>21</v>
      </c>
      <c r="L547" s="4">
        <v>1</v>
      </c>
    </row>
    <row r="548" spans="1:12" x14ac:dyDescent="0.25">
      <c r="A548" s="3" t="s">
        <v>613</v>
      </c>
      <c r="B548" s="3" t="s">
        <v>5160</v>
      </c>
      <c r="C548" s="3" t="s">
        <v>2234</v>
      </c>
      <c r="D548" s="3" t="s">
        <v>2333</v>
      </c>
      <c r="E548" s="3" t="s">
        <v>37</v>
      </c>
      <c r="F548" s="3" t="s">
        <v>36</v>
      </c>
      <c r="G548" s="3" t="s">
        <v>120</v>
      </c>
      <c r="H548" s="3" t="s">
        <v>2879</v>
      </c>
      <c r="I548" s="11">
        <v>5</v>
      </c>
      <c r="J548" s="12">
        <v>26</v>
      </c>
      <c r="K548" s="12">
        <f t="shared" si="8"/>
        <v>26</v>
      </c>
      <c r="L548" s="4">
        <v>0.2</v>
      </c>
    </row>
    <row r="549" spans="1:12" x14ac:dyDescent="0.25">
      <c r="A549" s="3" t="s">
        <v>613</v>
      </c>
      <c r="B549" s="3" t="s">
        <v>5160</v>
      </c>
      <c r="C549" s="3" t="s">
        <v>2234</v>
      </c>
      <c r="D549" s="3" t="s">
        <v>2333</v>
      </c>
      <c r="E549" s="3" t="s">
        <v>48</v>
      </c>
      <c r="F549" s="3" t="s">
        <v>47</v>
      </c>
      <c r="G549" s="3" t="s">
        <v>120</v>
      </c>
      <c r="H549" s="3" t="s">
        <v>2879</v>
      </c>
      <c r="I549" s="11">
        <v>5</v>
      </c>
      <c r="J549" s="12">
        <v>26</v>
      </c>
      <c r="K549" s="12">
        <f t="shared" si="8"/>
        <v>26</v>
      </c>
      <c r="L549" s="4">
        <v>0.8</v>
      </c>
    </row>
    <row r="550" spans="1:12" x14ac:dyDescent="0.25">
      <c r="A550" s="3" t="s">
        <v>614</v>
      </c>
      <c r="B550" s="3" t="s">
        <v>3613</v>
      </c>
      <c r="C550" s="3" t="s">
        <v>2234</v>
      </c>
      <c r="D550" s="3" t="s">
        <v>2237</v>
      </c>
      <c r="E550" s="3" t="s">
        <v>2224</v>
      </c>
      <c r="F550" s="3" t="s">
        <v>40</v>
      </c>
      <c r="G550" s="3" t="s">
        <v>40</v>
      </c>
      <c r="H550" s="3" t="s">
        <v>2756</v>
      </c>
      <c r="I550" s="11">
        <v>10</v>
      </c>
      <c r="J550" s="12">
        <v>27</v>
      </c>
      <c r="K550" s="12">
        <f t="shared" si="8"/>
        <v>27</v>
      </c>
      <c r="L550" s="4">
        <v>1</v>
      </c>
    </row>
    <row r="551" spans="1:12" x14ac:dyDescent="0.25">
      <c r="A551" s="3" t="s">
        <v>615</v>
      </c>
      <c r="B551" s="3" t="s">
        <v>3239</v>
      </c>
      <c r="C551" s="3" t="s">
        <v>2234</v>
      </c>
      <c r="D551" s="3" t="s">
        <v>2343</v>
      </c>
      <c r="E551" s="3" t="s">
        <v>23</v>
      </c>
      <c r="F551" s="3" t="s">
        <v>22</v>
      </c>
      <c r="G551" s="3" t="s">
        <v>22</v>
      </c>
      <c r="H551" s="3" t="s">
        <v>23</v>
      </c>
      <c r="I551" s="11">
        <v>5</v>
      </c>
      <c r="J551" s="12">
        <v>18</v>
      </c>
      <c r="K551" s="12">
        <f t="shared" si="8"/>
        <v>18</v>
      </c>
      <c r="L551" s="4">
        <v>1</v>
      </c>
    </row>
    <row r="552" spans="1:12" x14ac:dyDescent="0.25">
      <c r="A552" s="3" t="s">
        <v>2860</v>
      </c>
      <c r="B552" s="3" t="s">
        <v>4277</v>
      </c>
      <c r="C552" s="3" t="s">
        <v>2234</v>
      </c>
      <c r="D552" s="3" t="s">
        <v>2284</v>
      </c>
      <c r="E552" s="3" t="s">
        <v>70</v>
      </c>
      <c r="F552" s="3" t="s">
        <v>69</v>
      </c>
      <c r="G552" s="3" t="s">
        <v>120</v>
      </c>
      <c r="H552" s="3" t="s">
        <v>2879</v>
      </c>
      <c r="I552" s="11">
        <v>5</v>
      </c>
      <c r="J552" s="12">
        <v>3</v>
      </c>
      <c r="K552" s="12">
        <f t="shared" si="8"/>
        <v>3</v>
      </c>
      <c r="L552" s="4">
        <v>1</v>
      </c>
    </row>
    <row r="553" spans="1:12" x14ac:dyDescent="0.25">
      <c r="A553" s="3" t="s">
        <v>616</v>
      </c>
      <c r="B553" s="3" t="s">
        <v>4278</v>
      </c>
      <c r="C553" s="3" t="s">
        <v>2234</v>
      </c>
      <c r="D553" s="3" t="s">
        <v>2556</v>
      </c>
      <c r="E553" s="3" t="s">
        <v>105</v>
      </c>
      <c r="F553" s="3" t="s">
        <v>104</v>
      </c>
      <c r="G553" s="3" t="s">
        <v>104</v>
      </c>
      <c r="H553" s="3" t="s">
        <v>2364</v>
      </c>
      <c r="I553" s="11">
        <v>5</v>
      </c>
      <c r="J553" s="12">
        <v>16</v>
      </c>
      <c r="K553" s="12">
        <f t="shared" si="8"/>
        <v>16</v>
      </c>
      <c r="L553" s="4">
        <v>1</v>
      </c>
    </row>
    <row r="554" spans="1:12" x14ac:dyDescent="0.25">
      <c r="A554" s="3" t="s">
        <v>617</v>
      </c>
      <c r="B554" s="3" t="s">
        <v>4279</v>
      </c>
      <c r="C554" s="3" t="s">
        <v>2234</v>
      </c>
      <c r="D554" s="3" t="s">
        <v>2381</v>
      </c>
      <c r="E554" s="3" t="s">
        <v>31</v>
      </c>
      <c r="F554" s="3" t="s">
        <v>30</v>
      </c>
      <c r="G554" s="3" t="s">
        <v>30</v>
      </c>
      <c r="H554" s="3" t="s">
        <v>31</v>
      </c>
      <c r="I554" s="11">
        <v>7</v>
      </c>
      <c r="J554" s="12">
        <v>25</v>
      </c>
      <c r="K554" s="12">
        <f t="shared" si="8"/>
        <v>25</v>
      </c>
      <c r="L554" s="4">
        <v>1</v>
      </c>
    </row>
    <row r="555" spans="1:12" x14ac:dyDescent="0.25">
      <c r="A555" s="3" t="s">
        <v>618</v>
      </c>
      <c r="B555" s="3" t="s">
        <v>5270</v>
      </c>
      <c r="C555" s="3" t="s">
        <v>2234</v>
      </c>
      <c r="D555" s="3" t="s">
        <v>2333</v>
      </c>
      <c r="E555" s="3" t="s">
        <v>88</v>
      </c>
      <c r="F555" s="3" t="s">
        <v>87</v>
      </c>
      <c r="G555" s="3" t="s">
        <v>120</v>
      </c>
      <c r="H555" s="3" t="s">
        <v>2879</v>
      </c>
      <c r="I555" s="11">
        <v>10</v>
      </c>
      <c r="J555" s="12">
        <v>17</v>
      </c>
      <c r="K555" s="12">
        <f t="shared" si="8"/>
        <v>17</v>
      </c>
      <c r="L555" s="4">
        <v>1</v>
      </c>
    </row>
    <row r="556" spans="1:12" x14ac:dyDescent="0.25">
      <c r="A556" s="3" t="s">
        <v>619</v>
      </c>
      <c r="B556" s="3" t="s">
        <v>4280</v>
      </c>
      <c r="C556" s="3" t="s">
        <v>2234</v>
      </c>
      <c r="D556" s="3" t="s">
        <v>2665</v>
      </c>
      <c r="E556" s="3" t="s">
        <v>46</v>
      </c>
      <c r="F556" s="3" t="s">
        <v>45</v>
      </c>
      <c r="G556" s="3" t="s">
        <v>127</v>
      </c>
      <c r="H556" s="3" t="s">
        <v>142</v>
      </c>
      <c r="I556" s="11">
        <v>5</v>
      </c>
      <c r="J556" s="12">
        <v>19</v>
      </c>
      <c r="K556" s="12">
        <f t="shared" si="8"/>
        <v>19</v>
      </c>
      <c r="L556" s="4">
        <v>1</v>
      </c>
    </row>
    <row r="557" spans="1:12" x14ac:dyDescent="0.25">
      <c r="A557" s="3" t="s">
        <v>620</v>
      </c>
      <c r="B557" s="3" t="s">
        <v>4281</v>
      </c>
      <c r="C557" s="3" t="s">
        <v>2234</v>
      </c>
      <c r="D557" s="3" t="s">
        <v>2568</v>
      </c>
      <c r="E557" s="3" t="s">
        <v>52</v>
      </c>
      <c r="F557" s="3" t="s">
        <v>51</v>
      </c>
      <c r="G557" s="3" t="s">
        <v>51</v>
      </c>
      <c r="H557" s="3" t="s">
        <v>52</v>
      </c>
      <c r="I557" s="11">
        <v>8</v>
      </c>
      <c r="J557" s="12">
        <v>17</v>
      </c>
      <c r="K557" s="12">
        <f t="shared" si="8"/>
        <v>17</v>
      </c>
      <c r="L557" s="4">
        <v>1</v>
      </c>
    </row>
    <row r="558" spans="1:12" x14ac:dyDescent="0.25">
      <c r="A558" s="3" t="s">
        <v>621</v>
      </c>
      <c r="B558" s="3" t="s">
        <v>5204</v>
      </c>
      <c r="C558" s="3" t="s">
        <v>2234</v>
      </c>
      <c r="D558" s="3" t="s">
        <v>2243</v>
      </c>
      <c r="E558" s="3" t="s">
        <v>52</v>
      </c>
      <c r="F558" s="3" t="s">
        <v>51</v>
      </c>
      <c r="G558" s="3" t="s">
        <v>120</v>
      </c>
      <c r="H558" s="3" t="s">
        <v>2879</v>
      </c>
      <c r="I558" s="11">
        <v>10</v>
      </c>
      <c r="J558" s="12">
        <v>17</v>
      </c>
      <c r="K558" s="12">
        <f t="shared" si="8"/>
        <v>17</v>
      </c>
      <c r="L558" s="4">
        <v>0.5</v>
      </c>
    </row>
    <row r="559" spans="1:12" x14ac:dyDescent="0.25">
      <c r="A559" s="3" t="s">
        <v>621</v>
      </c>
      <c r="B559" s="3" t="s">
        <v>5204</v>
      </c>
      <c r="C559" s="3" t="s">
        <v>2234</v>
      </c>
      <c r="D559" s="3" t="s">
        <v>2243</v>
      </c>
      <c r="E559" s="3" t="s">
        <v>23</v>
      </c>
      <c r="F559" s="3" t="s">
        <v>22</v>
      </c>
      <c r="G559" s="3" t="s">
        <v>120</v>
      </c>
      <c r="H559" s="3" t="s">
        <v>2879</v>
      </c>
      <c r="I559" s="11">
        <v>10</v>
      </c>
      <c r="J559" s="12">
        <v>17</v>
      </c>
      <c r="K559" s="12">
        <f t="shared" si="8"/>
        <v>17</v>
      </c>
      <c r="L559" s="4">
        <v>0.5</v>
      </c>
    </row>
    <row r="560" spans="1:12" x14ac:dyDescent="0.25">
      <c r="A560" s="3" t="s">
        <v>622</v>
      </c>
      <c r="B560" s="3" t="s">
        <v>3166</v>
      </c>
      <c r="C560" s="3" t="s">
        <v>2234</v>
      </c>
      <c r="D560" s="3" t="s">
        <v>2716</v>
      </c>
      <c r="E560" s="3" t="s">
        <v>13</v>
      </c>
      <c r="F560" s="3" t="s">
        <v>12</v>
      </c>
      <c r="G560" s="3" t="s">
        <v>130</v>
      </c>
      <c r="H560" s="3" t="s">
        <v>2885</v>
      </c>
      <c r="I560" s="11">
        <v>10</v>
      </c>
      <c r="J560" s="12">
        <v>28</v>
      </c>
      <c r="K560" s="12">
        <f t="shared" si="8"/>
        <v>28</v>
      </c>
      <c r="L560" s="4">
        <v>0.2</v>
      </c>
    </row>
    <row r="561" spans="1:12" x14ac:dyDescent="0.25">
      <c r="A561" s="3" t="s">
        <v>622</v>
      </c>
      <c r="B561" s="3" t="s">
        <v>3166</v>
      </c>
      <c r="C561" s="3" t="s">
        <v>2234</v>
      </c>
      <c r="D561" s="3" t="s">
        <v>2341</v>
      </c>
      <c r="E561" s="3" t="s">
        <v>13</v>
      </c>
      <c r="F561" s="3" t="s">
        <v>12</v>
      </c>
      <c r="G561" s="3" t="s">
        <v>12</v>
      </c>
      <c r="H561" s="3" t="s">
        <v>13</v>
      </c>
      <c r="I561" s="11">
        <v>10</v>
      </c>
      <c r="J561" s="12">
        <v>28</v>
      </c>
      <c r="K561" s="12">
        <f t="shared" si="8"/>
        <v>28</v>
      </c>
      <c r="L561" s="4">
        <v>0.2</v>
      </c>
    </row>
    <row r="562" spans="1:12" x14ac:dyDescent="0.25">
      <c r="A562" s="3" t="s">
        <v>622</v>
      </c>
      <c r="B562" s="3" t="s">
        <v>3166</v>
      </c>
      <c r="C562" s="3" t="s">
        <v>2234</v>
      </c>
      <c r="D562" s="3" t="s">
        <v>2769</v>
      </c>
      <c r="E562" s="3" t="s">
        <v>13</v>
      </c>
      <c r="F562" s="3" t="s">
        <v>12</v>
      </c>
      <c r="G562" s="3" t="s">
        <v>12</v>
      </c>
      <c r="H562" s="3" t="s">
        <v>13</v>
      </c>
      <c r="I562" s="11">
        <v>10</v>
      </c>
      <c r="J562" s="12">
        <v>28</v>
      </c>
      <c r="K562" s="12">
        <f t="shared" si="8"/>
        <v>28</v>
      </c>
      <c r="L562" s="4">
        <v>0.6</v>
      </c>
    </row>
    <row r="563" spans="1:12" x14ac:dyDescent="0.25">
      <c r="A563" s="3" t="s">
        <v>623</v>
      </c>
      <c r="B563" s="3" t="s">
        <v>4282</v>
      </c>
      <c r="C563" s="3" t="s">
        <v>2234</v>
      </c>
      <c r="D563" s="3" t="s">
        <v>2291</v>
      </c>
      <c r="E563" s="3" t="s">
        <v>62</v>
      </c>
      <c r="F563" s="3" t="s">
        <v>61</v>
      </c>
      <c r="G563" s="3" t="s">
        <v>61</v>
      </c>
      <c r="H563" s="3" t="s">
        <v>62</v>
      </c>
      <c r="I563" s="11">
        <v>10</v>
      </c>
      <c r="J563" s="12">
        <v>21</v>
      </c>
      <c r="K563" s="12">
        <f t="shared" si="8"/>
        <v>21</v>
      </c>
      <c r="L563" s="4">
        <v>1</v>
      </c>
    </row>
    <row r="564" spans="1:12" x14ac:dyDescent="0.25">
      <c r="A564" s="3" t="s">
        <v>624</v>
      </c>
      <c r="B564" s="3" t="s">
        <v>4283</v>
      </c>
      <c r="C564" s="3" t="s">
        <v>2234</v>
      </c>
      <c r="D564" s="3" t="s">
        <v>2677</v>
      </c>
      <c r="E564" s="3" t="s">
        <v>11</v>
      </c>
      <c r="F564" s="3" t="s">
        <v>10</v>
      </c>
      <c r="G564" s="3" t="s">
        <v>10</v>
      </c>
      <c r="H564" s="3" t="s">
        <v>11</v>
      </c>
      <c r="I564" s="11">
        <v>10</v>
      </c>
      <c r="J564" s="12">
        <v>35</v>
      </c>
      <c r="K564" s="12">
        <f t="shared" si="8"/>
        <v>31</v>
      </c>
      <c r="L564" s="4">
        <v>1</v>
      </c>
    </row>
    <row r="565" spans="1:12" x14ac:dyDescent="0.25">
      <c r="A565" s="3" t="s">
        <v>625</v>
      </c>
      <c r="B565" s="3" t="s">
        <v>2968</v>
      </c>
      <c r="C565" s="3" t="s">
        <v>2234</v>
      </c>
      <c r="D565" s="3" t="s">
        <v>2308</v>
      </c>
      <c r="E565" s="3" t="s">
        <v>70</v>
      </c>
      <c r="F565" s="3" t="s">
        <v>69</v>
      </c>
      <c r="G565" s="3" t="s">
        <v>69</v>
      </c>
      <c r="H565" s="3" t="s">
        <v>70</v>
      </c>
      <c r="I565" s="11">
        <v>10</v>
      </c>
      <c r="J565" s="12">
        <v>29</v>
      </c>
      <c r="K565" s="12">
        <f t="shared" si="8"/>
        <v>29</v>
      </c>
      <c r="L565" s="4">
        <v>1</v>
      </c>
    </row>
    <row r="566" spans="1:12" x14ac:dyDescent="0.25">
      <c r="A566" s="3" t="s">
        <v>626</v>
      </c>
      <c r="B566" s="3" t="s">
        <v>5271</v>
      </c>
      <c r="C566" s="3" t="s">
        <v>2234</v>
      </c>
      <c r="D566" s="3" t="s">
        <v>2417</v>
      </c>
      <c r="E566" s="3" t="s">
        <v>62</v>
      </c>
      <c r="F566" s="3" t="s">
        <v>61</v>
      </c>
      <c r="G566" s="3" t="s">
        <v>120</v>
      </c>
      <c r="H566" s="3" t="s">
        <v>2879</v>
      </c>
      <c r="I566" s="11">
        <v>10</v>
      </c>
      <c r="J566" s="12">
        <v>24</v>
      </c>
      <c r="K566" s="12">
        <f t="shared" si="8"/>
        <v>24</v>
      </c>
      <c r="L566" s="4">
        <v>1</v>
      </c>
    </row>
    <row r="567" spans="1:12" x14ac:dyDescent="0.25">
      <c r="A567" s="3" t="s">
        <v>627</v>
      </c>
      <c r="B567" s="3" t="s">
        <v>2909</v>
      </c>
      <c r="C567" s="3" t="s">
        <v>2234</v>
      </c>
      <c r="D567" s="3" t="s">
        <v>2568</v>
      </c>
      <c r="E567" s="3" t="s">
        <v>92</v>
      </c>
      <c r="F567" s="3" t="s">
        <v>91</v>
      </c>
      <c r="G567" s="3" t="s">
        <v>91</v>
      </c>
      <c r="H567" s="3" t="s">
        <v>92</v>
      </c>
      <c r="I567" s="11">
        <v>5</v>
      </c>
      <c r="J567" s="12">
        <v>30</v>
      </c>
      <c r="K567" s="12">
        <f t="shared" si="8"/>
        <v>30</v>
      </c>
      <c r="L567" s="4">
        <v>1</v>
      </c>
    </row>
    <row r="568" spans="1:12" x14ac:dyDescent="0.25">
      <c r="A568" s="3" t="s">
        <v>628</v>
      </c>
      <c r="B568" s="3" t="s">
        <v>4284</v>
      </c>
      <c r="C568" s="3" t="s">
        <v>2234</v>
      </c>
      <c r="D568" s="3" t="s">
        <v>2279</v>
      </c>
      <c r="E568" s="3" t="s">
        <v>11</v>
      </c>
      <c r="F568" s="3" t="s">
        <v>10</v>
      </c>
      <c r="G568" s="3" t="s">
        <v>10</v>
      </c>
      <c r="H568" s="3" t="s">
        <v>11</v>
      </c>
      <c r="I568" s="11">
        <v>10</v>
      </c>
      <c r="J568" s="12">
        <v>26</v>
      </c>
      <c r="K568" s="12">
        <f t="shared" si="8"/>
        <v>26</v>
      </c>
      <c r="L568" s="4">
        <v>1</v>
      </c>
    </row>
    <row r="569" spans="1:12" x14ac:dyDescent="0.25">
      <c r="A569" s="3" t="s">
        <v>629</v>
      </c>
      <c r="B569" s="3" t="s">
        <v>3347</v>
      </c>
      <c r="C569" s="3" t="s">
        <v>2234</v>
      </c>
      <c r="D569" s="3" t="s">
        <v>2413</v>
      </c>
      <c r="E569" s="3" t="s">
        <v>70</v>
      </c>
      <c r="F569" s="3" t="s">
        <v>69</v>
      </c>
      <c r="G569" s="3" t="s">
        <v>130</v>
      </c>
      <c r="H569" s="3" t="s">
        <v>2885</v>
      </c>
      <c r="I569" s="11">
        <v>8</v>
      </c>
      <c r="J569" s="12">
        <v>28</v>
      </c>
      <c r="K569" s="12">
        <f t="shared" si="8"/>
        <v>28</v>
      </c>
      <c r="L569" s="4">
        <v>0.2</v>
      </c>
    </row>
    <row r="570" spans="1:12" x14ac:dyDescent="0.25">
      <c r="A570" s="3" t="s">
        <v>629</v>
      </c>
      <c r="B570" s="3" t="s">
        <v>3347</v>
      </c>
      <c r="C570" s="3" t="s">
        <v>2234</v>
      </c>
      <c r="D570" s="3" t="s">
        <v>2308</v>
      </c>
      <c r="E570" s="3" t="s">
        <v>70</v>
      </c>
      <c r="F570" s="3" t="s">
        <v>69</v>
      </c>
      <c r="G570" s="3" t="s">
        <v>69</v>
      </c>
      <c r="H570" s="3" t="s">
        <v>70</v>
      </c>
      <c r="I570" s="11">
        <v>8</v>
      </c>
      <c r="J570" s="12">
        <v>28</v>
      </c>
      <c r="K570" s="12">
        <f t="shared" si="8"/>
        <v>28</v>
      </c>
      <c r="L570" s="4">
        <v>0.8</v>
      </c>
    </row>
    <row r="571" spans="1:12" x14ac:dyDescent="0.25">
      <c r="A571" s="3" t="s">
        <v>630</v>
      </c>
      <c r="B571" s="3" t="s">
        <v>3002</v>
      </c>
      <c r="C571" s="3" t="s">
        <v>2234</v>
      </c>
      <c r="D571" s="3" t="s">
        <v>2282</v>
      </c>
      <c r="E571" s="3" t="s">
        <v>96</v>
      </c>
      <c r="F571" s="3" t="s">
        <v>95</v>
      </c>
      <c r="G571" s="3" t="s">
        <v>95</v>
      </c>
      <c r="H571" s="3" t="s">
        <v>96</v>
      </c>
      <c r="I571" s="11">
        <v>8</v>
      </c>
      <c r="J571" s="12">
        <v>13</v>
      </c>
      <c r="K571" s="12">
        <f t="shared" si="8"/>
        <v>13</v>
      </c>
      <c r="L571" s="4">
        <v>1</v>
      </c>
    </row>
    <row r="572" spans="1:12" x14ac:dyDescent="0.25">
      <c r="A572" s="3" t="s">
        <v>631</v>
      </c>
      <c r="B572" s="3" t="s">
        <v>3614</v>
      </c>
      <c r="C572" s="3" t="s">
        <v>2234</v>
      </c>
      <c r="D572" s="3" t="s">
        <v>2341</v>
      </c>
      <c r="E572" s="3" t="s">
        <v>29</v>
      </c>
      <c r="F572" s="3" t="s">
        <v>28</v>
      </c>
      <c r="G572" s="3" t="s">
        <v>28</v>
      </c>
      <c r="H572" s="3" t="s">
        <v>29</v>
      </c>
      <c r="I572" s="11">
        <v>10</v>
      </c>
      <c r="J572" s="12">
        <v>17</v>
      </c>
      <c r="K572" s="12">
        <f t="shared" si="8"/>
        <v>17</v>
      </c>
      <c r="L572" s="4">
        <v>1</v>
      </c>
    </row>
    <row r="573" spans="1:12" x14ac:dyDescent="0.25">
      <c r="A573" s="3" t="s">
        <v>632</v>
      </c>
      <c r="B573" s="3" t="s">
        <v>3615</v>
      </c>
      <c r="C573" s="3" t="s">
        <v>2234</v>
      </c>
      <c r="D573" s="3" t="s">
        <v>2386</v>
      </c>
      <c r="E573" s="3" t="s">
        <v>37</v>
      </c>
      <c r="F573" s="3" t="s">
        <v>36</v>
      </c>
      <c r="G573" s="3" t="s">
        <v>36</v>
      </c>
      <c r="H573" s="3" t="s">
        <v>37</v>
      </c>
      <c r="I573" s="11">
        <v>5</v>
      </c>
      <c r="J573" s="12">
        <v>19</v>
      </c>
      <c r="K573" s="12">
        <f t="shared" si="8"/>
        <v>19</v>
      </c>
      <c r="L573" s="4">
        <v>1</v>
      </c>
    </row>
    <row r="574" spans="1:12" x14ac:dyDescent="0.25">
      <c r="A574" s="3" t="s">
        <v>633</v>
      </c>
      <c r="B574" s="3" t="s">
        <v>4285</v>
      </c>
      <c r="C574" s="3" t="s">
        <v>2234</v>
      </c>
      <c r="D574" s="3" t="s">
        <v>2298</v>
      </c>
      <c r="E574" s="3" t="s">
        <v>35</v>
      </c>
      <c r="F574" s="3" t="s">
        <v>34</v>
      </c>
      <c r="G574" s="3" t="s">
        <v>120</v>
      </c>
      <c r="H574" s="3" t="s">
        <v>2879</v>
      </c>
      <c r="I574" s="11">
        <v>10</v>
      </c>
      <c r="J574" s="12">
        <v>24</v>
      </c>
      <c r="K574" s="12">
        <f t="shared" si="8"/>
        <v>24</v>
      </c>
      <c r="L574" s="4">
        <v>1</v>
      </c>
    </row>
    <row r="575" spans="1:12" x14ac:dyDescent="0.25">
      <c r="A575" s="3" t="s">
        <v>634</v>
      </c>
      <c r="B575" s="3" t="s">
        <v>4286</v>
      </c>
      <c r="C575" s="3" t="s">
        <v>2234</v>
      </c>
      <c r="D575" s="3" t="s">
        <v>2568</v>
      </c>
      <c r="E575" s="3" t="s">
        <v>109</v>
      </c>
      <c r="F575" s="3" t="s">
        <v>108</v>
      </c>
      <c r="G575" s="3" t="s">
        <v>108</v>
      </c>
      <c r="H575" s="3" t="s">
        <v>109</v>
      </c>
      <c r="I575" s="11">
        <v>10</v>
      </c>
      <c r="J575" s="12">
        <v>18</v>
      </c>
      <c r="K575" s="12">
        <f t="shared" si="8"/>
        <v>18</v>
      </c>
      <c r="L575" s="4">
        <v>1</v>
      </c>
    </row>
    <row r="576" spans="1:12" x14ac:dyDescent="0.25">
      <c r="A576" s="3" t="s">
        <v>635</v>
      </c>
      <c r="B576" s="3" t="s">
        <v>3616</v>
      </c>
      <c r="C576" s="3" t="s">
        <v>2234</v>
      </c>
      <c r="D576" s="3" t="s">
        <v>2237</v>
      </c>
      <c r="E576" s="3" t="s">
        <v>9</v>
      </c>
      <c r="F576" s="3" t="s">
        <v>8</v>
      </c>
      <c r="G576" s="3" t="s">
        <v>8</v>
      </c>
      <c r="H576" s="3" t="s">
        <v>2235</v>
      </c>
      <c r="I576" s="11">
        <v>3</v>
      </c>
      <c r="J576" s="12">
        <v>13</v>
      </c>
      <c r="K576" s="12">
        <f t="shared" si="8"/>
        <v>13</v>
      </c>
      <c r="L576" s="4">
        <v>1</v>
      </c>
    </row>
    <row r="577" spans="1:12" x14ac:dyDescent="0.25">
      <c r="A577" s="3" t="s">
        <v>636</v>
      </c>
      <c r="B577" s="3" t="s">
        <v>4287</v>
      </c>
      <c r="C577" s="3" t="s">
        <v>2234</v>
      </c>
      <c r="D577" s="3" t="s">
        <v>2362</v>
      </c>
      <c r="E577" s="3" t="s">
        <v>33</v>
      </c>
      <c r="F577" s="3" t="s">
        <v>32</v>
      </c>
      <c r="G577" s="3" t="s">
        <v>32</v>
      </c>
      <c r="H577" s="3" t="s">
        <v>33</v>
      </c>
      <c r="I577" s="11">
        <v>7</v>
      </c>
      <c r="J577" s="12">
        <v>21</v>
      </c>
      <c r="K577" s="12">
        <f t="shared" si="8"/>
        <v>21</v>
      </c>
      <c r="L577" s="4">
        <v>1</v>
      </c>
    </row>
    <row r="578" spans="1:12" x14ac:dyDescent="0.25">
      <c r="A578" s="3" t="s">
        <v>637</v>
      </c>
      <c r="B578" s="3" t="s">
        <v>3617</v>
      </c>
      <c r="C578" s="3" t="s">
        <v>2234</v>
      </c>
      <c r="D578" s="3" t="s">
        <v>2521</v>
      </c>
      <c r="E578" s="3" t="s">
        <v>33</v>
      </c>
      <c r="F578" s="3" t="s">
        <v>32</v>
      </c>
      <c r="G578" s="3" t="s">
        <v>32</v>
      </c>
      <c r="H578" s="3" t="s">
        <v>33</v>
      </c>
      <c r="I578" s="11">
        <v>4</v>
      </c>
      <c r="J578" s="12">
        <v>18</v>
      </c>
      <c r="K578" s="12">
        <f t="shared" ref="K578:K641" si="9">IF(J578&gt;31,31,J578)</f>
        <v>18</v>
      </c>
      <c r="L578" s="4">
        <v>1</v>
      </c>
    </row>
    <row r="579" spans="1:12" x14ac:dyDescent="0.25">
      <c r="A579" s="3" t="s">
        <v>638</v>
      </c>
      <c r="B579" s="3" t="s">
        <v>4288</v>
      </c>
      <c r="C579" s="3" t="s">
        <v>2234</v>
      </c>
      <c r="D579" s="3" t="s">
        <v>2298</v>
      </c>
      <c r="E579" s="3" t="s">
        <v>109</v>
      </c>
      <c r="F579" s="3" t="s">
        <v>108</v>
      </c>
      <c r="G579" s="3" t="s">
        <v>120</v>
      </c>
      <c r="H579" s="3" t="s">
        <v>2879</v>
      </c>
      <c r="I579" s="11">
        <v>4</v>
      </c>
      <c r="J579" s="12">
        <v>24</v>
      </c>
      <c r="K579" s="12">
        <f t="shared" si="9"/>
        <v>24</v>
      </c>
      <c r="L579" s="4">
        <v>1</v>
      </c>
    </row>
    <row r="580" spans="1:12" x14ac:dyDescent="0.25">
      <c r="A580" s="3" t="s">
        <v>639</v>
      </c>
      <c r="B580" s="3" t="s">
        <v>3618</v>
      </c>
      <c r="C580" s="3" t="s">
        <v>2234</v>
      </c>
      <c r="D580" s="3" t="s">
        <v>2772</v>
      </c>
      <c r="E580" s="3" t="s">
        <v>29</v>
      </c>
      <c r="F580" s="3" t="s">
        <v>28</v>
      </c>
      <c r="G580" s="3" t="s">
        <v>28</v>
      </c>
      <c r="H580" s="3" t="s">
        <v>29</v>
      </c>
      <c r="I580" s="11">
        <v>8</v>
      </c>
      <c r="J580" s="12">
        <v>20</v>
      </c>
      <c r="K580" s="12">
        <f t="shared" si="9"/>
        <v>20</v>
      </c>
      <c r="L580" s="4">
        <v>1</v>
      </c>
    </row>
    <row r="581" spans="1:12" x14ac:dyDescent="0.25">
      <c r="A581" s="3" t="s">
        <v>640</v>
      </c>
      <c r="B581" s="3" t="s">
        <v>3619</v>
      </c>
      <c r="C581" s="3" t="s">
        <v>2234</v>
      </c>
      <c r="D581" s="3" t="s">
        <v>2487</v>
      </c>
      <c r="E581" s="3" t="s">
        <v>64</v>
      </c>
      <c r="F581" s="3" t="s">
        <v>63</v>
      </c>
      <c r="G581" s="3" t="s">
        <v>63</v>
      </c>
      <c r="H581" s="3" t="s">
        <v>64</v>
      </c>
      <c r="I581" s="11">
        <v>10</v>
      </c>
      <c r="J581" s="12">
        <v>21</v>
      </c>
      <c r="K581" s="12">
        <f t="shared" si="9"/>
        <v>21</v>
      </c>
      <c r="L581" s="4">
        <v>0.2</v>
      </c>
    </row>
    <row r="582" spans="1:12" x14ac:dyDescent="0.25">
      <c r="A582" s="3" t="s">
        <v>640</v>
      </c>
      <c r="B582" s="3" t="s">
        <v>3619</v>
      </c>
      <c r="C582" s="3" t="s">
        <v>2234</v>
      </c>
      <c r="D582" s="3" t="s">
        <v>2521</v>
      </c>
      <c r="E582" s="3" t="s">
        <v>64</v>
      </c>
      <c r="F582" s="3" t="s">
        <v>63</v>
      </c>
      <c r="G582" s="3" t="s">
        <v>63</v>
      </c>
      <c r="H582" s="3" t="s">
        <v>64</v>
      </c>
      <c r="I582" s="11">
        <v>10</v>
      </c>
      <c r="J582" s="12">
        <v>21</v>
      </c>
      <c r="K582" s="12">
        <f t="shared" si="9"/>
        <v>21</v>
      </c>
      <c r="L582" s="4">
        <v>0.8</v>
      </c>
    </row>
    <row r="583" spans="1:12" x14ac:dyDescent="0.25">
      <c r="A583" s="3" t="s">
        <v>641</v>
      </c>
      <c r="B583" s="3" t="s">
        <v>3348</v>
      </c>
      <c r="C583" s="3" t="s">
        <v>2234</v>
      </c>
      <c r="D583" s="3" t="s">
        <v>2659</v>
      </c>
      <c r="E583" s="3" t="s">
        <v>23</v>
      </c>
      <c r="F583" s="3" t="s">
        <v>22</v>
      </c>
      <c r="G583" s="3" t="s">
        <v>22</v>
      </c>
      <c r="H583" s="3" t="s">
        <v>23</v>
      </c>
      <c r="I583" s="11">
        <v>10</v>
      </c>
      <c r="J583" s="12">
        <v>17</v>
      </c>
      <c r="K583" s="12">
        <f t="shared" si="9"/>
        <v>17</v>
      </c>
      <c r="L583" s="4">
        <v>1</v>
      </c>
    </row>
    <row r="584" spans="1:12" x14ac:dyDescent="0.25">
      <c r="A584" s="3" t="s">
        <v>642</v>
      </c>
      <c r="B584" s="3" t="s">
        <v>3620</v>
      </c>
      <c r="C584" s="3" t="s">
        <v>2234</v>
      </c>
      <c r="D584" s="3" t="s">
        <v>2556</v>
      </c>
      <c r="E584" s="3" t="s">
        <v>68</v>
      </c>
      <c r="F584" s="3" t="s">
        <v>67</v>
      </c>
      <c r="G584" s="3" t="s">
        <v>67</v>
      </c>
      <c r="H584" s="3" t="s">
        <v>68</v>
      </c>
      <c r="I584" s="11">
        <v>10</v>
      </c>
      <c r="J584" s="12">
        <v>20</v>
      </c>
      <c r="K584" s="12">
        <f t="shared" si="9"/>
        <v>20</v>
      </c>
      <c r="L584" s="4">
        <v>1</v>
      </c>
    </row>
    <row r="585" spans="1:12" x14ac:dyDescent="0.25">
      <c r="A585" s="3" t="s">
        <v>643</v>
      </c>
      <c r="B585" s="3" t="s">
        <v>4289</v>
      </c>
      <c r="C585" s="3" t="s">
        <v>2234</v>
      </c>
      <c r="D585" s="3" t="s">
        <v>2568</v>
      </c>
      <c r="E585" s="3" t="s">
        <v>48</v>
      </c>
      <c r="F585" s="3" t="s">
        <v>47</v>
      </c>
      <c r="G585" s="3" t="s">
        <v>47</v>
      </c>
      <c r="H585" s="3" t="s">
        <v>48</v>
      </c>
      <c r="I585" s="11">
        <v>10</v>
      </c>
      <c r="J585" s="12">
        <v>16</v>
      </c>
      <c r="K585" s="12">
        <f t="shared" si="9"/>
        <v>16</v>
      </c>
      <c r="L585" s="4">
        <v>1</v>
      </c>
    </row>
    <row r="586" spans="1:12" x14ac:dyDescent="0.25">
      <c r="A586" s="3" t="s">
        <v>644</v>
      </c>
      <c r="B586" s="3" t="s">
        <v>4290</v>
      </c>
      <c r="C586" s="3" t="s">
        <v>2234</v>
      </c>
      <c r="D586" s="3" t="s">
        <v>2284</v>
      </c>
      <c r="E586" s="3" t="s">
        <v>66</v>
      </c>
      <c r="F586" s="3" t="s">
        <v>65</v>
      </c>
      <c r="G586" s="3" t="s">
        <v>120</v>
      </c>
      <c r="H586" s="3" t="s">
        <v>2879</v>
      </c>
      <c r="I586" s="11">
        <v>10</v>
      </c>
      <c r="J586" s="12">
        <v>28</v>
      </c>
      <c r="K586" s="12">
        <f t="shared" si="9"/>
        <v>28</v>
      </c>
      <c r="L586" s="4">
        <v>1</v>
      </c>
    </row>
    <row r="587" spans="1:12" x14ac:dyDescent="0.25">
      <c r="A587" s="3" t="s">
        <v>645</v>
      </c>
      <c r="B587" s="3" t="s">
        <v>4291</v>
      </c>
      <c r="C587" s="3" t="s">
        <v>2234</v>
      </c>
      <c r="D587" s="3" t="s">
        <v>2820</v>
      </c>
      <c r="E587" s="3" t="s">
        <v>92</v>
      </c>
      <c r="F587" s="3" t="s">
        <v>91</v>
      </c>
      <c r="G587" s="3" t="s">
        <v>120</v>
      </c>
      <c r="H587" s="3" t="s">
        <v>2879</v>
      </c>
      <c r="I587" s="11">
        <v>9</v>
      </c>
      <c r="J587" s="12">
        <v>27</v>
      </c>
      <c r="K587" s="12">
        <f t="shared" si="9"/>
        <v>27</v>
      </c>
      <c r="L587" s="4">
        <v>1</v>
      </c>
    </row>
    <row r="588" spans="1:12" x14ac:dyDescent="0.25">
      <c r="A588" s="3" t="s">
        <v>646</v>
      </c>
      <c r="B588" s="3" t="s">
        <v>5272</v>
      </c>
      <c r="C588" s="3" t="s">
        <v>2234</v>
      </c>
      <c r="D588" s="3" t="s">
        <v>2460</v>
      </c>
      <c r="E588" s="3" t="s">
        <v>70</v>
      </c>
      <c r="F588" s="3" t="s">
        <v>69</v>
      </c>
      <c r="G588" s="3" t="s">
        <v>69</v>
      </c>
      <c r="H588" s="3" t="s">
        <v>70</v>
      </c>
      <c r="I588" s="11">
        <v>10</v>
      </c>
      <c r="J588" s="12">
        <v>16</v>
      </c>
      <c r="K588" s="12">
        <f t="shared" si="9"/>
        <v>16</v>
      </c>
      <c r="L588" s="4">
        <v>1</v>
      </c>
    </row>
    <row r="589" spans="1:12" x14ac:dyDescent="0.25">
      <c r="A589" s="3" t="s">
        <v>647</v>
      </c>
      <c r="B589" s="3" t="s">
        <v>4292</v>
      </c>
      <c r="C589" s="3" t="s">
        <v>2234</v>
      </c>
      <c r="D589" s="3" t="s">
        <v>2239</v>
      </c>
      <c r="E589" s="3" t="s">
        <v>54</v>
      </c>
      <c r="F589" s="3" t="s">
        <v>53</v>
      </c>
      <c r="G589" s="3" t="s">
        <v>53</v>
      </c>
      <c r="H589" s="3" t="s">
        <v>54</v>
      </c>
      <c r="I589" s="11">
        <v>10</v>
      </c>
      <c r="J589" s="12">
        <v>24</v>
      </c>
      <c r="K589" s="12">
        <f t="shared" si="9"/>
        <v>24</v>
      </c>
      <c r="L589" s="4">
        <v>1</v>
      </c>
    </row>
    <row r="590" spans="1:12" x14ac:dyDescent="0.25">
      <c r="A590" s="3" t="s">
        <v>648</v>
      </c>
      <c r="B590" s="3" t="s">
        <v>4293</v>
      </c>
      <c r="C590" s="3" t="s">
        <v>2234</v>
      </c>
      <c r="D590" s="3" t="s">
        <v>2685</v>
      </c>
      <c r="E590" s="3" t="s">
        <v>62</v>
      </c>
      <c r="F590" s="3" t="s">
        <v>61</v>
      </c>
      <c r="G590" s="3" t="s">
        <v>61</v>
      </c>
      <c r="H590" s="3" t="s">
        <v>62</v>
      </c>
      <c r="I590" s="11">
        <v>5</v>
      </c>
      <c r="J590" s="12">
        <v>21</v>
      </c>
      <c r="K590" s="12">
        <f t="shared" si="9"/>
        <v>21</v>
      </c>
      <c r="L590" s="4">
        <v>1</v>
      </c>
    </row>
    <row r="591" spans="1:12" x14ac:dyDescent="0.25">
      <c r="A591" s="3" t="s">
        <v>649</v>
      </c>
      <c r="B591" s="3" t="s">
        <v>3621</v>
      </c>
      <c r="C591" s="3" t="s">
        <v>2234</v>
      </c>
      <c r="D591" s="3" t="s">
        <v>2568</v>
      </c>
      <c r="E591" s="3" t="s">
        <v>94</v>
      </c>
      <c r="F591" s="3" t="s">
        <v>93</v>
      </c>
      <c r="G591" s="3" t="s">
        <v>93</v>
      </c>
      <c r="H591" s="3" t="s">
        <v>94</v>
      </c>
      <c r="I591" s="11">
        <v>6</v>
      </c>
      <c r="J591" s="12">
        <v>18</v>
      </c>
      <c r="K591" s="12">
        <f t="shared" si="9"/>
        <v>18</v>
      </c>
      <c r="L591" s="4">
        <v>1</v>
      </c>
    </row>
    <row r="592" spans="1:12" x14ac:dyDescent="0.25">
      <c r="A592" s="3" t="s">
        <v>650</v>
      </c>
      <c r="B592" s="3" t="s">
        <v>4294</v>
      </c>
      <c r="C592" s="3" t="s">
        <v>2234</v>
      </c>
      <c r="D592" s="3" t="s">
        <v>2245</v>
      </c>
      <c r="E592" s="3" t="s">
        <v>23</v>
      </c>
      <c r="F592" s="3" t="s">
        <v>22</v>
      </c>
      <c r="G592" s="3" t="s">
        <v>22</v>
      </c>
      <c r="H592" s="3" t="s">
        <v>23</v>
      </c>
      <c r="I592" s="11">
        <v>2</v>
      </c>
      <c r="J592" s="12">
        <v>14</v>
      </c>
      <c r="K592" s="12">
        <f t="shared" si="9"/>
        <v>14</v>
      </c>
      <c r="L592" s="4">
        <v>1</v>
      </c>
    </row>
    <row r="593" spans="1:12" x14ac:dyDescent="0.25">
      <c r="A593" s="3" t="s">
        <v>651</v>
      </c>
      <c r="B593" s="3" t="s">
        <v>3003</v>
      </c>
      <c r="C593" s="3" t="s">
        <v>2234</v>
      </c>
      <c r="D593" s="3" t="s">
        <v>2351</v>
      </c>
      <c r="E593" s="3" t="s">
        <v>70</v>
      </c>
      <c r="F593" s="3" t="s">
        <v>69</v>
      </c>
      <c r="G593" s="3" t="s">
        <v>69</v>
      </c>
      <c r="H593" s="3" t="s">
        <v>70</v>
      </c>
      <c r="I593" s="11">
        <v>5</v>
      </c>
      <c r="J593" s="12">
        <v>23</v>
      </c>
      <c r="K593" s="12">
        <f t="shared" si="9"/>
        <v>23</v>
      </c>
      <c r="L593" s="4">
        <v>1</v>
      </c>
    </row>
    <row r="594" spans="1:12" x14ac:dyDescent="0.25">
      <c r="A594" s="3" t="s">
        <v>652</v>
      </c>
      <c r="B594" s="3" t="s">
        <v>4295</v>
      </c>
      <c r="C594" s="3" t="s">
        <v>2234</v>
      </c>
      <c r="D594" s="3" t="s">
        <v>2239</v>
      </c>
      <c r="E594" s="3" t="s">
        <v>74</v>
      </c>
      <c r="F594" s="3" t="s">
        <v>73</v>
      </c>
      <c r="G594" s="3" t="s">
        <v>73</v>
      </c>
      <c r="H594" s="3" t="s">
        <v>74</v>
      </c>
      <c r="I594" s="11">
        <v>5</v>
      </c>
      <c r="J594" s="12">
        <v>27</v>
      </c>
      <c r="K594" s="12">
        <f t="shared" si="9"/>
        <v>27</v>
      </c>
      <c r="L594" s="4">
        <v>1</v>
      </c>
    </row>
    <row r="595" spans="1:12" x14ac:dyDescent="0.25">
      <c r="A595" s="3" t="s">
        <v>653</v>
      </c>
      <c r="B595" s="3" t="s">
        <v>3004</v>
      </c>
      <c r="C595" s="3" t="s">
        <v>2234</v>
      </c>
      <c r="D595" s="3" t="s">
        <v>2289</v>
      </c>
      <c r="E595" s="3" t="s">
        <v>96</v>
      </c>
      <c r="F595" s="3" t="s">
        <v>95</v>
      </c>
      <c r="G595" s="3" t="s">
        <v>95</v>
      </c>
      <c r="H595" s="3" t="s">
        <v>96</v>
      </c>
      <c r="I595" s="11">
        <v>9</v>
      </c>
      <c r="J595" s="12">
        <v>18</v>
      </c>
      <c r="K595" s="12">
        <f t="shared" si="9"/>
        <v>18</v>
      </c>
      <c r="L595" s="4">
        <v>1</v>
      </c>
    </row>
    <row r="596" spans="1:12" x14ac:dyDescent="0.25">
      <c r="A596" s="3" t="s">
        <v>654</v>
      </c>
      <c r="B596" s="3" t="s">
        <v>3107</v>
      </c>
      <c r="C596" s="3" t="s">
        <v>2234</v>
      </c>
      <c r="D596" s="3" t="s">
        <v>2351</v>
      </c>
      <c r="E596" s="3" t="s">
        <v>96</v>
      </c>
      <c r="F596" s="3" t="s">
        <v>95</v>
      </c>
      <c r="G596" s="3" t="s">
        <v>95</v>
      </c>
      <c r="H596" s="3" t="s">
        <v>96</v>
      </c>
      <c r="I596" s="11">
        <v>9</v>
      </c>
      <c r="J596" s="12">
        <v>19</v>
      </c>
      <c r="K596" s="12">
        <f t="shared" si="9"/>
        <v>19</v>
      </c>
      <c r="L596" s="4">
        <v>0.4</v>
      </c>
    </row>
    <row r="597" spans="1:12" x14ac:dyDescent="0.25">
      <c r="A597" s="3" t="s">
        <v>654</v>
      </c>
      <c r="B597" s="3" t="s">
        <v>3107</v>
      </c>
      <c r="C597" s="3" t="s">
        <v>2234</v>
      </c>
      <c r="D597" s="3" t="s">
        <v>2791</v>
      </c>
      <c r="E597" s="3" t="s">
        <v>96</v>
      </c>
      <c r="F597" s="3" t="s">
        <v>95</v>
      </c>
      <c r="G597" s="3" t="s">
        <v>95</v>
      </c>
      <c r="H597" s="3" t="s">
        <v>96</v>
      </c>
      <c r="I597" s="11">
        <v>9</v>
      </c>
      <c r="J597" s="12">
        <v>19</v>
      </c>
      <c r="K597" s="12">
        <f t="shared" si="9"/>
        <v>19</v>
      </c>
      <c r="L597" s="4">
        <v>0.6</v>
      </c>
    </row>
    <row r="598" spans="1:12" x14ac:dyDescent="0.25">
      <c r="A598" s="3" t="s">
        <v>655</v>
      </c>
      <c r="B598" s="3" t="s">
        <v>3622</v>
      </c>
      <c r="C598" s="3" t="s">
        <v>2234</v>
      </c>
      <c r="D598" s="3" t="s">
        <v>2237</v>
      </c>
      <c r="E598" s="3" t="s">
        <v>84</v>
      </c>
      <c r="F598" s="3" t="s">
        <v>83</v>
      </c>
      <c r="G598" s="3" t="s">
        <v>83</v>
      </c>
      <c r="H598" s="3" t="s">
        <v>2878</v>
      </c>
      <c r="I598" s="11">
        <v>9</v>
      </c>
      <c r="J598" s="12">
        <v>20</v>
      </c>
      <c r="K598" s="12">
        <f t="shared" si="9"/>
        <v>20</v>
      </c>
      <c r="L598" s="4">
        <v>1</v>
      </c>
    </row>
    <row r="599" spans="1:12" x14ac:dyDescent="0.25">
      <c r="A599" s="3" t="s">
        <v>656</v>
      </c>
      <c r="B599" s="3" t="s">
        <v>4296</v>
      </c>
      <c r="C599" s="3" t="s">
        <v>2234</v>
      </c>
      <c r="D599" s="3" t="s">
        <v>2691</v>
      </c>
      <c r="E599" s="3" t="s">
        <v>25</v>
      </c>
      <c r="F599" s="3" t="s">
        <v>24</v>
      </c>
      <c r="G599" s="3" t="s">
        <v>127</v>
      </c>
      <c r="H599" s="3" t="s">
        <v>142</v>
      </c>
      <c r="I599" s="11">
        <v>3</v>
      </c>
      <c r="J599" s="12">
        <v>4</v>
      </c>
      <c r="K599" s="12">
        <f t="shared" si="9"/>
        <v>4</v>
      </c>
      <c r="L599" s="4">
        <v>1</v>
      </c>
    </row>
    <row r="600" spans="1:12" x14ac:dyDescent="0.25">
      <c r="A600" s="3" t="s">
        <v>657</v>
      </c>
      <c r="B600" s="3" t="s">
        <v>5273</v>
      </c>
      <c r="C600" s="3" t="s">
        <v>2234</v>
      </c>
      <c r="D600" s="3" t="s">
        <v>2677</v>
      </c>
      <c r="E600" s="3" t="s">
        <v>70</v>
      </c>
      <c r="F600" s="3" t="s">
        <v>69</v>
      </c>
      <c r="G600" s="3" t="s">
        <v>69</v>
      </c>
      <c r="H600" s="3" t="s">
        <v>70</v>
      </c>
      <c r="I600" s="11">
        <v>10</v>
      </c>
      <c r="J600" s="12">
        <v>24</v>
      </c>
      <c r="K600" s="12">
        <f t="shared" si="9"/>
        <v>24</v>
      </c>
      <c r="L600" s="4">
        <v>1</v>
      </c>
    </row>
    <row r="601" spans="1:12" x14ac:dyDescent="0.25">
      <c r="A601" s="3" t="s">
        <v>658</v>
      </c>
      <c r="B601" s="3" t="s">
        <v>3130</v>
      </c>
      <c r="C601" s="3" t="s">
        <v>2234</v>
      </c>
      <c r="D601" s="3" t="s">
        <v>2251</v>
      </c>
      <c r="E601" s="3" t="s">
        <v>31</v>
      </c>
      <c r="F601" s="3" t="s">
        <v>30</v>
      </c>
      <c r="G601" s="3" t="s">
        <v>30</v>
      </c>
      <c r="H601" s="3" t="s">
        <v>31</v>
      </c>
      <c r="I601" s="11">
        <v>5</v>
      </c>
      <c r="J601" s="12">
        <v>27</v>
      </c>
      <c r="K601" s="12">
        <f t="shared" si="9"/>
        <v>27</v>
      </c>
      <c r="L601" s="4">
        <v>0.2</v>
      </c>
    </row>
    <row r="602" spans="1:12" x14ac:dyDescent="0.25">
      <c r="A602" s="3" t="s">
        <v>658</v>
      </c>
      <c r="B602" s="3" t="s">
        <v>3130</v>
      </c>
      <c r="C602" s="3" t="s">
        <v>2234</v>
      </c>
      <c r="D602" s="3" t="s">
        <v>2257</v>
      </c>
      <c r="E602" s="3" t="s">
        <v>31</v>
      </c>
      <c r="F602" s="3" t="s">
        <v>30</v>
      </c>
      <c r="G602" s="3" t="s">
        <v>30</v>
      </c>
      <c r="H602" s="3" t="s">
        <v>31</v>
      </c>
      <c r="I602" s="11">
        <v>5</v>
      </c>
      <c r="J602" s="12">
        <v>27</v>
      </c>
      <c r="K602" s="12">
        <f t="shared" si="9"/>
        <v>27</v>
      </c>
      <c r="L602" s="4">
        <v>0.8</v>
      </c>
    </row>
    <row r="603" spans="1:12" x14ac:dyDescent="0.25">
      <c r="A603" s="3" t="s">
        <v>2859</v>
      </c>
      <c r="B603" s="3" t="s">
        <v>5393</v>
      </c>
      <c r="C603" s="6" t="s">
        <v>2236</v>
      </c>
      <c r="D603" s="3" t="s">
        <v>2844</v>
      </c>
      <c r="E603" s="3" t="s">
        <v>141</v>
      </c>
      <c r="F603" s="3" t="s">
        <v>140</v>
      </c>
      <c r="G603" s="3" t="s">
        <v>140</v>
      </c>
      <c r="H603" s="3" t="s">
        <v>2675</v>
      </c>
      <c r="I603" s="11">
        <v>1</v>
      </c>
      <c r="J603" s="12">
        <v>1</v>
      </c>
      <c r="K603" s="12">
        <f t="shared" si="9"/>
        <v>1</v>
      </c>
      <c r="L603" s="4">
        <v>1</v>
      </c>
    </row>
    <row r="604" spans="1:12" x14ac:dyDescent="0.25">
      <c r="A604" s="3" t="s">
        <v>659</v>
      </c>
      <c r="B604" s="3" t="s">
        <v>3623</v>
      </c>
      <c r="C604" s="3" t="s">
        <v>2234</v>
      </c>
      <c r="D604" s="3" t="s">
        <v>2755</v>
      </c>
      <c r="E604" s="3" t="s">
        <v>107</v>
      </c>
      <c r="F604" s="3" t="s">
        <v>106</v>
      </c>
      <c r="G604" s="3" t="s">
        <v>120</v>
      </c>
      <c r="H604" s="3" t="s">
        <v>2879</v>
      </c>
      <c r="I604" s="11">
        <v>7</v>
      </c>
      <c r="J604" s="12">
        <v>29</v>
      </c>
      <c r="K604" s="12">
        <f t="shared" si="9"/>
        <v>29</v>
      </c>
      <c r="L604" s="4">
        <v>1</v>
      </c>
    </row>
    <row r="605" spans="1:12" x14ac:dyDescent="0.25">
      <c r="A605" s="3" t="s">
        <v>660</v>
      </c>
      <c r="B605" s="3" t="s">
        <v>4297</v>
      </c>
      <c r="C605" s="3" t="s">
        <v>2234</v>
      </c>
      <c r="D605" s="3" t="s">
        <v>2858</v>
      </c>
      <c r="E605" s="3" t="s">
        <v>2225</v>
      </c>
      <c r="F605" s="3" t="s">
        <v>126</v>
      </c>
      <c r="G605" s="3" t="s">
        <v>126</v>
      </c>
      <c r="H605" s="3" t="s">
        <v>2887</v>
      </c>
      <c r="I605" s="11">
        <v>8</v>
      </c>
      <c r="J605" s="12">
        <v>26</v>
      </c>
      <c r="K605" s="12">
        <f t="shared" si="9"/>
        <v>26</v>
      </c>
      <c r="L605" s="4">
        <v>1</v>
      </c>
    </row>
    <row r="606" spans="1:12" x14ac:dyDescent="0.25">
      <c r="A606" s="3" t="s">
        <v>661</v>
      </c>
      <c r="B606" s="3" t="s">
        <v>3141</v>
      </c>
      <c r="C606" s="3" t="s">
        <v>2234</v>
      </c>
      <c r="D606" s="3" t="s">
        <v>2291</v>
      </c>
      <c r="E606" s="3" t="s">
        <v>107</v>
      </c>
      <c r="F606" s="3" t="s">
        <v>106</v>
      </c>
      <c r="G606" s="3" t="s">
        <v>106</v>
      </c>
      <c r="H606" s="3" t="s">
        <v>107</v>
      </c>
      <c r="I606" s="11">
        <v>10</v>
      </c>
      <c r="J606" s="12">
        <v>34</v>
      </c>
      <c r="K606" s="12">
        <f t="shared" si="9"/>
        <v>31</v>
      </c>
      <c r="L606" s="4">
        <v>1</v>
      </c>
    </row>
    <row r="607" spans="1:12" x14ac:dyDescent="0.25">
      <c r="A607" s="3" t="s">
        <v>2857</v>
      </c>
      <c r="B607" s="3" t="s">
        <v>5394</v>
      </c>
      <c r="C607" s="6" t="s">
        <v>2236</v>
      </c>
      <c r="D607" s="3" t="s">
        <v>2844</v>
      </c>
      <c r="E607" s="3" t="s">
        <v>141</v>
      </c>
      <c r="F607" s="3" t="s">
        <v>140</v>
      </c>
      <c r="G607" s="3" t="s">
        <v>140</v>
      </c>
      <c r="H607" s="3" t="s">
        <v>2675</v>
      </c>
      <c r="I607" s="11">
        <v>1</v>
      </c>
      <c r="J607" s="12">
        <v>1</v>
      </c>
      <c r="K607" s="12">
        <f t="shared" si="9"/>
        <v>1</v>
      </c>
      <c r="L607" s="4">
        <v>1</v>
      </c>
    </row>
    <row r="608" spans="1:12" x14ac:dyDescent="0.25">
      <c r="A608" s="3" t="s">
        <v>662</v>
      </c>
      <c r="B608" s="3" t="s">
        <v>4298</v>
      </c>
      <c r="C608" s="3" t="s">
        <v>2234</v>
      </c>
      <c r="D608" s="3" t="s">
        <v>2289</v>
      </c>
      <c r="E608" s="3" t="s">
        <v>70</v>
      </c>
      <c r="F608" s="3" t="s">
        <v>69</v>
      </c>
      <c r="G608" s="3" t="s">
        <v>69</v>
      </c>
      <c r="H608" s="3" t="s">
        <v>70</v>
      </c>
      <c r="I608" s="11">
        <v>10</v>
      </c>
      <c r="J608" s="12">
        <v>21</v>
      </c>
      <c r="K608" s="12">
        <f t="shared" si="9"/>
        <v>21</v>
      </c>
      <c r="L608" s="4">
        <v>1</v>
      </c>
    </row>
    <row r="609" spans="1:12" x14ac:dyDescent="0.25">
      <c r="A609" s="3" t="s">
        <v>663</v>
      </c>
      <c r="B609" s="3" t="s">
        <v>3526</v>
      </c>
      <c r="C609" s="6" t="s">
        <v>2236</v>
      </c>
      <c r="D609" s="3" t="s">
        <v>2728</v>
      </c>
      <c r="E609" s="3" t="s">
        <v>80</v>
      </c>
      <c r="F609" s="3" t="s">
        <v>79</v>
      </c>
      <c r="G609" s="3" t="s">
        <v>79</v>
      </c>
      <c r="H609" s="3" t="s">
        <v>80</v>
      </c>
      <c r="I609" s="11">
        <v>9</v>
      </c>
      <c r="J609" s="12">
        <v>24</v>
      </c>
      <c r="K609" s="12">
        <f t="shared" si="9"/>
        <v>24</v>
      </c>
      <c r="L609" s="4">
        <v>1</v>
      </c>
    </row>
    <row r="610" spans="1:12" x14ac:dyDescent="0.25">
      <c r="A610" s="3" t="s">
        <v>664</v>
      </c>
      <c r="B610" s="3" t="s">
        <v>3142</v>
      </c>
      <c r="C610" s="3" t="s">
        <v>2234</v>
      </c>
      <c r="D610" s="3" t="s">
        <v>2282</v>
      </c>
      <c r="E610" s="3" t="s">
        <v>96</v>
      </c>
      <c r="F610" s="3" t="s">
        <v>95</v>
      </c>
      <c r="G610" s="3" t="s">
        <v>95</v>
      </c>
      <c r="H610" s="3" t="s">
        <v>96</v>
      </c>
      <c r="I610" s="11">
        <v>10</v>
      </c>
      <c r="J610" s="12">
        <v>17</v>
      </c>
      <c r="K610" s="12">
        <f t="shared" si="9"/>
        <v>17</v>
      </c>
      <c r="L610" s="4">
        <v>1</v>
      </c>
    </row>
    <row r="611" spans="1:12" x14ac:dyDescent="0.25">
      <c r="A611" s="3" t="s">
        <v>665</v>
      </c>
      <c r="B611" s="3" t="s">
        <v>5205</v>
      </c>
      <c r="C611" s="3" t="s">
        <v>2234</v>
      </c>
      <c r="D611" s="3" t="s">
        <v>2333</v>
      </c>
      <c r="E611" s="3" t="s">
        <v>58</v>
      </c>
      <c r="F611" s="3" t="s">
        <v>57</v>
      </c>
      <c r="G611" s="3" t="s">
        <v>120</v>
      </c>
      <c r="H611" s="3" t="s">
        <v>2879</v>
      </c>
      <c r="I611" s="11">
        <v>9</v>
      </c>
      <c r="J611" s="12">
        <v>22</v>
      </c>
      <c r="K611" s="12">
        <f t="shared" si="9"/>
        <v>22</v>
      </c>
      <c r="L611" s="4">
        <v>1</v>
      </c>
    </row>
    <row r="612" spans="1:12" x14ac:dyDescent="0.25">
      <c r="A612" s="3" t="s">
        <v>666</v>
      </c>
      <c r="B612" s="3" t="s">
        <v>4299</v>
      </c>
      <c r="C612" s="3" t="s">
        <v>2234</v>
      </c>
      <c r="D612" s="3" t="s">
        <v>2568</v>
      </c>
      <c r="E612" s="3" t="s">
        <v>19</v>
      </c>
      <c r="F612" s="3" t="s">
        <v>18</v>
      </c>
      <c r="G612" s="3" t="s">
        <v>18</v>
      </c>
      <c r="H612" s="3" t="s">
        <v>19</v>
      </c>
      <c r="I612" s="11">
        <v>9</v>
      </c>
      <c r="J612" s="12">
        <v>17</v>
      </c>
      <c r="K612" s="12">
        <f t="shared" si="9"/>
        <v>17</v>
      </c>
      <c r="L612" s="4">
        <v>1</v>
      </c>
    </row>
    <row r="613" spans="1:12" x14ac:dyDescent="0.25">
      <c r="A613" s="3" t="s">
        <v>667</v>
      </c>
      <c r="B613" s="3" t="s">
        <v>3624</v>
      </c>
      <c r="C613" s="3" t="s">
        <v>2234</v>
      </c>
      <c r="D613" s="3" t="s">
        <v>2702</v>
      </c>
      <c r="E613" s="3" t="s">
        <v>48</v>
      </c>
      <c r="F613" s="3" t="s">
        <v>47</v>
      </c>
      <c r="G613" s="3" t="s">
        <v>120</v>
      </c>
      <c r="H613" s="3" t="s">
        <v>2879</v>
      </c>
      <c r="I613" s="11">
        <v>10</v>
      </c>
      <c r="J613" s="12">
        <v>17</v>
      </c>
      <c r="K613" s="12">
        <f t="shared" si="9"/>
        <v>17</v>
      </c>
      <c r="L613" s="4">
        <v>1</v>
      </c>
    </row>
    <row r="614" spans="1:12" x14ac:dyDescent="0.25">
      <c r="A614" s="3" t="s">
        <v>668</v>
      </c>
      <c r="B614" s="3" t="s">
        <v>3625</v>
      </c>
      <c r="C614" s="3" t="s">
        <v>2234</v>
      </c>
      <c r="D614" s="3" t="s">
        <v>2255</v>
      </c>
      <c r="E614" s="3" t="s">
        <v>84</v>
      </c>
      <c r="F614" s="3" t="s">
        <v>83</v>
      </c>
      <c r="G614" s="3" t="s">
        <v>127</v>
      </c>
      <c r="H614" s="3" t="s">
        <v>142</v>
      </c>
      <c r="I614" s="11">
        <v>8</v>
      </c>
      <c r="J614" s="12">
        <v>22</v>
      </c>
      <c r="K614" s="12">
        <f t="shared" si="9"/>
        <v>22</v>
      </c>
      <c r="L614" s="4">
        <v>1</v>
      </c>
    </row>
    <row r="615" spans="1:12" x14ac:dyDescent="0.25">
      <c r="A615" s="3" t="s">
        <v>669</v>
      </c>
      <c r="B615" s="3" t="s">
        <v>4300</v>
      </c>
      <c r="C615" s="3" t="s">
        <v>2234</v>
      </c>
      <c r="D615" s="3" t="s">
        <v>2253</v>
      </c>
      <c r="E615" s="3" t="s">
        <v>46</v>
      </c>
      <c r="F615" s="3" t="s">
        <v>45</v>
      </c>
      <c r="G615" s="3" t="s">
        <v>127</v>
      </c>
      <c r="H615" s="3" t="s">
        <v>142</v>
      </c>
      <c r="I615" s="11">
        <v>5</v>
      </c>
      <c r="J615" s="12">
        <v>24</v>
      </c>
      <c r="K615" s="12">
        <f t="shared" si="9"/>
        <v>24</v>
      </c>
      <c r="L615" s="4">
        <v>1</v>
      </c>
    </row>
    <row r="616" spans="1:12" x14ac:dyDescent="0.25">
      <c r="A616" s="3" t="s">
        <v>670</v>
      </c>
      <c r="B616" s="3" t="s">
        <v>5274</v>
      </c>
      <c r="C616" s="3" t="s">
        <v>2234</v>
      </c>
      <c r="D616" s="3" t="s">
        <v>2243</v>
      </c>
      <c r="E616" s="3" t="s">
        <v>76</v>
      </c>
      <c r="F616" s="3" t="s">
        <v>75</v>
      </c>
      <c r="G616" s="3" t="s">
        <v>120</v>
      </c>
      <c r="H616" s="3" t="s">
        <v>2879</v>
      </c>
      <c r="I616" s="11">
        <v>10</v>
      </c>
      <c r="J616" s="12">
        <v>33</v>
      </c>
      <c r="K616" s="12">
        <f t="shared" si="9"/>
        <v>31</v>
      </c>
      <c r="L616" s="4">
        <v>1</v>
      </c>
    </row>
    <row r="617" spans="1:12" x14ac:dyDescent="0.25">
      <c r="A617" s="3" t="s">
        <v>671</v>
      </c>
      <c r="B617" s="3" t="s">
        <v>4301</v>
      </c>
      <c r="C617" s="3" t="s">
        <v>2234</v>
      </c>
      <c r="D617" s="3" t="s">
        <v>2772</v>
      </c>
      <c r="E617" s="3" t="s">
        <v>33</v>
      </c>
      <c r="F617" s="3" t="s">
        <v>32</v>
      </c>
      <c r="G617" s="3" t="s">
        <v>32</v>
      </c>
      <c r="H617" s="3" t="s">
        <v>33</v>
      </c>
      <c r="I617" s="11">
        <v>10</v>
      </c>
      <c r="J617" s="12">
        <v>20</v>
      </c>
      <c r="K617" s="12">
        <f t="shared" si="9"/>
        <v>20</v>
      </c>
      <c r="L617" s="4">
        <v>1</v>
      </c>
    </row>
    <row r="618" spans="1:12" x14ac:dyDescent="0.25">
      <c r="A618" s="3" t="s">
        <v>672</v>
      </c>
      <c r="B618" s="3" t="s">
        <v>3626</v>
      </c>
      <c r="C618" s="3" t="s">
        <v>2234</v>
      </c>
      <c r="D618" s="3" t="s">
        <v>2800</v>
      </c>
      <c r="E618" s="3" t="s">
        <v>46</v>
      </c>
      <c r="F618" s="3" t="s">
        <v>45</v>
      </c>
      <c r="G618" s="3" t="s">
        <v>45</v>
      </c>
      <c r="H618" s="3" t="s">
        <v>46</v>
      </c>
      <c r="I618" s="11">
        <v>8</v>
      </c>
      <c r="J618" s="12">
        <v>25</v>
      </c>
      <c r="K618" s="12">
        <f t="shared" si="9"/>
        <v>25</v>
      </c>
      <c r="L618" s="4">
        <v>1</v>
      </c>
    </row>
    <row r="619" spans="1:12" x14ac:dyDescent="0.25">
      <c r="A619" s="3" t="s">
        <v>673</v>
      </c>
      <c r="B619" s="3" t="s">
        <v>3627</v>
      </c>
      <c r="C619" s="3" t="s">
        <v>2234</v>
      </c>
      <c r="D619" s="3" t="s">
        <v>2315</v>
      </c>
      <c r="E619" s="3" t="s">
        <v>46</v>
      </c>
      <c r="F619" s="3" t="s">
        <v>45</v>
      </c>
      <c r="G619" s="3" t="s">
        <v>127</v>
      </c>
      <c r="H619" s="3" t="s">
        <v>142</v>
      </c>
      <c r="I619" s="11">
        <v>10</v>
      </c>
      <c r="J619" s="12">
        <v>34</v>
      </c>
      <c r="K619" s="12">
        <f t="shared" si="9"/>
        <v>31</v>
      </c>
      <c r="L619" s="4">
        <v>1</v>
      </c>
    </row>
    <row r="620" spans="1:12" x14ac:dyDescent="0.25">
      <c r="A620" s="3" t="s">
        <v>674</v>
      </c>
      <c r="B620" s="3" t="s">
        <v>5173</v>
      </c>
      <c r="C620" s="3" t="s">
        <v>2234</v>
      </c>
      <c r="D620" s="3" t="s">
        <v>2333</v>
      </c>
      <c r="E620" s="3" t="s">
        <v>111</v>
      </c>
      <c r="F620" s="3" t="s">
        <v>110</v>
      </c>
      <c r="G620" s="3" t="s">
        <v>120</v>
      </c>
      <c r="H620" s="3" t="s">
        <v>2879</v>
      </c>
      <c r="I620" s="11">
        <v>7</v>
      </c>
      <c r="J620" s="12">
        <v>19</v>
      </c>
      <c r="K620" s="12">
        <f t="shared" si="9"/>
        <v>19</v>
      </c>
      <c r="L620" s="4">
        <v>0.5</v>
      </c>
    </row>
    <row r="621" spans="1:12" x14ac:dyDescent="0.25">
      <c r="A621" s="3" t="s">
        <v>674</v>
      </c>
      <c r="B621" s="3" t="s">
        <v>5173</v>
      </c>
      <c r="C621" s="3" t="s">
        <v>2234</v>
      </c>
      <c r="D621" s="3" t="s">
        <v>2333</v>
      </c>
      <c r="E621" s="3" t="s">
        <v>50</v>
      </c>
      <c r="F621" s="3" t="s">
        <v>49</v>
      </c>
      <c r="G621" s="3" t="s">
        <v>120</v>
      </c>
      <c r="H621" s="3" t="s">
        <v>2879</v>
      </c>
      <c r="I621" s="11">
        <v>7</v>
      </c>
      <c r="J621" s="12">
        <v>19</v>
      </c>
      <c r="K621" s="12">
        <f t="shared" si="9"/>
        <v>19</v>
      </c>
      <c r="L621" s="4">
        <v>0.5</v>
      </c>
    </row>
    <row r="622" spans="1:12" x14ac:dyDescent="0.25">
      <c r="A622" s="3" t="s">
        <v>675</v>
      </c>
      <c r="B622" s="3" t="s">
        <v>3628</v>
      </c>
      <c r="C622" s="3" t="s">
        <v>2234</v>
      </c>
      <c r="D622" s="3" t="s">
        <v>2268</v>
      </c>
      <c r="E622" s="3" t="s">
        <v>62</v>
      </c>
      <c r="F622" s="3" t="s">
        <v>61</v>
      </c>
      <c r="G622" s="3" t="s">
        <v>61</v>
      </c>
      <c r="H622" s="3" t="s">
        <v>62</v>
      </c>
      <c r="I622" s="11">
        <v>10</v>
      </c>
      <c r="J622" s="12">
        <v>20</v>
      </c>
      <c r="K622" s="12">
        <f t="shared" si="9"/>
        <v>20</v>
      </c>
      <c r="L622" s="4">
        <v>1</v>
      </c>
    </row>
    <row r="623" spans="1:12" x14ac:dyDescent="0.25">
      <c r="A623" s="3" t="s">
        <v>676</v>
      </c>
      <c r="B623" s="3" t="s">
        <v>4302</v>
      </c>
      <c r="C623" s="3" t="s">
        <v>2234</v>
      </c>
      <c r="D623" s="3" t="s">
        <v>2362</v>
      </c>
      <c r="E623" s="3" t="s">
        <v>66</v>
      </c>
      <c r="F623" s="3" t="s">
        <v>65</v>
      </c>
      <c r="G623" s="3" t="s">
        <v>65</v>
      </c>
      <c r="H623" s="3" t="s">
        <v>66</v>
      </c>
      <c r="I623" s="11">
        <v>10</v>
      </c>
      <c r="J623" s="12">
        <v>22</v>
      </c>
      <c r="K623" s="12">
        <f t="shared" si="9"/>
        <v>22</v>
      </c>
      <c r="L623" s="4">
        <v>1</v>
      </c>
    </row>
    <row r="624" spans="1:12" x14ac:dyDescent="0.25">
      <c r="A624" s="3" t="s">
        <v>677</v>
      </c>
      <c r="B624" s="3" t="s">
        <v>4303</v>
      </c>
      <c r="C624" s="3" t="s">
        <v>2234</v>
      </c>
      <c r="D624" s="3" t="s">
        <v>2245</v>
      </c>
      <c r="E624" s="3" t="s">
        <v>88</v>
      </c>
      <c r="F624" s="3" t="s">
        <v>87</v>
      </c>
      <c r="G624" s="3" t="s">
        <v>87</v>
      </c>
      <c r="H624" s="3" t="s">
        <v>88</v>
      </c>
      <c r="I624" s="11">
        <v>10</v>
      </c>
      <c r="J624" s="12">
        <v>30</v>
      </c>
      <c r="K624" s="12">
        <f t="shared" si="9"/>
        <v>30</v>
      </c>
      <c r="L624" s="4">
        <v>1</v>
      </c>
    </row>
    <row r="625" spans="1:12" x14ac:dyDescent="0.25">
      <c r="A625" s="3" t="s">
        <v>678</v>
      </c>
      <c r="B625" s="3" t="s">
        <v>4304</v>
      </c>
      <c r="C625" s="3" t="s">
        <v>2234</v>
      </c>
      <c r="D625" s="3" t="s">
        <v>2277</v>
      </c>
      <c r="E625" s="3" t="s">
        <v>2224</v>
      </c>
      <c r="F625" s="3" t="s">
        <v>40</v>
      </c>
      <c r="G625" s="3" t="s">
        <v>40</v>
      </c>
      <c r="H625" s="3" t="s">
        <v>2756</v>
      </c>
      <c r="I625" s="11">
        <v>10</v>
      </c>
      <c r="J625" s="12">
        <v>20</v>
      </c>
      <c r="K625" s="12">
        <f t="shared" si="9"/>
        <v>20</v>
      </c>
      <c r="L625" s="4">
        <v>1</v>
      </c>
    </row>
    <row r="626" spans="1:12" x14ac:dyDescent="0.25">
      <c r="A626" s="3" t="s">
        <v>679</v>
      </c>
      <c r="B626" s="3" t="s">
        <v>4305</v>
      </c>
      <c r="C626" s="3" t="s">
        <v>2234</v>
      </c>
      <c r="D626" s="3" t="s">
        <v>2516</v>
      </c>
      <c r="E626" s="3" t="s">
        <v>23</v>
      </c>
      <c r="F626" s="3" t="s">
        <v>22</v>
      </c>
      <c r="G626" s="3" t="s">
        <v>22</v>
      </c>
      <c r="H626" s="3" t="s">
        <v>23</v>
      </c>
      <c r="I626" s="11">
        <v>10</v>
      </c>
      <c r="J626" s="12">
        <v>17</v>
      </c>
      <c r="K626" s="12">
        <f t="shared" si="9"/>
        <v>17</v>
      </c>
      <c r="L626" s="4">
        <v>1</v>
      </c>
    </row>
    <row r="627" spans="1:12" x14ac:dyDescent="0.25">
      <c r="A627" s="3" t="s">
        <v>680</v>
      </c>
      <c r="B627" s="3" t="s">
        <v>4306</v>
      </c>
      <c r="C627" s="3" t="s">
        <v>2234</v>
      </c>
      <c r="D627" s="3" t="s">
        <v>2291</v>
      </c>
      <c r="E627" s="3" t="s">
        <v>107</v>
      </c>
      <c r="F627" s="3" t="s">
        <v>106</v>
      </c>
      <c r="G627" s="3" t="s">
        <v>106</v>
      </c>
      <c r="H627" s="3" t="s">
        <v>107</v>
      </c>
      <c r="I627" s="11">
        <v>6</v>
      </c>
      <c r="J627" s="12">
        <v>20</v>
      </c>
      <c r="K627" s="12">
        <f t="shared" si="9"/>
        <v>20</v>
      </c>
      <c r="L627" s="4">
        <v>1</v>
      </c>
    </row>
    <row r="628" spans="1:12" x14ac:dyDescent="0.25">
      <c r="A628" s="3" t="s">
        <v>681</v>
      </c>
      <c r="B628" s="3" t="s">
        <v>4307</v>
      </c>
      <c r="C628" s="3" t="s">
        <v>2234</v>
      </c>
      <c r="D628" s="3" t="s">
        <v>2521</v>
      </c>
      <c r="E628" s="3" t="s">
        <v>13</v>
      </c>
      <c r="F628" s="3" t="s">
        <v>12</v>
      </c>
      <c r="G628" s="3" t="s">
        <v>12</v>
      </c>
      <c r="H628" s="3" t="s">
        <v>13</v>
      </c>
      <c r="I628" s="11">
        <v>8</v>
      </c>
      <c r="J628" s="12">
        <v>18</v>
      </c>
      <c r="K628" s="12">
        <f t="shared" si="9"/>
        <v>18</v>
      </c>
      <c r="L628" s="4">
        <v>1</v>
      </c>
    </row>
    <row r="629" spans="1:12" x14ac:dyDescent="0.25">
      <c r="A629" s="3" t="s">
        <v>682</v>
      </c>
      <c r="B629" s="3" t="s">
        <v>5161</v>
      </c>
      <c r="C629" s="3" t="s">
        <v>2234</v>
      </c>
      <c r="D629" s="3" t="s">
        <v>2664</v>
      </c>
      <c r="E629" s="3" t="s">
        <v>68</v>
      </c>
      <c r="F629" s="3" t="s">
        <v>67</v>
      </c>
      <c r="G629" s="3" t="s">
        <v>120</v>
      </c>
      <c r="H629" s="3" t="s">
        <v>2879</v>
      </c>
      <c r="I629" s="11">
        <v>8</v>
      </c>
      <c r="J629" s="12">
        <v>23</v>
      </c>
      <c r="K629" s="12">
        <f t="shared" si="9"/>
        <v>23</v>
      </c>
      <c r="L629" s="4">
        <v>0.5</v>
      </c>
    </row>
    <row r="630" spans="1:12" x14ac:dyDescent="0.25">
      <c r="A630" s="3" t="s">
        <v>682</v>
      </c>
      <c r="B630" s="3" t="s">
        <v>5161</v>
      </c>
      <c r="C630" s="3" t="s">
        <v>2234</v>
      </c>
      <c r="D630" s="3" t="s">
        <v>2664</v>
      </c>
      <c r="E630" s="3" t="s">
        <v>39</v>
      </c>
      <c r="F630" s="3" t="s">
        <v>38</v>
      </c>
      <c r="G630" s="3" t="s">
        <v>120</v>
      </c>
      <c r="H630" s="3" t="s">
        <v>2879</v>
      </c>
      <c r="I630" s="11">
        <v>8</v>
      </c>
      <c r="J630" s="12">
        <v>23</v>
      </c>
      <c r="K630" s="12">
        <f t="shared" si="9"/>
        <v>23</v>
      </c>
      <c r="L630" s="4">
        <v>0.5</v>
      </c>
    </row>
    <row r="631" spans="1:12" x14ac:dyDescent="0.25">
      <c r="A631" s="3" t="s">
        <v>683</v>
      </c>
      <c r="B631" s="3" t="s">
        <v>4308</v>
      </c>
      <c r="C631" s="3" t="s">
        <v>2234</v>
      </c>
      <c r="D631" s="3" t="s">
        <v>2277</v>
      </c>
      <c r="E631" s="3" t="s">
        <v>72</v>
      </c>
      <c r="F631" s="3" t="s">
        <v>71</v>
      </c>
      <c r="G631" s="3" t="s">
        <v>71</v>
      </c>
      <c r="H631" s="3" t="s">
        <v>72</v>
      </c>
      <c r="I631" s="11">
        <v>8</v>
      </c>
      <c r="J631" s="12">
        <v>25</v>
      </c>
      <c r="K631" s="12">
        <f t="shared" si="9"/>
        <v>25</v>
      </c>
      <c r="L631" s="4">
        <v>1</v>
      </c>
    </row>
    <row r="632" spans="1:12" x14ac:dyDescent="0.25">
      <c r="A632" s="3" t="s">
        <v>684</v>
      </c>
      <c r="B632" s="3" t="s">
        <v>3629</v>
      </c>
      <c r="C632" s="3" t="s">
        <v>2234</v>
      </c>
      <c r="D632" s="3" t="s">
        <v>2659</v>
      </c>
      <c r="E632" s="3" t="s">
        <v>111</v>
      </c>
      <c r="F632" s="3" t="s">
        <v>110</v>
      </c>
      <c r="G632" s="3" t="s">
        <v>110</v>
      </c>
      <c r="H632" s="3" t="s">
        <v>111</v>
      </c>
      <c r="I632" s="11">
        <v>7</v>
      </c>
      <c r="J632" s="12">
        <v>16</v>
      </c>
      <c r="K632" s="12">
        <f t="shared" si="9"/>
        <v>16</v>
      </c>
      <c r="L632" s="4">
        <v>1</v>
      </c>
    </row>
    <row r="633" spans="1:12" x14ac:dyDescent="0.25">
      <c r="A633" s="3" t="s">
        <v>685</v>
      </c>
      <c r="B633" s="3" t="s">
        <v>4309</v>
      </c>
      <c r="C633" s="3" t="s">
        <v>2234</v>
      </c>
      <c r="D633" s="3" t="s">
        <v>2282</v>
      </c>
      <c r="E633" s="3" t="s">
        <v>31</v>
      </c>
      <c r="F633" s="3" t="s">
        <v>30</v>
      </c>
      <c r="G633" s="3" t="s">
        <v>30</v>
      </c>
      <c r="H633" s="3" t="s">
        <v>31</v>
      </c>
      <c r="I633" s="11">
        <v>9</v>
      </c>
      <c r="J633" s="12">
        <v>24</v>
      </c>
      <c r="K633" s="12">
        <f t="shared" si="9"/>
        <v>24</v>
      </c>
      <c r="L633" s="4">
        <v>1</v>
      </c>
    </row>
    <row r="634" spans="1:12" x14ac:dyDescent="0.25">
      <c r="A634" s="3" t="s">
        <v>686</v>
      </c>
      <c r="B634" s="3" t="s">
        <v>4310</v>
      </c>
      <c r="C634" s="3" t="s">
        <v>2234</v>
      </c>
      <c r="D634" s="3" t="s">
        <v>2556</v>
      </c>
      <c r="E634" s="3" t="s">
        <v>39</v>
      </c>
      <c r="F634" s="3" t="s">
        <v>38</v>
      </c>
      <c r="G634" s="3" t="s">
        <v>38</v>
      </c>
      <c r="H634" s="3" t="s">
        <v>39</v>
      </c>
      <c r="I634" s="11">
        <v>4</v>
      </c>
      <c r="J634" s="12">
        <v>27</v>
      </c>
      <c r="K634" s="12">
        <f t="shared" si="9"/>
        <v>27</v>
      </c>
      <c r="L634" s="4">
        <v>1</v>
      </c>
    </row>
    <row r="635" spans="1:12" x14ac:dyDescent="0.25">
      <c r="A635" s="3" t="s">
        <v>687</v>
      </c>
      <c r="B635" s="3" t="s">
        <v>4311</v>
      </c>
      <c r="C635" s="3" t="s">
        <v>2234</v>
      </c>
      <c r="D635" s="3" t="s">
        <v>2351</v>
      </c>
      <c r="E635" s="3" t="s">
        <v>11</v>
      </c>
      <c r="F635" s="3" t="s">
        <v>10</v>
      </c>
      <c r="G635" s="3" t="s">
        <v>10</v>
      </c>
      <c r="H635" s="3" t="s">
        <v>11</v>
      </c>
      <c r="I635" s="11">
        <v>6</v>
      </c>
      <c r="J635" s="12">
        <v>18</v>
      </c>
      <c r="K635" s="12">
        <f t="shared" si="9"/>
        <v>18</v>
      </c>
      <c r="L635" s="4">
        <v>1</v>
      </c>
    </row>
    <row r="636" spans="1:12" x14ac:dyDescent="0.25">
      <c r="A636" s="3" t="s">
        <v>688</v>
      </c>
      <c r="B636" s="3" t="s">
        <v>4312</v>
      </c>
      <c r="C636" s="3" t="s">
        <v>2234</v>
      </c>
      <c r="D636" s="3" t="s">
        <v>2237</v>
      </c>
      <c r="E636" s="3" t="s">
        <v>101</v>
      </c>
      <c r="F636" s="3" t="s">
        <v>100</v>
      </c>
      <c r="G636" s="3" t="s">
        <v>100</v>
      </c>
      <c r="H636" s="3" t="s">
        <v>2876</v>
      </c>
      <c r="I636" s="11">
        <v>7</v>
      </c>
      <c r="J636" s="12">
        <v>31</v>
      </c>
      <c r="K636" s="12">
        <f t="shared" si="9"/>
        <v>31</v>
      </c>
      <c r="L636" s="4">
        <v>1</v>
      </c>
    </row>
    <row r="637" spans="1:12" x14ac:dyDescent="0.25">
      <c r="A637" s="3" t="s">
        <v>689</v>
      </c>
      <c r="B637" s="3" t="s">
        <v>3349</v>
      </c>
      <c r="C637" s="3" t="s">
        <v>2234</v>
      </c>
      <c r="D637" s="3" t="s">
        <v>2487</v>
      </c>
      <c r="E637" s="3" t="s">
        <v>64</v>
      </c>
      <c r="F637" s="3" t="s">
        <v>63</v>
      </c>
      <c r="G637" s="3" t="s">
        <v>63</v>
      </c>
      <c r="H637" s="3" t="s">
        <v>64</v>
      </c>
      <c r="I637" s="11">
        <v>6</v>
      </c>
      <c r="J637" s="12">
        <v>34</v>
      </c>
      <c r="K637" s="12">
        <f t="shared" si="9"/>
        <v>31</v>
      </c>
      <c r="L637" s="4">
        <v>0.2</v>
      </c>
    </row>
    <row r="638" spans="1:12" x14ac:dyDescent="0.25">
      <c r="A638" s="3" t="s">
        <v>689</v>
      </c>
      <c r="B638" s="3" t="s">
        <v>3349</v>
      </c>
      <c r="C638" s="3" t="s">
        <v>2234</v>
      </c>
      <c r="D638" s="3" t="s">
        <v>2521</v>
      </c>
      <c r="E638" s="3" t="s">
        <v>64</v>
      </c>
      <c r="F638" s="3" t="s">
        <v>63</v>
      </c>
      <c r="G638" s="3" t="s">
        <v>63</v>
      </c>
      <c r="H638" s="3" t="s">
        <v>64</v>
      </c>
      <c r="I638" s="11">
        <v>6</v>
      </c>
      <c r="J638" s="12">
        <v>34</v>
      </c>
      <c r="K638" s="12">
        <f t="shared" si="9"/>
        <v>31</v>
      </c>
      <c r="L638" s="4">
        <v>0.8</v>
      </c>
    </row>
    <row r="639" spans="1:12" x14ac:dyDescent="0.25">
      <c r="A639" s="3" t="s">
        <v>690</v>
      </c>
      <c r="B639" s="3" t="s">
        <v>4313</v>
      </c>
      <c r="C639" s="3" t="s">
        <v>2234</v>
      </c>
      <c r="D639" s="3" t="s">
        <v>2279</v>
      </c>
      <c r="E639" s="3" t="s">
        <v>70</v>
      </c>
      <c r="F639" s="3" t="s">
        <v>69</v>
      </c>
      <c r="G639" s="3" t="s">
        <v>69</v>
      </c>
      <c r="H639" s="3" t="s">
        <v>70</v>
      </c>
      <c r="I639" s="11">
        <v>10</v>
      </c>
      <c r="J639" s="12">
        <v>25</v>
      </c>
      <c r="K639" s="12">
        <f t="shared" si="9"/>
        <v>25</v>
      </c>
      <c r="L639" s="4">
        <v>1</v>
      </c>
    </row>
    <row r="640" spans="1:12" x14ac:dyDescent="0.25">
      <c r="A640" s="3" t="s">
        <v>691</v>
      </c>
      <c r="B640" s="3" t="s">
        <v>3630</v>
      </c>
      <c r="C640" s="3" t="s">
        <v>2234</v>
      </c>
      <c r="D640" s="3" t="s">
        <v>2277</v>
      </c>
      <c r="E640" s="3" t="s">
        <v>35</v>
      </c>
      <c r="F640" s="3" t="s">
        <v>34</v>
      </c>
      <c r="G640" s="3" t="s">
        <v>34</v>
      </c>
      <c r="H640" s="3" t="s">
        <v>35</v>
      </c>
      <c r="I640" s="11">
        <v>9</v>
      </c>
      <c r="J640" s="12">
        <v>25</v>
      </c>
      <c r="K640" s="12">
        <f t="shared" si="9"/>
        <v>25</v>
      </c>
      <c r="L640" s="4">
        <v>1</v>
      </c>
    </row>
    <row r="641" spans="1:12" x14ac:dyDescent="0.25">
      <c r="A641" s="3" t="s">
        <v>692</v>
      </c>
      <c r="B641" s="3" t="s">
        <v>3350</v>
      </c>
      <c r="C641" s="3" t="s">
        <v>2234</v>
      </c>
      <c r="D641" s="3" t="s">
        <v>2487</v>
      </c>
      <c r="E641" s="3" t="s">
        <v>33</v>
      </c>
      <c r="F641" s="3" t="s">
        <v>32</v>
      </c>
      <c r="G641" s="3" t="s">
        <v>32</v>
      </c>
      <c r="H641" s="3" t="s">
        <v>33</v>
      </c>
      <c r="I641" s="11">
        <v>10</v>
      </c>
      <c r="J641" s="12">
        <v>21</v>
      </c>
      <c r="K641" s="12">
        <f t="shared" si="9"/>
        <v>21</v>
      </c>
      <c r="L641" s="4">
        <v>0.2</v>
      </c>
    </row>
    <row r="642" spans="1:12" x14ac:dyDescent="0.25">
      <c r="A642" s="3" t="s">
        <v>692</v>
      </c>
      <c r="B642" s="3" t="s">
        <v>3350</v>
      </c>
      <c r="C642" s="3" t="s">
        <v>2234</v>
      </c>
      <c r="D642" s="3" t="s">
        <v>2521</v>
      </c>
      <c r="E642" s="3" t="s">
        <v>33</v>
      </c>
      <c r="F642" s="3" t="s">
        <v>32</v>
      </c>
      <c r="G642" s="3" t="s">
        <v>32</v>
      </c>
      <c r="H642" s="3" t="s">
        <v>33</v>
      </c>
      <c r="I642" s="11">
        <v>10</v>
      </c>
      <c r="J642" s="12">
        <v>21</v>
      </c>
      <c r="K642" s="12">
        <f t="shared" ref="K642:K705" si="10">IF(J642&gt;31,31,J642)</f>
        <v>21</v>
      </c>
      <c r="L642" s="4">
        <v>0.8</v>
      </c>
    </row>
    <row r="643" spans="1:12" x14ac:dyDescent="0.25">
      <c r="A643" s="3" t="s">
        <v>693</v>
      </c>
      <c r="B643" s="3" t="s">
        <v>3351</v>
      </c>
      <c r="C643" s="3" t="s">
        <v>2234</v>
      </c>
      <c r="D643" s="3" t="s">
        <v>2838</v>
      </c>
      <c r="E643" s="3" t="s">
        <v>66</v>
      </c>
      <c r="F643" s="3" t="s">
        <v>65</v>
      </c>
      <c r="G643" s="3" t="s">
        <v>65</v>
      </c>
      <c r="H643" s="3" t="s">
        <v>66</v>
      </c>
      <c r="I643" s="11">
        <v>10</v>
      </c>
      <c r="J643" s="12">
        <v>27</v>
      </c>
      <c r="K643" s="12">
        <f t="shared" si="10"/>
        <v>27</v>
      </c>
      <c r="L643" s="4">
        <v>0.4</v>
      </c>
    </row>
    <row r="644" spans="1:12" x14ac:dyDescent="0.25">
      <c r="A644" s="3" t="s">
        <v>693</v>
      </c>
      <c r="B644" s="3" t="s">
        <v>3351</v>
      </c>
      <c r="C644" s="3" t="s">
        <v>2234</v>
      </c>
      <c r="D644" s="3" t="s">
        <v>2291</v>
      </c>
      <c r="E644" s="3" t="s">
        <v>66</v>
      </c>
      <c r="F644" s="3" t="s">
        <v>65</v>
      </c>
      <c r="G644" s="3" t="s">
        <v>65</v>
      </c>
      <c r="H644" s="3" t="s">
        <v>66</v>
      </c>
      <c r="I644" s="11">
        <v>10</v>
      </c>
      <c r="J644" s="12">
        <v>27</v>
      </c>
      <c r="K644" s="12">
        <f t="shared" si="10"/>
        <v>27</v>
      </c>
      <c r="L644" s="4">
        <v>0.6</v>
      </c>
    </row>
    <row r="645" spans="1:12" x14ac:dyDescent="0.25">
      <c r="A645" s="3" t="s">
        <v>694</v>
      </c>
      <c r="B645" s="3" t="s">
        <v>3352</v>
      </c>
      <c r="C645" s="3" t="s">
        <v>2234</v>
      </c>
      <c r="D645" s="3" t="s">
        <v>2728</v>
      </c>
      <c r="E645" s="3" t="s">
        <v>80</v>
      </c>
      <c r="F645" s="3" t="s">
        <v>79</v>
      </c>
      <c r="G645" s="3" t="s">
        <v>79</v>
      </c>
      <c r="H645" s="3" t="s">
        <v>80</v>
      </c>
      <c r="I645" s="11">
        <v>10</v>
      </c>
      <c r="J645" s="12">
        <v>24</v>
      </c>
      <c r="K645" s="12">
        <f t="shared" si="10"/>
        <v>24</v>
      </c>
      <c r="L645" s="4">
        <v>1</v>
      </c>
    </row>
    <row r="646" spans="1:12" x14ac:dyDescent="0.25">
      <c r="A646" s="3" t="s">
        <v>695</v>
      </c>
      <c r="B646" s="3" t="s">
        <v>4314</v>
      </c>
      <c r="C646" s="3" t="s">
        <v>2234</v>
      </c>
      <c r="D646" s="3" t="s">
        <v>2556</v>
      </c>
      <c r="E646" s="3" t="s">
        <v>15</v>
      </c>
      <c r="F646" s="3" t="s">
        <v>14</v>
      </c>
      <c r="G646" s="3" t="s">
        <v>14</v>
      </c>
      <c r="H646" s="3" t="s">
        <v>15</v>
      </c>
      <c r="I646" s="11">
        <v>7</v>
      </c>
      <c r="J646" s="12">
        <v>18</v>
      </c>
      <c r="K646" s="12">
        <f t="shared" si="10"/>
        <v>18</v>
      </c>
      <c r="L646" s="4">
        <v>1</v>
      </c>
    </row>
    <row r="647" spans="1:12" x14ac:dyDescent="0.25">
      <c r="A647" s="3" t="s">
        <v>696</v>
      </c>
      <c r="B647" s="3" t="s">
        <v>4315</v>
      </c>
      <c r="C647" s="3" t="s">
        <v>2234</v>
      </c>
      <c r="D647" s="3" t="s">
        <v>2308</v>
      </c>
      <c r="E647" s="3" t="s">
        <v>11</v>
      </c>
      <c r="F647" s="3" t="s">
        <v>10</v>
      </c>
      <c r="G647" s="3" t="s">
        <v>10</v>
      </c>
      <c r="H647" s="3" t="s">
        <v>11</v>
      </c>
      <c r="I647" s="11">
        <v>10</v>
      </c>
      <c r="J647" s="12">
        <v>26</v>
      </c>
      <c r="K647" s="12">
        <f t="shared" si="10"/>
        <v>26</v>
      </c>
      <c r="L647" s="4">
        <v>1</v>
      </c>
    </row>
    <row r="648" spans="1:12" x14ac:dyDescent="0.25">
      <c r="A648" s="3" t="s">
        <v>697</v>
      </c>
      <c r="B648" s="3" t="s">
        <v>3189</v>
      </c>
      <c r="C648" s="6" t="s">
        <v>2236</v>
      </c>
      <c r="D648" s="3" t="s">
        <v>2317</v>
      </c>
      <c r="E648" s="3" t="s">
        <v>66</v>
      </c>
      <c r="F648" s="3" t="s">
        <v>65</v>
      </c>
      <c r="G648" s="3" t="s">
        <v>65</v>
      </c>
      <c r="H648" s="3" t="s">
        <v>66</v>
      </c>
      <c r="I648" s="11">
        <v>5</v>
      </c>
      <c r="J648" s="12">
        <v>17</v>
      </c>
      <c r="K648" s="12">
        <f t="shared" si="10"/>
        <v>17</v>
      </c>
      <c r="L648" s="4">
        <v>0.2</v>
      </c>
    </row>
    <row r="649" spans="1:12" x14ac:dyDescent="0.25">
      <c r="A649" s="3" t="s">
        <v>697</v>
      </c>
      <c r="B649" s="3" t="s">
        <v>3189</v>
      </c>
      <c r="C649" s="6" t="s">
        <v>2236</v>
      </c>
      <c r="D649" s="3" t="s">
        <v>2294</v>
      </c>
      <c r="E649" s="3" t="s">
        <v>123</v>
      </c>
      <c r="F649" s="3" t="s">
        <v>122</v>
      </c>
      <c r="G649" s="3" t="s">
        <v>122</v>
      </c>
      <c r="H649" s="3" t="s">
        <v>123</v>
      </c>
      <c r="I649" s="11">
        <v>5</v>
      </c>
      <c r="J649" s="12">
        <v>17</v>
      </c>
      <c r="K649" s="12">
        <f t="shared" si="10"/>
        <v>17</v>
      </c>
      <c r="L649" s="4">
        <v>0.8</v>
      </c>
    </row>
    <row r="650" spans="1:12" x14ac:dyDescent="0.25">
      <c r="A650" s="3" t="s">
        <v>698</v>
      </c>
      <c r="B650" s="3" t="s">
        <v>4316</v>
      </c>
      <c r="C650" s="3" t="s">
        <v>2234</v>
      </c>
      <c r="D650" s="3" t="s">
        <v>2245</v>
      </c>
      <c r="E650" s="3" t="s">
        <v>52</v>
      </c>
      <c r="F650" s="3" t="s">
        <v>51</v>
      </c>
      <c r="G650" s="3" t="s">
        <v>51</v>
      </c>
      <c r="H650" s="3" t="s">
        <v>52</v>
      </c>
      <c r="I650" s="11">
        <v>7</v>
      </c>
      <c r="J650" s="12">
        <v>18</v>
      </c>
      <c r="K650" s="12">
        <f t="shared" si="10"/>
        <v>18</v>
      </c>
      <c r="L650" s="4">
        <v>1</v>
      </c>
    </row>
    <row r="651" spans="1:12" x14ac:dyDescent="0.25">
      <c r="A651" s="3" t="s">
        <v>699</v>
      </c>
      <c r="B651" s="3" t="s">
        <v>3353</v>
      </c>
      <c r="C651" s="3" t="s">
        <v>2234</v>
      </c>
      <c r="D651" s="3" t="s">
        <v>2335</v>
      </c>
      <c r="E651" s="3" t="s">
        <v>50</v>
      </c>
      <c r="F651" s="3" t="s">
        <v>49</v>
      </c>
      <c r="G651" s="3" t="s">
        <v>49</v>
      </c>
      <c r="H651" s="3" t="s">
        <v>50</v>
      </c>
      <c r="I651" s="11">
        <v>10</v>
      </c>
      <c r="J651" s="12">
        <v>33</v>
      </c>
      <c r="K651" s="12">
        <f t="shared" si="10"/>
        <v>31</v>
      </c>
      <c r="L651" s="4">
        <v>1</v>
      </c>
    </row>
    <row r="652" spans="1:12" x14ac:dyDescent="0.25">
      <c r="A652" s="3" t="s">
        <v>700</v>
      </c>
      <c r="B652" s="3" t="s">
        <v>3631</v>
      </c>
      <c r="C652" s="3" t="s">
        <v>2234</v>
      </c>
      <c r="D652" s="3" t="s">
        <v>2255</v>
      </c>
      <c r="E652" s="3" t="s">
        <v>88</v>
      </c>
      <c r="F652" s="3" t="s">
        <v>87</v>
      </c>
      <c r="G652" s="3" t="s">
        <v>127</v>
      </c>
      <c r="H652" s="3" t="s">
        <v>142</v>
      </c>
      <c r="I652" s="11">
        <v>9</v>
      </c>
      <c r="J652" s="12">
        <v>22</v>
      </c>
      <c r="K652" s="12">
        <f t="shared" si="10"/>
        <v>22</v>
      </c>
      <c r="L652" s="4">
        <v>1</v>
      </c>
    </row>
    <row r="653" spans="1:12" x14ac:dyDescent="0.25">
      <c r="A653" s="3" t="s">
        <v>701</v>
      </c>
      <c r="B653" s="3" t="s">
        <v>4317</v>
      </c>
      <c r="C653" s="3" t="s">
        <v>2234</v>
      </c>
      <c r="D653" s="3" t="s">
        <v>2308</v>
      </c>
      <c r="E653" s="3" t="s">
        <v>96</v>
      </c>
      <c r="F653" s="3" t="s">
        <v>95</v>
      </c>
      <c r="G653" s="3" t="s">
        <v>95</v>
      </c>
      <c r="H653" s="3" t="s">
        <v>96</v>
      </c>
      <c r="I653" s="11">
        <v>10</v>
      </c>
      <c r="J653" s="12">
        <v>32</v>
      </c>
      <c r="K653" s="12">
        <f t="shared" si="10"/>
        <v>31</v>
      </c>
      <c r="L653" s="4">
        <v>1</v>
      </c>
    </row>
    <row r="654" spans="1:12" x14ac:dyDescent="0.25">
      <c r="A654" s="3" t="s">
        <v>702</v>
      </c>
      <c r="B654" s="3" t="s">
        <v>3240</v>
      </c>
      <c r="C654" s="3" t="s">
        <v>2234</v>
      </c>
      <c r="D654" s="3" t="s">
        <v>2394</v>
      </c>
      <c r="E654" s="3" t="s">
        <v>123</v>
      </c>
      <c r="F654" s="3" t="s">
        <v>122</v>
      </c>
      <c r="G654" s="3" t="s">
        <v>122</v>
      </c>
      <c r="H654" s="3" t="s">
        <v>123</v>
      </c>
      <c r="I654" s="11">
        <v>10</v>
      </c>
      <c r="J654" s="12">
        <v>33</v>
      </c>
      <c r="K654" s="12">
        <f t="shared" si="10"/>
        <v>31</v>
      </c>
      <c r="L654" s="4">
        <v>0.2</v>
      </c>
    </row>
    <row r="655" spans="1:12" x14ac:dyDescent="0.25">
      <c r="A655" s="3" t="s">
        <v>702</v>
      </c>
      <c r="B655" s="3" t="s">
        <v>3240</v>
      </c>
      <c r="C655" s="3" t="s">
        <v>2234</v>
      </c>
      <c r="D655" s="3" t="s">
        <v>2809</v>
      </c>
      <c r="E655" s="3" t="s">
        <v>62</v>
      </c>
      <c r="F655" s="3" t="s">
        <v>61</v>
      </c>
      <c r="G655" s="3" t="s">
        <v>61</v>
      </c>
      <c r="H655" s="3" t="s">
        <v>62</v>
      </c>
      <c r="I655" s="11">
        <v>10</v>
      </c>
      <c r="J655" s="12">
        <v>33</v>
      </c>
      <c r="K655" s="12">
        <f t="shared" si="10"/>
        <v>31</v>
      </c>
      <c r="L655" s="4">
        <v>0.8</v>
      </c>
    </row>
    <row r="656" spans="1:12" x14ac:dyDescent="0.25">
      <c r="A656" s="3" t="s">
        <v>703</v>
      </c>
      <c r="B656" s="3" t="s">
        <v>4318</v>
      </c>
      <c r="C656" s="3" t="s">
        <v>2234</v>
      </c>
      <c r="D656" s="3" t="s">
        <v>2291</v>
      </c>
      <c r="E656" s="3" t="s">
        <v>7</v>
      </c>
      <c r="F656" s="3" t="s">
        <v>6</v>
      </c>
      <c r="G656" s="3" t="s">
        <v>6</v>
      </c>
      <c r="H656" s="3" t="s">
        <v>7</v>
      </c>
      <c r="I656" s="11">
        <v>10</v>
      </c>
      <c r="J656" s="12">
        <v>26</v>
      </c>
      <c r="K656" s="12">
        <f t="shared" si="10"/>
        <v>26</v>
      </c>
      <c r="L656" s="4">
        <v>1</v>
      </c>
    </row>
    <row r="657" spans="1:12" x14ac:dyDescent="0.25">
      <c r="A657" s="3" t="s">
        <v>704</v>
      </c>
      <c r="B657" s="3" t="s">
        <v>3632</v>
      </c>
      <c r="C657" s="3" t="s">
        <v>2234</v>
      </c>
      <c r="D657" s="3" t="s">
        <v>2521</v>
      </c>
      <c r="E657" s="3" t="s">
        <v>29</v>
      </c>
      <c r="F657" s="3" t="s">
        <v>28</v>
      </c>
      <c r="G657" s="3" t="s">
        <v>28</v>
      </c>
      <c r="H657" s="3" t="s">
        <v>29</v>
      </c>
      <c r="I657" s="11">
        <v>10</v>
      </c>
      <c r="J657" s="12">
        <v>21</v>
      </c>
      <c r="K657" s="12">
        <f t="shared" si="10"/>
        <v>21</v>
      </c>
      <c r="L657" s="4">
        <v>1</v>
      </c>
    </row>
    <row r="658" spans="1:12" x14ac:dyDescent="0.25">
      <c r="A658" s="3" t="s">
        <v>2856</v>
      </c>
      <c r="B658" s="3" t="s">
        <v>3241</v>
      </c>
      <c r="C658" s="3" t="s">
        <v>2234</v>
      </c>
      <c r="D658" s="3" t="s">
        <v>2521</v>
      </c>
      <c r="E658" s="3" t="s">
        <v>29</v>
      </c>
      <c r="F658" s="3" t="s">
        <v>28</v>
      </c>
      <c r="G658" s="3" t="s">
        <v>28</v>
      </c>
      <c r="H658" s="3" t="s">
        <v>29</v>
      </c>
      <c r="I658" s="11">
        <v>10</v>
      </c>
      <c r="J658" s="12">
        <v>18</v>
      </c>
      <c r="K658" s="12">
        <f t="shared" si="10"/>
        <v>18</v>
      </c>
      <c r="L658" s="4">
        <v>0.4</v>
      </c>
    </row>
    <row r="659" spans="1:12" x14ac:dyDescent="0.25">
      <c r="A659" s="3" t="s">
        <v>2856</v>
      </c>
      <c r="B659" s="3" t="s">
        <v>3241</v>
      </c>
      <c r="C659" s="3" t="s">
        <v>2234</v>
      </c>
      <c r="D659" s="3" t="s">
        <v>2487</v>
      </c>
      <c r="E659" s="3" t="s">
        <v>29</v>
      </c>
      <c r="F659" s="3" t="s">
        <v>28</v>
      </c>
      <c r="G659" s="3" t="s">
        <v>28</v>
      </c>
      <c r="H659" s="3" t="s">
        <v>29</v>
      </c>
      <c r="I659" s="11">
        <v>10</v>
      </c>
      <c r="J659" s="12">
        <v>18</v>
      </c>
      <c r="K659" s="12">
        <f t="shared" si="10"/>
        <v>18</v>
      </c>
      <c r="L659" s="4">
        <v>0.6</v>
      </c>
    </row>
    <row r="660" spans="1:12" x14ac:dyDescent="0.25">
      <c r="A660" s="3" t="s">
        <v>705</v>
      </c>
      <c r="B660" s="3" t="s">
        <v>3354</v>
      </c>
      <c r="C660" s="3" t="s">
        <v>2234</v>
      </c>
      <c r="D660" s="3" t="s">
        <v>2405</v>
      </c>
      <c r="E660" s="3" t="s">
        <v>50</v>
      </c>
      <c r="F660" s="3" t="s">
        <v>49</v>
      </c>
      <c r="G660" s="3" t="s">
        <v>49</v>
      </c>
      <c r="H660" s="3" t="s">
        <v>50</v>
      </c>
      <c r="I660" s="11">
        <v>10</v>
      </c>
      <c r="J660" s="12">
        <v>31</v>
      </c>
      <c r="K660" s="12">
        <f t="shared" si="10"/>
        <v>31</v>
      </c>
      <c r="L660" s="4">
        <v>1</v>
      </c>
    </row>
    <row r="661" spans="1:12" x14ac:dyDescent="0.25">
      <c r="A661" s="3" t="s">
        <v>706</v>
      </c>
      <c r="B661" s="3" t="s">
        <v>3093</v>
      </c>
      <c r="C661" s="3" t="s">
        <v>2234</v>
      </c>
      <c r="D661" s="3" t="s">
        <v>2405</v>
      </c>
      <c r="E661" s="3" t="s">
        <v>48</v>
      </c>
      <c r="F661" s="3" t="s">
        <v>47</v>
      </c>
      <c r="G661" s="3" t="s">
        <v>47</v>
      </c>
      <c r="H661" s="3" t="s">
        <v>48</v>
      </c>
      <c r="I661" s="11">
        <v>7</v>
      </c>
      <c r="J661" s="12">
        <v>23</v>
      </c>
      <c r="K661" s="12">
        <f t="shared" si="10"/>
        <v>23</v>
      </c>
      <c r="L661" s="4">
        <v>1</v>
      </c>
    </row>
    <row r="662" spans="1:12" x14ac:dyDescent="0.25">
      <c r="A662" s="3" t="s">
        <v>707</v>
      </c>
      <c r="B662" s="3" t="s">
        <v>3167</v>
      </c>
      <c r="C662" s="3" t="s">
        <v>2234</v>
      </c>
      <c r="D662" s="3" t="s">
        <v>2343</v>
      </c>
      <c r="E662" s="3" t="s">
        <v>21</v>
      </c>
      <c r="F662" s="3" t="s">
        <v>20</v>
      </c>
      <c r="G662" s="3" t="s">
        <v>20</v>
      </c>
      <c r="H662" s="3" t="s">
        <v>21</v>
      </c>
      <c r="I662" s="11">
        <v>10</v>
      </c>
      <c r="J662" s="12">
        <v>30</v>
      </c>
      <c r="K662" s="12">
        <f t="shared" si="10"/>
        <v>30</v>
      </c>
      <c r="L662" s="4">
        <v>0.4</v>
      </c>
    </row>
    <row r="663" spans="1:12" x14ac:dyDescent="0.25">
      <c r="A663" s="3" t="s">
        <v>707</v>
      </c>
      <c r="B663" s="3" t="s">
        <v>3167</v>
      </c>
      <c r="C663" s="3" t="s">
        <v>2234</v>
      </c>
      <c r="D663" s="3" t="s">
        <v>2343</v>
      </c>
      <c r="E663" s="3" t="s">
        <v>15</v>
      </c>
      <c r="F663" s="3" t="s">
        <v>14</v>
      </c>
      <c r="G663" s="3" t="s">
        <v>14</v>
      </c>
      <c r="H663" s="3" t="s">
        <v>15</v>
      </c>
      <c r="I663" s="11">
        <v>10</v>
      </c>
      <c r="J663" s="12">
        <v>30</v>
      </c>
      <c r="K663" s="12">
        <f t="shared" si="10"/>
        <v>30</v>
      </c>
      <c r="L663" s="4">
        <v>0.6</v>
      </c>
    </row>
    <row r="664" spans="1:12" x14ac:dyDescent="0.25">
      <c r="A664" s="3" t="s">
        <v>708</v>
      </c>
      <c r="B664" s="3" t="s">
        <v>3633</v>
      </c>
      <c r="C664" s="3" t="s">
        <v>2234</v>
      </c>
      <c r="D664" s="3" t="s">
        <v>2769</v>
      </c>
      <c r="E664" s="3" t="s">
        <v>33</v>
      </c>
      <c r="F664" s="3" t="s">
        <v>32</v>
      </c>
      <c r="G664" s="3" t="s">
        <v>32</v>
      </c>
      <c r="H664" s="3" t="s">
        <v>33</v>
      </c>
      <c r="I664" s="11">
        <v>6</v>
      </c>
      <c r="J664" s="12">
        <v>22</v>
      </c>
      <c r="K664" s="12">
        <f t="shared" si="10"/>
        <v>22</v>
      </c>
      <c r="L664" s="4">
        <v>0.4</v>
      </c>
    </row>
    <row r="665" spans="1:12" x14ac:dyDescent="0.25">
      <c r="A665" s="3" t="s">
        <v>708</v>
      </c>
      <c r="B665" s="3" t="s">
        <v>3633</v>
      </c>
      <c r="C665" s="3" t="s">
        <v>2234</v>
      </c>
      <c r="D665" s="3" t="s">
        <v>2291</v>
      </c>
      <c r="E665" s="3" t="s">
        <v>33</v>
      </c>
      <c r="F665" s="3" t="s">
        <v>32</v>
      </c>
      <c r="G665" s="3" t="s">
        <v>32</v>
      </c>
      <c r="H665" s="3" t="s">
        <v>33</v>
      </c>
      <c r="I665" s="11">
        <v>6</v>
      </c>
      <c r="J665" s="12">
        <v>22</v>
      </c>
      <c r="K665" s="12">
        <f t="shared" si="10"/>
        <v>22</v>
      </c>
      <c r="L665" s="4">
        <v>0.6</v>
      </c>
    </row>
    <row r="666" spans="1:12" x14ac:dyDescent="0.25">
      <c r="A666" s="3" t="s">
        <v>709</v>
      </c>
      <c r="B666" s="3" t="s">
        <v>4319</v>
      </c>
      <c r="C666" s="3" t="s">
        <v>2234</v>
      </c>
      <c r="D666" s="3" t="s">
        <v>2556</v>
      </c>
      <c r="E666" s="3" t="s">
        <v>2224</v>
      </c>
      <c r="F666" s="3" t="s">
        <v>40</v>
      </c>
      <c r="G666" s="3" t="s">
        <v>40</v>
      </c>
      <c r="H666" s="3" t="s">
        <v>2756</v>
      </c>
      <c r="I666" s="11">
        <v>10</v>
      </c>
      <c r="J666" s="12">
        <v>18</v>
      </c>
      <c r="K666" s="12">
        <f t="shared" si="10"/>
        <v>18</v>
      </c>
      <c r="L666" s="4">
        <v>1</v>
      </c>
    </row>
    <row r="667" spans="1:12" x14ac:dyDescent="0.25">
      <c r="A667" s="3" t="s">
        <v>710</v>
      </c>
      <c r="B667" s="3" t="s">
        <v>4320</v>
      </c>
      <c r="C667" s="3" t="s">
        <v>2234</v>
      </c>
      <c r="D667" s="3" t="s">
        <v>2640</v>
      </c>
      <c r="E667" s="3" t="s">
        <v>62</v>
      </c>
      <c r="F667" s="3" t="s">
        <v>61</v>
      </c>
      <c r="G667" s="3" t="s">
        <v>61</v>
      </c>
      <c r="H667" s="3" t="s">
        <v>62</v>
      </c>
      <c r="I667" s="11">
        <v>10</v>
      </c>
      <c r="J667" s="12">
        <v>30</v>
      </c>
      <c r="K667" s="12">
        <f t="shared" si="10"/>
        <v>30</v>
      </c>
      <c r="L667" s="4">
        <v>1</v>
      </c>
    </row>
    <row r="668" spans="1:12" x14ac:dyDescent="0.25">
      <c r="A668" s="3" t="s">
        <v>711</v>
      </c>
      <c r="B668" s="3" t="s">
        <v>3634</v>
      </c>
      <c r="C668" s="3" t="s">
        <v>2234</v>
      </c>
      <c r="D668" s="3" t="s">
        <v>2386</v>
      </c>
      <c r="E668" s="3" t="s">
        <v>86</v>
      </c>
      <c r="F668" s="3" t="s">
        <v>85</v>
      </c>
      <c r="G668" s="3" t="s">
        <v>85</v>
      </c>
      <c r="H668" s="3" t="s">
        <v>86</v>
      </c>
      <c r="I668" s="11">
        <v>1</v>
      </c>
      <c r="J668" s="12">
        <v>10</v>
      </c>
      <c r="K668" s="12">
        <f t="shared" si="10"/>
        <v>10</v>
      </c>
      <c r="L668" s="4">
        <v>1</v>
      </c>
    </row>
    <row r="669" spans="1:12" x14ac:dyDescent="0.25">
      <c r="A669" s="3" t="s">
        <v>712</v>
      </c>
      <c r="B669" s="3" t="s">
        <v>5275</v>
      </c>
      <c r="C669" s="3" t="s">
        <v>2234</v>
      </c>
      <c r="D669" s="3" t="s">
        <v>2417</v>
      </c>
      <c r="E669" s="3" t="s">
        <v>11</v>
      </c>
      <c r="F669" s="3" t="s">
        <v>10</v>
      </c>
      <c r="G669" s="3" t="s">
        <v>120</v>
      </c>
      <c r="H669" s="3" t="s">
        <v>2879</v>
      </c>
      <c r="I669" s="11">
        <v>7</v>
      </c>
      <c r="J669" s="12">
        <v>23</v>
      </c>
      <c r="K669" s="12">
        <f t="shared" si="10"/>
        <v>23</v>
      </c>
      <c r="L669" s="4">
        <v>1</v>
      </c>
    </row>
    <row r="670" spans="1:12" x14ac:dyDescent="0.25">
      <c r="A670" s="3" t="s">
        <v>713</v>
      </c>
      <c r="B670" s="3" t="s">
        <v>2969</v>
      </c>
      <c r="C670" s="3" t="s">
        <v>2234</v>
      </c>
      <c r="D670" s="3" t="s">
        <v>2699</v>
      </c>
      <c r="E670" s="3" t="s">
        <v>96</v>
      </c>
      <c r="F670" s="3" t="s">
        <v>95</v>
      </c>
      <c r="G670" s="3" t="s">
        <v>95</v>
      </c>
      <c r="H670" s="3" t="s">
        <v>96</v>
      </c>
      <c r="I670" s="11">
        <v>8</v>
      </c>
      <c r="J670" s="12">
        <v>31</v>
      </c>
      <c r="K670" s="12">
        <f t="shared" si="10"/>
        <v>31</v>
      </c>
      <c r="L670" s="4">
        <v>1</v>
      </c>
    </row>
    <row r="671" spans="1:12" x14ac:dyDescent="0.25">
      <c r="A671" s="3" t="s">
        <v>714</v>
      </c>
      <c r="B671" s="3" t="s">
        <v>4321</v>
      </c>
      <c r="C671" s="3" t="s">
        <v>2234</v>
      </c>
      <c r="D671" s="3" t="s">
        <v>2728</v>
      </c>
      <c r="E671" s="3" t="s">
        <v>19</v>
      </c>
      <c r="F671" s="3" t="s">
        <v>18</v>
      </c>
      <c r="G671" s="3" t="s">
        <v>18</v>
      </c>
      <c r="H671" s="3" t="s">
        <v>19</v>
      </c>
      <c r="I671" s="11">
        <v>9</v>
      </c>
      <c r="J671" s="12">
        <v>17</v>
      </c>
      <c r="K671" s="12">
        <f t="shared" si="10"/>
        <v>17</v>
      </c>
      <c r="L671" s="4">
        <v>1</v>
      </c>
    </row>
    <row r="672" spans="1:12" x14ac:dyDescent="0.25">
      <c r="A672" s="3" t="s">
        <v>715</v>
      </c>
      <c r="B672" s="3" t="s">
        <v>4322</v>
      </c>
      <c r="C672" s="3" t="s">
        <v>2234</v>
      </c>
      <c r="D672" s="3" t="s">
        <v>2855</v>
      </c>
      <c r="E672" s="3" t="s">
        <v>2223</v>
      </c>
      <c r="F672" s="3" t="s">
        <v>97</v>
      </c>
      <c r="G672" s="3" t="s">
        <v>97</v>
      </c>
      <c r="H672" s="3" t="s">
        <v>2873</v>
      </c>
      <c r="I672" s="11">
        <v>10</v>
      </c>
      <c r="J672" s="12">
        <v>26</v>
      </c>
      <c r="K672" s="12">
        <f t="shared" si="10"/>
        <v>26</v>
      </c>
      <c r="L672" s="4">
        <v>1</v>
      </c>
    </row>
    <row r="673" spans="1:12" x14ac:dyDescent="0.25">
      <c r="A673" s="3" t="s">
        <v>716</v>
      </c>
      <c r="B673" s="3" t="s">
        <v>3143</v>
      </c>
      <c r="C673" s="3" t="s">
        <v>2234</v>
      </c>
      <c r="D673" s="3" t="s">
        <v>2282</v>
      </c>
      <c r="E673" s="3" t="s">
        <v>11</v>
      </c>
      <c r="F673" s="3" t="s">
        <v>10</v>
      </c>
      <c r="G673" s="3" t="s">
        <v>10</v>
      </c>
      <c r="H673" s="3" t="s">
        <v>11</v>
      </c>
      <c r="I673" s="11">
        <v>9</v>
      </c>
      <c r="J673" s="12">
        <v>25</v>
      </c>
      <c r="K673" s="12">
        <f t="shared" si="10"/>
        <v>25</v>
      </c>
      <c r="L673" s="4">
        <v>1</v>
      </c>
    </row>
    <row r="674" spans="1:12" x14ac:dyDescent="0.25">
      <c r="A674" s="3" t="s">
        <v>717</v>
      </c>
      <c r="B674" s="3" t="s">
        <v>4323</v>
      </c>
      <c r="C674" s="3" t="s">
        <v>2234</v>
      </c>
      <c r="D674" s="3" t="s">
        <v>2308</v>
      </c>
      <c r="E674" s="3" t="s">
        <v>99</v>
      </c>
      <c r="F674" s="3" t="s">
        <v>98</v>
      </c>
      <c r="G674" s="3" t="s">
        <v>98</v>
      </c>
      <c r="H674" s="3" t="s">
        <v>99</v>
      </c>
      <c r="I674" s="11">
        <v>1</v>
      </c>
      <c r="J674" s="12">
        <v>22</v>
      </c>
      <c r="K674" s="12">
        <f t="shared" si="10"/>
        <v>22</v>
      </c>
      <c r="L674" s="4">
        <v>1</v>
      </c>
    </row>
    <row r="675" spans="1:12" x14ac:dyDescent="0.25">
      <c r="A675" s="3" t="s">
        <v>718</v>
      </c>
      <c r="B675" s="3" t="s">
        <v>3635</v>
      </c>
      <c r="C675" s="3" t="s">
        <v>2234</v>
      </c>
      <c r="D675" s="3" t="s">
        <v>2731</v>
      </c>
      <c r="E675" s="3" t="s">
        <v>33</v>
      </c>
      <c r="F675" s="3" t="s">
        <v>32</v>
      </c>
      <c r="G675" s="3" t="s">
        <v>135</v>
      </c>
      <c r="H675" s="3" t="s">
        <v>2883</v>
      </c>
      <c r="I675" s="11">
        <v>10</v>
      </c>
      <c r="J675" s="12">
        <v>20</v>
      </c>
      <c r="K675" s="12">
        <f t="shared" si="10"/>
        <v>20</v>
      </c>
      <c r="L675" s="4">
        <v>0.5</v>
      </c>
    </row>
    <row r="676" spans="1:12" x14ac:dyDescent="0.25">
      <c r="A676" s="3" t="s">
        <v>718</v>
      </c>
      <c r="B676" s="3" t="s">
        <v>3635</v>
      </c>
      <c r="C676" s="3" t="s">
        <v>2234</v>
      </c>
      <c r="D676" s="3" t="s">
        <v>2261</v>
      </c>
      <c r="E676" s="3" t="s">
        <v>33</v>
      </c>
      <c r="F676" s="3" t="s">
        <v>32</v>
      </c>
      <c r="G676" s="3" t="s">
        <v>32</v>
      </c>
      <c r="H676" s="3" t="s">
        <v>33</v>
      </c>
      <c r="I676" s="11">
        <v>10</v>
      </c>
      <c r="J676" s="12">
        <v>20</v>
      </c>
      <c r="K676" s="12">
        <f t="shared" si="10"/>
        <v>20</v>
      </c>
      <c r="L676" s="4">
        <v>0.5</v>
      </c>
    </row>
    <row r="677" spans="1:12" x14ac:dyDescent="0.25">
      <c r="A677" s="3" t="s">
        <v>719</v>
      </c>
      <c r="B677" s="3" t="s">
        <v>3636</v>
      </c>
      <c r="C677" s="3" t="s">
        <v>2234</v>
      </c>
      <c r="D677" s="3" t="s">
        <v>2691</v>
      </c>
      <c r="E677" s="3" t="s">
        <v>80</v>
      </c>
      <c r="F677" s="3" t="s">
        <v>79</v>
      </c>
      <c r="G677" s="3" t="s">
        <v>127</v>
      </c>
      <c r="H677" s="3" t="s">
        <v>142</v>
      </c>
      <c r="I677" s="11">
        <v>10</v>
      </c>
      <c r="J677" s="12">
        <v>14</v>
      </c>
      <c r="K677" s="12">
        <f t="shared" si="10"/>
        <v>14</v>
      </c>
      <c r="L677" s="4">
        <v>1</v>
      </c>
    </row>
    <row r="678" spans="1:12" x14ac:dyDescent="0.25">
      <c r="A678" s="3" t="s">
        <v>720</v>
      </c>
      <c r="B678" s="3" t="s">
        <v>4324</v>
      </c>
      <c r="C678" s="3" t="s">
        <v>2234</v>
      </c>
      <c r="D678" s="3" t="s">
        <v>2357</v>
      </c>
      <c r="E678" s="3" t="s">
        <v>84</v>
      </c>
      <c r="F678" s="3" t="s">
        <v>83</v>
      </c>
      <c r="G678" s="3" t="s">
        <v>127</v>
      </c>
      <c r="H678" s="3" t="s">
        <v>142</v>
      </c>
      <c r="I678" s="11">
        <v>5</v>
      </c>
      <c r="J678" s="12">
        <v>15</v>
      </c>
      <c r="K678" s="12">
        <f t="shared" si="10"/>
        <v>15</v>
      </c>
      <c r="L678" s="4">
        <v>1</v>
      </c>
    </row>
    <row r="679" spans="1:12" x14ac:dyDescent="0.25">
      <c r="A679" s="3" t="s">
        <v>721</v>
      </c>
      <c r="B679" s="3" t="s">
        <v>4325</v>
      </c>
      <c r="C679" s="3" t="s">
        <v>2234</v>
      </c>
      <c r="D679" s="3" t="s">
        <v>2302</v>
      </c>
      <c r="E679" s="3" t="s">
        <v>64</v>
      </c>
      <c r="F679" s="3" t="s">
        <v>63</v>
      </c>
      <c r="G679" s="3" t="s">
        <v>127</v>
      </c>
      <c r="H679" s="3" t="s">
        <v>142</v>
      </c>
      <c r="I679" s="11">
        <v>10</v>
      </c>
      <c r="J679" s="12">
        <v>25</v>
      </c>
      <c r="K679" s="12">
        <f t="shared" si="10"/>
        <v>25</v>
      </c>
      <c r="L679" s="4">
        <v>1</v>
      </c>
    </row>
    <row r="680" spans="1:12" x14ac:dyDescent="0.25">
      <c r="A680" s="3" t="s">
        <v>722</v>
      </c>
      <c r="B680" s="3" t="s">
        <v>3005</v>
      </c>
      <c r="C680" s="3" t="s">
        <v>2234</v>
      </c>
      <c r="D680" s="3" t="s">
        <v>2894</v>
      </c>
      <c r="E680" s="3" t="s">
        <v>70</v>
      </c>
      <c r="F680" s="3" t="s">
        <v>69</v>
      </c>
      <c r="G680" s="3" t="s">
        <v>69</v>
      </c>
      <c r="H680" s="3" t="s">
        <v>70</v>
      </c>
      <c r="I680" s="11">
        <v>10</v>
      </c>
      <c r="J680" s="12">
        <v>28</v>
      </c>
      <c r="K680" s="12">
        <f t="shared" si="10"/>
        <v>28</v>
      </c>
      <c r="L680" s="4">
        <v>0.2</v>
      </c>
    </row>
    <row r="681" spans="1:12" x14ac:dyDescent="0.25">
      <c r="A681" s="3" t="s">
        <v>722</v>
      </c>
      <c r="B681" s="3" t="s">
        <v>3005</v>
      </c>
      <c r="C681" s="3" t="s">
        <v>2234</v>
      </c>
      <c r="D681" s="3" t="s">
        <v>2886</v>
      </c>
      <c r="E681" s="3" t="s">
        <v>70</v>
      </c>
      <c r="F681" s="3" t="s">
        <v>69</v>
      </c>
      <c r="G681" s="3" t="s">
        <v>69</v>
      </c>
      <c r="H681" s="3" t="s">
        <v>70</v>
      </c>
      <c r="I681" s="11">
        <v>10</v>
      </c>
      <c r="J681" s="12">
        <v>28</v>
      </c>
      <c r="K681" s="12">
        <f t="shared" si="10"/>
        <v>28</v>
      </c>
      <c r="L681" s="4">
        <v>0.1</v>
      </c>
    </row>
    <row r="682" spans="1:12" x14ac:dyDescent="0.25">
      <c r="A682" s="3" t="s">
        <v>722</v>
      </c>
      <c r="B682" s="3" t="s">
        <v>3005</v>
      </c>
      <c r="C682" s="3" t="s">
        <v>2234</v>
      </c>
      <c r="D682" s="3" t="s">
        <v>2747</v>
      </c>
      <c r="E682" s="3" t="s">
        <v>70</v>
      </c>
      <c r="F682" s="3" t="s">
        <v>69</v>
      </c>
      <c r="G682" s="3" t="s">
        <v>69</v>
      </c>
      <c r="H682" s="3" t="s">
        <v>70</v>
      </c>
      <c r="I682" s="11">
        <v>10</v>
      </c>
      <c r="J682" s="12">
        <v>28</v>
      </c>
      <c r="K682" s="12">
        <f t="shared" si="10"/>
        <v>28</v>
      </c>
      <c r="L682" s="4">
        <v>0.2</v>
      </c>
    </row>
    <row r="683" spans="1:12" x14ac:dyDescent="0.25">
      <c r="A683" s="3" t="s">
        <v>722</v>
      </c>
      <c r="B683" s="3" t="s">
        <v>3005</v>
      </c>
      <c r="C683" s="3" t="s">
        <v>2234</v>
      </c>
      <c r="D683" s="3" t="s">
        <v>2854</v>
      </c>
      <c r="E683" s="3" t="s">
        <v>70</v>
      </c>
      <c r="F683" s="3" t="s">
        <v>69</v>
      </c>
      <c r="G683" s="3" t="s">
        <v>69</v>
      </c>
      <c r="H683" s="3" t="s">
        <v>70</v>
      </c>
      <c r="I683" s="11">
        <v>10</v>
      </c>
      <c r="J683" s="12">
        <v>28</v>
      </c>
      <c r="K683" s="12">
        <f t="shared" si="10"/>
        <v>28</v>
      </c>
      <c r="L683" s="4">
        <v>0.3</v>
      </c>
    </row>
    <row r="684" spans="1:12" x14ac:dyDescent="0.25">
      <c r="A684" s="3" t="s">
        <v>722</v>
      </c>
      <c r="B684" s="3" t="s">
        <v>3005</v>
      </c>
      <c r="C684" s="3" t="s">
        <v>2234</v>
      </c>
      <c r="D684" s="3" t="s">
        <v>2715</v>
      </c>
      <c r="E684" s="3" t="s">
        <v>70</v>
      </c>
      <c r="F684" s="3" t="s">
        <v>69</v>
      </c>
      <c r="G684" s="3" t="s">
        <v>69</v>
      </c>
      <c r="H684" s="3" t="s">
        <v>70</v>
      </c>
      <c r="I684" s="11">
        <v>10</v>
      </c>
      <c r="J684" s="12">
        <v>28</v>
      </c>
      <c r="K684" s="12">
        <f t="shared" si="10"/>
        <v>28</v>
      </c>
      <c r="L684" s="4">
        <v>0.2</v>
      </c>
    </row>
    <row r="685" spans="1:12" x14ac:dyDescent="0.25">
      <c r="A685" s="3" t="s">
        <v>723</v>
      </c>
      <c r="B685" s="3" t="s">
        <v>4326</v>
      </c>
      <c r="C685" s="3" t="s">
        <v>2234</v>
      </c>
      <c r="D685" s="3" t="s">
        <v>2647</v>
      </c>
      <c r="E685" s="3" t="s">
        <v>58</v>
      </c>
      <c r="F685" s="3" t="s">
        <v>57</v>
      </c>
      <c r="G685" s="3" t="s">
        <v>118</v>
      </c>
      <c r="H685" s="3" t="s">
        <v>2880</v>
      </c>
      <c r="I685" s="11">
        <v>7</v>
      </c>
      <c r="J685" s="12">
        <v>13</v>
      </c>
      <c r="K685" s="12">
        <f t="shared" si="10"/>
        <v>13</v>
      </c>
      <c r="L685" s="4">
        <v>1</v>
      </c>
    </row>
    <row r="686" spans="1:12" x14ac:dyDescent="0.25">
      <c r="A686" s="3" t="s">
        <v>724</v>
      </c>
      <c r="B686" s="3" t="s">
        <v>4327</v>
      </c>
      <c r="C686" s="3" t="s">
        <v>2234</v>
      </c>
      <c r="D686" s="3" t="s">
        <v>2245</v>
      </c>
      <c r="E686" s="3" t="s">
        <v>35</v>
      </c>
      <c r="F686" s="3" t="s">
        <v>34</v>
      </c>
      <c r="G686" s="3" t="s">
        <v>34</v>
      </c>
      <c r="H686" s="3" t="s">
        <v>35</v>
      </c>
      <c r="I686" s="11">
        <v>6</v>
      </c>
      <c r="J686" s="12">
        <v>20</v>
      </c>
      <c r="K686" s="12">
        <f t="shared" si="10"/>
        <v>20</v>
      </c>
      <c r="L686" s="4">
        <v>1</v>
      </c>
    </row>
    <row r="687" spans="1:12" x14ac:dyDescent="0.25">
      <c r="A687" s="3" t="s">
        <v>725</v>
      </c>
      <c r="B687" s="3" t="s">
        <v>4328</v>
      </c>
      <c r="C687" s="3" t="s">
        <v>2234</v>
      </c>
      <c r="D687" s="3" t="s">
        <v>2282</v>
      </c>
      <c r="E687" s="3" t="s">
        <v>99</v>
      </c>
      <c r="F687" s="3" t="s">
        <v>98</v>
      </c>
      <c r="G687" s="3" t="s">
        <v>98</v>
      </c>
      <c r="H687" s="3" t="s">
        <v>99</v>
      </c>
      <c r="I687" s="11">
        <v>10</v>
      </c>
      <c r="J687" s="12">
        <v>21</v>
      </c>
      <c r="K687" s="12">
        <f t="shared" si="10"/>
        <v>21</v>
      </c>
      <c r="L687" s="4">
        <v>1</v>
      </c>
    </row>
    <row r="688" spans="1:12" x14ac:dyDescent="0.25">
      <c r="A688" s="3" t="s">
        <v>726</v>
      </c>
      <c r="B688" s="3" t="s">
        <v>4329</v>
      </c>
      <c r="C688" s="3" t="s">
        <v>2234</v>
      </c>
      <c r="D688" s="3" t="s">
        <v>2237</v>
      </c>
      <c r="E688" s="3" t="s">
        <v>21</v>
      </c>
      <c r="F688" s="3" t="s">
        <v>20</v>
      </c>
      <c r="G688" s="3" t="s">
        <v>20</v>
      </c>
      <c r="H688" s="3" t="s">
        <v>21</v>
      </c>
      <c r="I688" s="11">
        <v>10</v>
      </c>
      <c r="J688" s="12">
        <v>27</v>
      </c>
      <c r="K688" s="12">
        <f t="shared" si="10"/>
        <v>27</v>
      </c>
      <c r="L688" s="4">
        <v>1</v>
      </c>
    </row>
    <row r="689" spans="1:12" x14ac:dyDescent="0.25">
      <c r="A689" s="3" t="s">
        <v>727</v>
      </c>
      <c r="B689" s="3" t="s">
        <v>4330</v>
      </c>
      <c r="C689" s="3" t="s">
        <v>2234</v>
      </c>
      <c r="D689" s="3" t="s">
        <v>2341</v>
      </c>
      <c r="E689" s="3" t="s">
        <v>107</v>
      </c>
      <c r="F689" s="3" t="s">
        <v>106</v>
      </c>
      <c r="G689" s="3" t="s">
        <v>106</v>
      </c>
      <c r="H689" s="3" t="s">
        <v>107</v>
      </c>
      <c r="I689" s="11">
        <v>9</v>
      </c>
      <c r="J689" s="12">
        <v>16</v>
      </c>
      <c r="K689" s="12">
        <f t="shared" si="10"/>
        <v>16</v>
      </c>
      <c r="L689" s="4">
        <v>1</v>
      </c>
    </row>
    <row r="690" spans="1:12" x14ac:dyDescent="0.25">
      <c r="A690" s="3" t="s">
        <v>728</v>
      </c>
      <c r="B690" s="3" t="s">
        <v>3355</v>
      </c>
      <c r="C690" s="3" t="s">
        <v>2234</v>
      </c>
      <c r="D690" s="3" t="s">
        <v>2335</v>
      </c>
      <c r="E690" s="3" t="s">
        <v>72</v>
      </c>
      <c r="F690" s="3" t="s">
        <v>71</v>
      </c>
      <c r="G690" s="3" t="s">
        <v>71</v>
      </c>
      <c r="H690" s="3" t="s">
        <v>72</v>
      </c>
      <c r="I690" s="11">
        <v>9</v>
      </c>
      <c r="J690" s="12">
        <v>26</v>
      </c>
      <c r="K690" s="12">
        <f t="shared" si="10"/>
        <v>26</v>
      </c>
      <c r="L690" s="4">
        <v>0.4</v>
      </c>
    </row>
    <row r="691" spans="1:12" x14ac:dyDescent="0.25">
      <c r="A691" s="3" t="s">
        <v>728</v>
      </c>
      <c r="B691" s="3" t="s">
        <v>3355</v>
      </c>
      <c r="C691" s="3" t="s">
        <v>2234</v>
      </c>
      <c r="D691" s="3" t="s">
        <v>2335</v>
      </c>
      <c r="E691" s="3" t="s">
        <v>15</v>
      </c>
      <c r="F691" s="3" t="s">
        <v>14</v>
      </c>
      <c r="G691" s="3" t="s">
        <v>14</v>
      </c>
      <c r="H691" s="3" t="s">
        <v>15</v>
      </c>
      <c r="I691" s="11">
        <v>9</v>
      </c>
      <c r="J691" s="12">
        <v>26</v>
      </c>
      <c r="K691" s="12">
        <f t="shared" si="10"/>
        <v>26</v>
      </c>
      <c r="L691" s="4">
        <v>0.6</v>
      </c>
    </row>
    <row r="692" spans="1:12" x14ac:dyDescent="0.25">
      <c r="A692" s="3" t="s">
        <v>729</v>
      </c>
      <c r="B692" s="3" t="s">
        <v>3144</v>
      </c>
      <c r="C692" s="3" t="s">
        <v>2234</v>
      </c>
      <c r="D692" s="3" t="s">
        <v>2351</v>
      </c>
      <c r="E692" s="3" t="s">
        <v>11</v>
      </c>
      <c r="F692" s="3" t="s">
        <v>10</v>
      </c>
      <c r="G692" s="3" t="s">
        <v>10</v>
      </c>
      <c r="H692" s="3" t="s">
        <v>11</v>
      </c>
      <c r="I692" s="11">
        <v>10</v>
      </c>
      <c r="J692" s="12">
        <v>31</v>
      </c>
      <c r="K692" s="12">
        <f t="shared" si="10"/>
        <v>31</v>
      </c>
      <c r="L692" s="4">
        <v>1</v>
      </c>
    </row>
    <row r="693" spans="1:12" x14ac:dyDescent="0.25">
      <c r="A693" s="3" t="s">
        <v>730</v>
      </c>
      <c r="B693" s="3" t="s">
        <v>4331</v>
      </c>
      <c r="C693" s="3" t="s">
        <v>2234</v>
      </c>
      <c r="D693" s="3" t="s">
        <v>2239</v>
      </c>
      <c r="E693" s="3" t="s">
        <v>35</v>
      </c>
      <c r="F693" s="3" t="s">
        <v>34</v>
      </c>
      <c r="G693" s="3" t="s">
        <v>34</v>
      </c>
      <c r="H693" s="3" t="s">
        <v>35</v>
      </c>
      <c r="I693" s="11">
        <v>5</v>
      </c>
      <c r="J693" s="12">
        <v>23</v>
      </c>
      <c r="K693" s="12">
        <f t="shared" si="10"/>
        <v>23</v>
      </c>
      <c r="L693" s="4">
        <v>1</v>
      </c>
    </row>
    <row r="694" spans="1:12" x14ac:dyDescent="0.25">
      <c r="A694" s="3" t="s">
        <v>731</v>
      </c>
      <c r="B694" s="3" t="s">
        <v>4332</v>
      </c>
      <c r="C694" s="3" t="s">
        <v>2234</v>
      </c>
      <c r="D694" s="3" t="s">
        <v>2343</v>
      </c>
      <c r="E694" s="3" t="s">
        <v>109</v>
      </c>
      <c r="F694" s="3" t="s">
        <v>108</v>
      </c>
      <c r="G694" s="3" t="s">
        <v>108</v>
      </c>
      <c r="H694" s="3" t="s">
        <v>109</v>
      </c>
      <c r="I694" s="11">
        <v>10</v>
      </c>
      <c r="J694" s="12">
        <v>30</v>
      </c>
      <c r="K694" s="12">
        <f t="shared" si="10"/>
        <v>30</v>
      </c>
      <c r="L694" s="4">
        <v>1</v>
      </c>
    </row>
    <row r="695" spans="1:12" x14ac:dyDescent="0.25">
      <c r="A695" s="3" t="s">
        <v>732</v>
      </c>
      <c r="B695" s="3" t="s">
        <v>4333</v>
      </c>
      <c r="C695" s="3" t="s">
        <v>2234</v>
      </c>
      <c r="D695" s="3" t="s">
        <v>2239</v>
      </c>
      <c r="E695" s="3" t="s">
        <v>35</v>
      </c>
      <c r="F695" s="3" t="s">
        <v>34</v>
      </c>
      <c r="G695" s="3" t="s">
        <v>34</v>
      </c>
      <c r="H695" s="3" t="s">
        <v>35</v>
      </c>
      <c r="I695" s="11">
        <v>4</v>
      </c>
      <c r="J695" s="12">
        <v>15</v>
      </c>
      <c r="K695" s="12">
        <f t="shared" si="10"/>
        <v>15</v>
      </c>
      <c r="L695" s="4">
        <v>1</v>
      </c>
    </row>
    <row r="696" spans="1:12" x14ac:dyDescent="0.25">
      <c r="A696" s="3" t="s">
        <v>733</v>
      </c>
      <c r="B696" s="3" t="s">
        <v>4334</v>
      </c>
      <c r="C696" s="3" t="s">
        <v>2234</v>
      </c>
      <c r="D696" s="3" t="s">
        <v>2521</v>
      </c>
      <c r="E696" s="3" t="s">
        <v>13</v>
      </c>
      <c r="F696" s="3" t="s">
        <v>12</v>
      </c>
      <c r="G696" s="3" t="s">
        <v>12</v>
      </c>
      <c r="H696" s="3" t="s">
        <v>13</v>
      </c>
      <c r="I696" s="11">
        <v>10</v>
      </c>
      <c r="J696" s="12">
        <v>31</v>
      </c>
      <c r="K696" s="12">
        <f t="shared" si="10"/>
        <v>31</v>
      </c>
      <c r="L696" s="4">
        <v>1</v>
      </c>
    </row>
    <row r="697" spans="1:12" x14ac:dyDescent="0.25">
      <c r="A697" s="3" t="s">
        <v>734</v>
      </c>
      <c r="B697" s="3" t="s">
        <v>4335</v>
      </c>
      <c r="C697" s="3" t="s">
        <v>2234</v>
      </c>
      <c r="D697" s="3" t="s">
        <v>2239</v>
      </c>
      <c r="E697" s="3" t="s">
        <v>21</v>
      </c>
      <c r="F697" s="3" t="s">
        <v>20</v>
      </c>
      <c r="G697" s="3" t="s">
        <v>20</v>
      </c>
      <c r="H697" s="3" t="s">
        <v>21</v>
      </c>
      <c r="I697" s="11">
        <v>10</v>
      </c>
      <c r="J697" s="12">
        <v>22</v>
      </c>
      <c r="K697" s="12">
        <f t="shared" si="10"/>
        <v>22</v>
      </c>
      <c r="L697" s="4">
        <v>1</v>
      </c>
    </row>
    <row r="698" spans="1:12" x14ac:dyDescent="0.25">
      <c r="A698" s="3" t="s">
        <v>735</v>
      </c>
      <c r="B698" s="3" t="s">
        <v>4336</v>
      </c>
      <c r="C698" s="3" t="s">
        <v>2234</v>
      </c>
      <c r="D698" s="3" t="s">
        <v>2556</v>
      </c>
      <c r="E698" s="3" t="s">
        <v>76</v>
      </c>
      <c r="F698" s="3" t="s">
        <v>75</v>
      </c>
      <c r="G698" s="3" t="s">
        <v>75</v>
      </c>
      <c r="H698" s="3" t="s">
        <v>76</v>
      </c>
      <c r="I698" s="11">
        <v>8</v>
      </c>
      <c r="J698" s="12">
        <v>28</v>
      </c>
      <c r="K698" s="12">
        <f t="shared" si="10"/>
        <v>28</v>
      </c>
      <c r="L698" s="4">
        <v>1</v>
      </c>
    </row>
    <row r="699" spans="1:12" x14ac:dyDescent="0.25">
      <c r="A699" s="3" t="s">
        <v>736</v>
      </c>
      <c r="B699" s="3" t="s">
        <v>3637</v>
      </c>
      <c r="C699" s="3" t="s">
        <v>2234</v>
      </c>
      <c r="D699" s="3" t="s">
        <v>2353</v>
      </c>
      <c r="E699" s="3" t="s">
        <v>60</v>
      </c>
      <c r="F699" s="3" t="s">
        <v>59</v>
      </c>
      <c r="G699" s="3" t="s">
        <v>118</v>
      </c>
      <c r="H699" s="3" t="s">
        <v>2880</v>
      </c>
      <c r="I699" s="11">
        <v>10</v>
      </c>
      <c r="J699" s="12">
        <v>21</v>
      </c>
      <c r="K699" s="12">
        <f t="shared" si="10"/>
        <v>21</v>
      </c>
      <c r="L699" s="4">
        <v>1</v>
      </c>
    </row>
    <row r="700" spans="1:12" x14ac:dyDescent="0.25">
      <c r="A700" s="3" t="s">
        <v>737</v>
      </c>
      <c r="B700" s="3" t="s">
        <v>4337</v>
      </c>
      <c r="C700" s="3" t="s">
        <v>2234</v>
      </c>
      <c r="D700" s="3" t="s">
        <v>2237</v>
      </c>
      <c r="E700" s="3" t="s">
        <v>35</v>
      </c>
      <c r="F700" s="3" t="s">
        <v>34</v>
      </c>
      <c r="G700" s="3" t="s">
        <v>34</v>
      </c>
      <c r="H700" s="3" t="s">
        <v>35</v>
      </c>
      <c r="I700" s="11">
        <v>5</v>
      </c>
      <c r="J700" s="12">
        <v>26</v>
      </c>
      <c r="K700" s="12">
        <f t="shared" si="10"/>
        <v>26</v>
      </c>
      <c r="L700" s="4">
        <v>1</v>
      </c>
    </row>
    <row r="701" spans="1:12" x14ac:dyDescent="0.25">
      <c r="A701" s="3" t="s">
        <v>738</v>
      </c>
      <c r="B701" s="3" t="s">
        <v>3190</v>
      </c>
      <c r="C701" s="3" t="s">
        <v>2234</v>
      </c>
      <c r="D701" s="3" t="s">
        <v>2335</v>
      </c>
      <c r="E701" s="3" t="s">
        <v>78</v>
      </c>
      <c r="F701" s="3" t="s">
        <v>77</v>
      </c>
      <c r="G701" s="3" t="s">
        <v>77</v>
      </c>
      <c r="H701" s="3" t="s">
        <v>78</v>
      </c>
      <c r="I701" s="11">
        <v>10</v>
      </c>
      <c r="J701" s="12">
        <v>31</v>
      </c>
      <c r="K701" s="12">
        <f t="shared" si="10"/>
        <v>31</v>
      </c>
      <c r="L701" s="4">
        <v>0.5</v>
      </c>
    </row>
    <row r="702" spans="1:12" x14ac:dyDescent="0.25">
      <c r="A702" s="3" t="s">
        <v>738</v>
      </c>
      <c r="B702" s="3" t="s">
        <v>3190</v>
      </c>
      <c r="C702" s="3" t="s">
        <v>2234</v>
      </c>
      <c r="D702" s="3" t="s">
        <v>2335</v>
      </c>
      <c r="E702" s="3" t="s">
        <v>111</v>
      </c>
      <c r="F702" s="3" t="s">
        <v>110</v>
      </c>
      <c r="G702" s="3" t="s">
        <v>110</v>
      </c>
      <c r="H702" s="3" t="s">
        <v>111</v>
      </c>
      <c r="I702" s="11">
        <v>10</v>
      </c>
      <c r="J702" s="12">
        <v>31</v>
      </c>
      <c r="K702" s="12">
        <f t="shared" si="10"/>
        <v>31</v>
      </c>
      <c r="L702" s="4">
        <v>0.5</v>
      </c>
    </row>
    <row r="703" spans="1:12" x14ac:dyDescent="0.25">
      <c r="A703" s="3" t="s">
        <v>2853</v>
      </c>
      <c r="B703" s="3" t="s">
        <v>4338</v>
      </c>
      <c r="C703" s="3" t="s">
        <v>2234</v>
      </c>
      <c r="D703" s="3" t="s">
        <v>2259</v>
      </c>
      <c r="E703" s="3" t="s">
        <v>82</v>
      </c>
      <c r="F703" s="3" t="s">
        <v>81</v>
      </c>
      <c r="G703" s="3" t="s">
        <v>127</v>
      </c>
      <c r="H703" s="3" t="s">
        <v>142</v>
      </c>
      <c r="I703" s="11">
        <v>4</v>
      </c>
      <c r="J703" s="12">
        <v>21</v>
      </c>
      <c r="K703" s="12">
        <f t="shared" si="10"/>
        <v>21</v>
      </c>
      <c r="L703" s="4">
        <v>1</v>
      </c>
    </row>
    <row r="704" spans="1:12" x14ac:dyDescent="0.25">
      <c r="A704" s="3" t="s">
        <v>739</v>
      </c>
      <c r="B704" s="3" t="s">
        <v>4339</v>
      </c>
      <c r="C704" s="3" t="s">
        <v>2234</v>
      </c>
      <c r="D704" s="3" t="s">
        <v>2291</v>
      </c>
      <c r="E704" s="3" t="s">
        <v>7</v>
      </c>
      <c r="F704" s="3" t="s">
        <v>6</v>
      </c>
      <c r="G704" s="3" t="s">
        <v>6</v>
      </c>
      <c r="H704" s="3" t="s">
        <v>7</v>
      </c>
      <c r="I704" s="11">
        <v>8</v>
      </c>
      <c r="J704" s="12">
        <v>20</v>
      </c>
      <c r="K704" s="12">
        <f t="shared" si="10"/>
        <v>20</v>
      </c>
      <c r="L704" s="4">
        <v>1</v>
      </c>
    </row>
    <row r="705" spans="1:12" x14ac:dyDescent="0.25">
      <c r="A705" s="3" t="s">
        <v>740</v>
      </c>
      <c r="B705" s="3" t="s">
        <v>3006</v>
      </c>
      <c r="C705" s="3" t="s">
        <v>2234</v>
      </c>
      <c r="D705" s="3" t="s">
        <v>2362</v>
      </c>
      <c r="E705" s="3" t="s">
        <v>62</v>
      </c>
      <c r="F705" s="3" t="s">
        <v>61</v>
      </c>
      <c r="G705" s="3" t="s">
        <v>61</v>
      </c>
      <c r="H705" s="3" t="s">
        <v>62</v>
      </c>
      <c r="I705" s="11">
        <v>10</v>
      </c>
      <c r="J705" s="12">
        <v>28</v>
      </c>
      <c r="K705" s="12">
        <f t="shared" si="10"/>
        <v>28</v>
      </c>
      <c r="L705" s="4">
        <v>1</v>
      </c>
    </row>
    <row r="706" spans="1:12" x14ac:dyDescent="0.25">
      <c r="A706" s="3" t="s">
        <v>741</v>
      </c>
      <c r="B706" s="3" t="s">
        <v>4340</v>
      </c>
      <c r="C706" s="3" t="s">
        <v>2234</v>
      </c>
      <c r="D706" s="3" t="s">
        <v>2237</v>
      </c>
      <c r="E706" s="3" t="s">
        <v>76</v>
      </c>
      <c r="F706" s="3" t="s">
        <v>75</v>
      </c>
      <c r="G706" s="3" t="s">
        <v>75</v>
      </c>
      <c r="H706" s="3" t="s">
        <v>76</v>
      </c>
      <c r="I706" s="11">
        <v>7</v>
      </c>
      <c r="J706" s="12">
        <v>15</v>
      </c>
      <c r="K706" s="12">
        <f t="shared" ref="K706:K769" si="11">IF(J706&gt;31,31,J706)</f>
        <v>15</v>
      </c>
      <c r="L706" s="4">
        <v>1</v>
      </c>
    </row>
    <row r="707" spans="1:12" x14ac:dyDescent="0.25">
      <c r="A707" s="3" t="s">
        <v>742</v>
      </c>
      <c r="B707" s="3" t="s">
        <v>3356</v>
      </c>
      <c r="C707" s="3" t="s">
        <v>2234</v>
      </c>
      <c r="D707" s="3" t="s">
        <v>2685</v>
      </c>
      <c r="E707" s="3" t="s">
        <v>66</v>
      </c>
      <c r="F707" s="3" t="s">
        <v>65</v>
      </c>
      <c r="G707" s="3" t="s">
        <v>65</v>
      </c>
      <c r="H707" s="3" t="s">
        <v>66</v>
      </c>
      <c r="I707" s="11">
        <v>5</v>
      </c>
      <c r="J707" s="12">
        <v>29</v>
      </c>
      <c r="K707" s="12">
        <f t="shared" si="11"/>
        <v>29</v>
      </c>
      <c r="L707" s="4">
        <v>0.2</v>
      </c>
    </row>
    <row r="708" spans="1:12" x14ac:dyDescent="0.25">
      <c r="A708" s="3" t="s">
        <v>742</v>
      </c>
      <c r="B708" s="3" t="s">
        <v>3356</v>
      </c>
      <c r="C708" s="3" t="s">
        <v>2234</v>
      </c>
      <c r="D708" s="3" t="s">
        <v>2381</v>
      </c>
      <c r="E708" s="3" t="s">
        <v>31</v>
      </c>
      <c r="F708" s="3" t="s">
        <v>30</v>
      </c>
      <c r="G708" s="3" t="s">
        <v>30</v>
      </c>
      <c r="H708" s="3" t="s">
        <v>31</v>
      </c>
      <c r="I708" s="11">
        <v>5</v>
      </c>
      <c r="J708" s="12">
        <v>29</v>
      </c>
      <c r="K708" s="12">
        <f t="shared" si="11"/>
        <v>29</v>
      </c>
      <c r="L708" s="4">
        <v>0.8</v>
      </c>
    </row>
    <row r="709" spans="1:12" x14ac:dyDescent="0.25">
      <c r="A709" s="3" t="s">
        <v>743</v>
      </c>
      <c r="B709" s="3" t="s">
        <v>4341</v>
      </c>
      <c r="C709" s="3" t="s">
        <v>2234</v>
      </c>
      <c r="D709" s="3" t="s">
        <v>2640</v>
      </c>
      <c r="E709" s="3" t="s">
        <v>33</v>
      </c>
      <c r="F709" s="3" t="s">
        <v>32</v>
      </c>
      <c r="G709" s="3" t="s">
        <v>32</v>
      </c>
      <c r="H709" s="3" t="s">
        <v>33</v>
      </c>
      <c r="I709" s="11">
        <v>10</v>
      </c>
      <c r="J709" s="12">
        <v>29</v>
      </c>
      <c r="K709" s="12">
        <f t="shared" si="11"/>
        <v>29</v>
      </c>
      <c r="L709" s="4">
        <v>1</v>
      </c>
    </row>
    <row r="710" spans="1:12" x14ac:dyDescent="0.25">
      <c r="A710" s="3" t="s">
        <v>744</v>
      </c>
      <c r="B710" s="3" t="s">
        <v>3357</v>
      </c>
      <c r="C710" s="3" t="s">
        <v>2234</v>
      </c>
      <c r="D710" s="3" t="s">
        <v>2405</v>
      </c>
      <c r="E710" s="3" t="s">
        <v>115</v>
      </c>
      <c r="F710" s="3" t="s">
        <v>114</v>
      </c>
      <c r="G710" s="3" t="s">
        <v>114</v>
      </c>
      <c r="H710" s="3" t="s">
        <v>115</v>
      </c>
      <c r="I710" s="11">
        <v>8</v>
      </c>
      <c r="J710" s="12">
        <v>26</v>
      </c>
      <c r="K710" s="12">
        <f t="shared" si="11"/>
        <v>26</v>
      </c>
      <c r="L710" s="4">
        <v>0.3</v>
      </c>
    </row>
    <row r="711" spans="1:12" x14ac:dyDescent="0.25">
      <c r="A711" s="3" t="s">
        <v>744</v>
      </c>
      <c r="B711" s="3" t="s">
        <v>3357</v>
      </c>
      <c r="C711" s="3" t="s">
        <v>2234</v>
      </c>
      <c r="D711" s="3" t="s">
        <v>2405</v>
      </c>
      <c r="E711" s="3" t="s">
        <v>88</v>
      </c>
      <c r="F711" s="3" t="s">
        <v>87</v>
      </c>
      <c r="G711" s="3" t="s">
        <v>87</v>
      </c>
      <c r="H711" s="3" t="s">
        <v>88</v>
      </c>
      <c r="I711" s="11">
        <v>8</v>
      </c>
      <c r="J711" s="12">
        <v>26</v>
      </c>
      <c r="K711" s="12">
        <f t="shared" si="11"/>
        <v>26</v>
      </c>
      <c r="L711" s="4">
        <v>0.7</v>
      </c>
    </row>
    <row r="712" spans="1:12" x14ac:dyDescent="0.25">
      <c r="A712" s="3" t="s">
        <v>745</v>
      </c>
      <c r="B712" s="3" t="s">
        <v>4342</v>
      </c>
      <c r="C712" s="3" t="s">
        <v>2234</v>
      </c>
      <c r="D712" s="3" t="s">
        <v>2277</v>
      </c>
      <c r="E712" s="3" t="s">
        <v>92</v>
      </c>
      <c r="F712" s="3" t="s">
        <v>91</v>
      </c>
      <c r="G712" s="3" t="s">
        <v>91</v>
      </c>
      <c r="H712" s="3" t="s">
        <v>92</v>
      </c>
      <c r="I712" s="11">
        <v>4</v>
      </c>
      <c r="J712" s="12">
        <v>18</v>
      </c>
      <c r="K712" s="12">
        <f t="shared" si="11"/>
        <v>18</v>
      </c>
      <c r="L712" s="4">
        <v>1</v>
      </c>
    </row>
    <row r="713" spans="1:12" x14ac:dyDescent="0.25">
      <c r="A713" s="3" t="s">
        <v>746</v>
      </c>
      <c r="B713" s="3" t="s">
        <v>4343</v>
      </c>
      <c r="C713" s="3" t="s">
        <v>2234</v>
      </c>
      <c r="D713" s="3" t="s">
        <v>2659</v>
      </c>
      <c r="E713" s="3" t="s">
        <v>105</v>
      </c>
      <c r="F713" s="3" t="s">
        <v>104</v>
      </c>
      <c r="G713" s="3" t="s">
        <v>104</v>
      </c>
      <c r="H713" s="3" t="s">
        <v>2364</v>
      </c>
      <c r="I713" s="11">
        <v>8</v>
      </c>
      <c r="J713" s="12">
        <v>33</v>
      </c>
      <c r="K713" s="12">
        <f t="shared" si="11"/>
        <v>31</v>
      </c>
      <c r="L713" s="4">
        <v>1</v>
      </c>
    </row>
    <row r="714" spans="1:12" x14ac:dyDescent="0.25">
      <c r="A714" s="3" t="s">
        <v>747</v>
      </c>
      <c r="B714" s="3" t="s">
        <v>4344</v>
      </c>
      <c r="C714" s="3" t="s">
        <v>2234</v>
      </c>
      <c r="D714" s="3" t="s">
        <v>2266</v>
      </c>
      <c r="E714" s="3" t="s">
        <v>31</v>
      </c>
      <c r="F714" s="3" t="s">
        <v>30</v>
      </c>
      <c r="G714" s="3" t="s">
        <v>30</v>
      </c>
      <c r="H714" s="3" t="s">
        <v>31</v>
      </c>
      <c r="I714" s="11">
        <v>10</v>
      </c>
      <c r="J714" s="12">
        <v>24</v>
      </c>
      <c r="K714" s="12">
        <f t="shared" si="11"/>
        <v>24</v>
      </c>
      <c r="L714" s="4">
        <v>1</v>
      </c>
    </row>
    <row r="715" spans="1:12" x14ac:dyDescent="0.25">
      <c r="A715" s="3" t="s">
        <v>748</v>
      </c>
      <c r="B715" s="3" t="s">
        <v>4345</v>
      </c>
      <c r="C715" s="3" t="s">
        <v>2234</v>
      </c>
      <c r="D715" s="3" t="s">
        <v>2568</v>
      </c>
      <c r="E715" s="3" t="s">
        <v>80</v>
      </c>
      <c r="F715" s="3" t="s">
        <v>79</v>
      </c>
      <c r="G715" s="3" t="s">
        <v>79</v>
      </c>
      <c r="H715" s="3" t="s">
        <v>80</v>
      </c>
      <c r="I715" s="11">
        <v>10</v>
      </c>
      <c r="J715" s="12">
        <v>15</v>
      </c>
      <c r="K715" s="12">
        <f t="shared" si="11"/>
        <v>15</v>
      </c>
      <c r="L715" s="4">
        <v>1</v>
      </c>
    </row>
    <row r="716" spans="1:12" x14ac:dyDescent="0.25">
      <c r="A716" s="3" t="s">
        <v>749</v>
      </c>
      <c r="B716" s="3" t="s">
        <v>5174</v>
      </c>
      <c r="C716" s="3" t="s">
        <v>2234</v>
      </c>
      <c r="D716" s="3" t="s">
        <v>2333</v>
      </c>
      <c r="E716" s="3" t="s">
        <v>66</v>
      </c>
      <c r="F716" s="3" t="s">
        <v>65</v>
      </c>
      <c r="G716" s="3" t="s">
        <v>120</v>
      </c>
      <c r="H716" s="3" t="s">
        <v>2879</v>
      </c>
      <c r="I716" s="11">
        <v>9</v>
      </c>
      <c r="J716" s="12">
        <v>17</v>
      </c>
      <c r="K716" s="12">
        <f t="shared" si="11"/>
        <v>17</v>
      </c>
      <c r="L716" s="4">
        <v>0.5</v>
      </c>
    </row>
    <row r="717" spans="1:12" x14ac:dyDescent="0.25">
      <c r="A717" s="3" t="s">
        <v>749</v>
      </c>
      <c r="B717" s="3" t="s">
        <v>5174</v>
      </c>
      <c r="C717" s="3" t="s">
        <v>2234</v>
      </c>
      <c r="D717" s="3" t="s">
        <v>2333</v>
      </c>
      <c r="E717" s="3" t="s">
        <v>42</v>
      </c>
      <c r="F717" s="3" t="s">
        <v>41</v>
      </c>
      <c r="G717" s="3" t="s">
        <v>120</v>
      </c>
      <c r="H717" s="3" t="s">
        <v>2879</v>
      </c>
      <c r="I717" s="11">
        <v>9</v>
      </c>
      <c r="J717" s="12">
        <v>17</v>
      </c>
      <c r="K717" s="12">
        <f t="shared" si="11"/>
        <v>17</v>
      </c>
      <c r="L717" s="4">
        <v>0.5</v>
      </c>
    </row>
    <row r="718" spans="1:12" x14ac:dyDescent="0.25">
      <c r="A718" s="3" t="s">
        <v>750</v>
      </c>
      <c r="B718" s="3" t="s">
        <v>4346</v>
      </c>
      <c r="C718" s="3" t="s">
        <v>2234</v>
      </c>
      <c r="D718" s="3" t="s">
        <v>2353</v>
      </c>
      <c r="E718" s="3" t="s">
        <v>60</v>
      </c>
      <c r="F718" s="3" t="s">
        <v>59</v>
      </c>
      <c r="G718" s="3" t="s">
        <v>118</v>
      </c>
      <c r="H718" s="3" t="s">
        <v>2880</v>
      </c>
      <c r="I718" s="11">
        <v>10</v>
      </c>
      <c r="J718" s="12">
        <v>21</v>
      </c>
      <c r="K718" s="12">
        <f t="shared" si="11"/>
        <v>21</v>
      </c>
      <c r="L718" s="4">
        <v>1</v>
      </c>
    </row>
    <row r="719" spans="1:12" x14ac:dyDescent="0.25">
      <c r="A719" s="3" t="s">
        <v>751</v>
      </c>
      <c r="B719" s="3" t="s">
        <v>4347</v>
      </c>
      <c r="C719" s="3" t="s">
        <v>2234</v>
      </c>
      <c r="D719" s="3" t="s">
        <v>2423</v>
      </c>
      <c r="E719" s="3" t="s">
        <v>27</v>
      </c>
      <c r="F719" s="3" t="s">
        <v>26</v>
      </c>
      <c r="G719" s="3" t="s">
        <v>120</v>
      </c>
      <c r="H719" s="3" t="s">
        <v>2879</v>
      </c>
      <c r="I719" s="11">
        <v>9</v>
      </c>
      <c r="J719" s="12">
        <v>22</v>
      </c>
      <c r="K719" s="12">
        <f t="shared" si="11"/>
        <v>22</v>
      </c>
      <c r="L719" s="4">
        <v>1</v>
      </c>
    </row>
    <row r="720" spans="1:12" x14ac:dyDescent="0.25">
      <c r="A720" s="3" t="s">
        <v>752</v>
      </c>
      <c r="B720" s="3" t="s">
        <v>3145</v>
      </c>
      <c r="C720" s="3" t="s">
        <v>2234</v>
      </c>
      <c r="D720" s="3" t="s">
        <v>2302</v>
      </c>
      <c r="E720" s="3" t="s">
        <v>66</v>
      </c>
      <c r="F720" s="3" t="s">
        <v>65</v>
      </c>
      <c r="G720" s="3" t="s">
        <v>127</v>
      </c>
      <c r="H720" s="3" t="s">
        <v>142</v>
      </c>
      <c r="I720" s="11">
        <v>7</v>
      </c>
      <c r="J720" s="12">
        <v>12</v>
      </c>
      <c r="K720" s="12">
        <f t="shared" si="11"/>
        <v>12</v>
      </c>
      <c r="L720" s="4">
        <v>1</v>
      </c>
    </row>
    <row r="721" spans="1:12" x14ac:dyDescent="0.25">
      <c r="A721" s="3" t="s">
        <v>753</v>
      </c>
      <c r="B721" s="3" t="s">
        <v>3638</v>
      </c>
      <c r="C721" s="3" t="s">
        <v>2234</v>
      </c>
      <c r="D721" s="3" t="s">
        <v>2659</v>
      </c>
      <c r="E721" s="3" t="s">
        <v>78</v>
      </c>
      <c r="F721" s="3" t="s">
        <v>77</v>
      </c>
      <c r="G721" s="3" t="s">
        <v>77</v>
      </c>
      <c r="H721" s="3" t="s">
        <v>78</v>
      </c>
      <c r="I721" s="11">
        <v>6</v>
      </c>
      <c r="J721" s="12">
        <v>25</v>
      </c>
      <c r="K721" s="12">
        <f t="shared" si="11"/>
        <v>25</v>
      </c>
      <c r="L721" s="4">
        <v>1</v>
      </c>
    </row>
    <row r="722" spans="1:12" x14ac:dyDescent="0.25">
      <c r="A722" s="3" t="s">
        <v>754</v>
      </c>
      <c r="B722" s="3" t="s">
        <v>4348</v>
      </c>
      <c r="C722" s="3" t="s">
        <v>2234</v>
      </c>
      <c r="D722" s="3" t="s">
        <v>2271</v>
      </c>
      <c r="E722" s="3" t="s">
        <v>111</v>
      </c>
      <c r="F722" s="3" t="s">
        <v>110</v>
      </c>
      <c r="G722" s="3" t="s">
        <v>127</v>
      </c>
      <c r="H722" s="3" t="s">
        <v>142</v>
      </c>
      <c r="I722" s="11">
        <v>10</v>
      </c>
      <c r="J722" s="12">
        <v>18</v>
      </c>
      <c r="K722" s="12">
        <f t="shared" si="11"/>
        <v>18</v>
      </c>
      <c r="L722" s="4">
        <v>1</v>
      </c>
    </row>
    <row r="723" spans="1:12" x14ac:dyDescent="0.25">
      <c r="A723" s="3" t="s">
        <v>755</v>
      </c>
      <c r="B723" s="3" t="s">
        <v>3639</v>
      </c>
      <c r="C723" s="3" t="s">
        <v>2234</v>
      </c>
      <c r="D723" s="3" t="s">
        <v>2800</v>
      </c>
      <c r="E723" s="3" t="s">
        <v>103</v>
      </c>
      <c r="F723" s="3" t="s">
        <v>102</v>
      </c>
      <c r="G723" s="3" t="s">
        <v>102</v>
      </c>
      <c r="H723" s="3" t="s">
        <v>103</v>
      </c>
      <c r="I723" s="11">
        <v>5</v>
      </c>
      <c r="J723" s="12">
        <v>31</v>
      </c>
      <c r="K723" s="12">
        <f t="shared" si="11"/>
        <v>31</v>
      </c>
      <c r="L723" s="4">
        <v>1</v>
      </c>
    </row>
    <row r="724" spans="1:12" x14ac:dyDescent="0.25">
      <c r="A724" s="3" t="s">
        <v>756</v>
      </c>
      <c r="B724" s="3" t="s">
        <v>3640</v>
      </c>
      <c r="C724" s="3" t="s">
        <v>2234</v>
      </c>
      <c r="D724" s="3" t="s">
        <v>2852</v>
      </c>
      <c r="E724" s="3" t="s">
        <v>2228</v>
      </c>
      <c r="F724" s="3" t="s">
        <v>2229</v>
      </c>
      <c r="G724" s="3" t="s">
        <v>118</v>
      </c>
      <c r="H724" s="3" t="s">
        <v>2880</v>
      </c>
      <c r="I724" s="11">
        <v>9</v>
      </c>
      <c r="J724" s="12">
        <v>27</v>
      </c>
      <c r="K724" s="12">
        <f t="shared" si="11"/>
        <v>27</v>
      </c>
      <c r="L724" s="4">
        <v>1</v>
      </c>
    </row>
    <row r="725" spans="1:12" x14ac:dyDescent="0.25">
      <c r="A725" s="3" t="s">
        <v>757</v>
      </c>
      <c r="B725" s="3" t="s">
        <v>3358</v>
      </c>
      <c r="C725" s="3" t="s">
        <v>2234</v>
      </c>
      <c r="D725" s="3" t="s">
        <v>2335</v>
      </c>
      <c r="E725" s="3" t="s">
        <v>19</v>
      </c>
      <c r="F725" s="3" t="s">
        <v>18</v>
      </c>
      <c r="G725" s="3" t="s">
        <v>18</v>
      </c>
      <c r="H725" s="3" t="s">
        <v>19</v>
      </c>
      <c r="I725" s="11">
        <v>9</v>
      </c>
      <c r="J725" s="12">
        <v>22</v>
      </c>
      <c r="K725" s="12">
        <f t="shared" si="11"/>
        <v>22</v>
      </c>
      <c r="L725" s="4">
        <v>0.6</v>
      </c>
    </row>
    <row r="726" spans="1:12" x14ac:dyDescent="0.25">
      <c r="A726" s="3" t="s">
        <v>757</v>
      </c>
      <c r="B726" s="3" t="s">
        <v>3358</v>
      </c>
      <c r="C726" s="3" t="s">
        <v>2234</v>
      </c>
      <c r="D726" s="3" t="s">
        <v>2335</v>
      </c>
      <c r="E726" s="3" t="s">
        <v>48</v>
      </c>
      <c r="F726" s="3" t="s">
        <v>47</v>
      </c>
      <c r="G726" s="3" t="s">
        <v>47</v>
      </c>
      <c r="H726" s="3" t="s">
        <v>48</v>
      </c>
      <c r="I726" s="11">
        <v>9</v>
      </c>
      <c r="J726" s="12">
        <v>22</v>
      </c>
      <c r="K726" s="12">
        <f t="shared" si="11"/>
        <v>22</v>
      </c>
      <c r="L726" s="4">
        <v>0.4</v>
      </c>
    </row>
    <row r="727" spans="1:12" x14ac:dyDescent="0.25">
      <c r="A727" s="3" t="s">
        <v>758</v>
      </c>
      <c r="B727" s="3" t="s">
        <v>4349</v>
      </c>
      <c r="C727" s="3" t="s">
        <v>2234</v>
      </c>
      <c r="D727" s="3" t="s">
        <v>2302</v>
      </c>
      <c r="E727" s="3" t="s">
        <v>70</v>
      </c>
      <c r="F727" s="3" t="s">
        <v>69</v>
      </c>
      <c r="G727" s="3" t="s">
        <v>127</v>
      </c>
      <c r="H727" s="3" t="s">
        <v>142</v>
      </c>
      <c r="I727" s="11">
        <v>4</v>
      </c>
      <c r="J727" s="12">
        <v>30</v>
      </c>
      <c r="K727" s="12">
        <f t="shared" si="11"/>
        <v>30</v>
      </c>
      <c r="L727" s="4">
        <v>1</v>
      </c>
    </row>
    <row r="728" spans="1:12" x14ac:dyDescent="0.25">
      <c r="A728" s="3" t="s">
        <v>759</v>
      </c>
      <c r="B728" s="3" t="s">
        <v>4350</v>
      </c>
      <c r="C728" s="3" t="s">
        <v>2234</v>
      </c>
      <c r="D728" s="3" t="s">
        <v>2532</v>
      </c>
      <c r="E728" s="3" t="s">
        <v>76</v>
      </c>
      <c r="F728" s="3" t="s">
        <v>75</v>
      </c>
      <c r="G728" s="3" t="s">
        <v>127</v>
      </c>
      <c r="H728" s="3" t="s">
        <v>142</v>
      </c>
      <c r="I728" s="11">
        <v>5</v>
      </c>
      <c r="J728" s="12">
        <v>26</v>
      </c>
      <c r="K728" s="12">
        <f t="shared" si="11"/>
        <v>26</v>
      </c>
      <c r="L728" s="4">
        <v>1</v>
      </c>
    </row>
    <row r="729" spans="1:12" x14ac:dyDescent="0.25">
      <c r="A729" s="3" t="s">
        <v>760</v>
      </c>
      <c r="B729" s="3" t="s">
        <v>2947</v>
      </c>
      <c r="C729" s="3" t="s">
        <v>2234</v>
      </c>
      <c r="D729" s="3" t="s">
        <v>2315</v>
      </c>
      <c r="E729" s="3" t="s">
        <v>56</v>
      </c>
      <c r="F729" s="3" t="s">
        <v>55</v>
      </c>
      <c r="G729" s="3" t="s">
        <v>127</v>
      </c>
      <c r="H729" s="3" t="s">
        <v>142</v>
      </c>
      <c r="I729" s="11">
        <v>10</v>
      </c>
      <c r="J729" s="12">
        <v>32</v>
      </c>
      <c r="K729" s="12">
        <f t="shared" si="11"/>
        <v>31</v>
      </c>
      <c r="L729" s="4">
        <v>1</v>
      </c>
    </row>
    <row r="730" spans="1:12" x14ac:dyDescent="0.25">
      <c r="A730" s="3" t="s">
        <v>761</v>
      </c>
      <c r="B730" s="3" t="s">
        <v>5276</v>
      </c>
      <c r="C730" s="3" t="s">
        <v>2234</v>
      </c>
      <c r="D730" s="3" t="s">
        <v>2417</v>
      </c>
      <c r="E730" s="3" t="s">
        <v>27</v>
      </c>
      <c r="F730" s="3" t="s">
        <v>26</v>
      </c>
      <c r="G730" s="3" t="s">
        <v>120</v>
      </c>
      <c r="H730" s="3" t="s">
        <v>2879</v>
      </c>
      <c r="I730" s="11">
        <v>3</v>
      </c>
      <c r="J730" s="12">
        <v>25</v>
      </c>
      <c r="K730" s="12">
        <f t="shared" si="11"/>
        <v>25</v>
      </c>
      <c r="L730" s="4">
        <v>1</v>
      </c>
    </row>
    <row r="731" spans="1:12" x14ac:dyDescent="0.25">
      <c r="A731" s="3" t="s">
        <v>762</v>
      </c>
      <c r="B731" s="3" t="s">
        <v>4351</v>
      </c>
      <c r="C731" s="3" t="s">
        <v>2234</v>
      </c>
      <c r="D731" s="3" t="s">
        <v>2702</v>
      </c>
      <c r="E731" s="3" t="s">
        <v>76</v>
      </c>
      <c r="F731" s="3" t="s">
        <v>75</v>
      </c>
      <c r="G731" s="3" t="s">
        <v>120</v>
      </c>
      <c r="H731" s="3" t="s">
        <v>2879</v>
      </c>
      <c r="I731" s="11">
        <v>7</v>
      </c>
      <c r="J731" s="12">
        <v>22</v>
      </c>
      <c r="K731" s="12">
        <f t="shared" si="11"/>
        <v>22</v>
      </c>
      <c r="L731" s="4">
        <v>1</v>
      </c>
    </row>
    <row r="732" spans="1:12" x14ac:dyDescent="0.25">
      <c r="A732" s="3" t="s">
        <v>763</v>
      </c>
      <c r="B732" s="3" t="s">
        <v>3641</v>
      </c>
      <c r="C732" s="3" t="s">
        <v>2234</v>
      </c>
      <c r="D732" s="3" t="s">
        <v>2255</v>
      </c>
      <c r="E732" s="3" t="s">
        <v>23</v>
      </c>
      <c r="F732" s="3" t="s">
        <v>22</v>
      </c>
      <c r="G732" s="3" t="s">
        <v>127</v>
      </c>
      <c r="H732" s="3" t="s">
        <v>142</v>
      </c>
      <c r="I732" s="11">
        <v>7</v>
      </c>
      <c r="J732" s="12">
        <v>20</v>
      </c>
      <c r="K732" s="12">
        <f t="shared" si="11"/>
        <v>20</v>
      </c>
      <c r="L732" s="4">
        <v>1</v>
      </c>
    </row>
    <row r="733" spans="1:12" x14ac:dyDescent="0.25">
      <c r="A733" s="3" t="s">
        <v>764</v>
      </c>
      <c r="B733" s="3" t="s">
        <v>3642</v>
      </c>
      <c r="C733" s="3" t="s">
        <v>2234</v>
      </c>
      <c r="D733" s="3" t="s">
        <v>2651</v>
      </c>
      <c r="E733" s="3" t="s">
        <v>52</v>
      </c>
      <c r="F733" s="3" t="s">
        <v>51</v>
      </c>
      <c r="G733" s="3" t="s">
        <v>127</v>
      </c>
      <c r="H733" s="3" t="s">
        <v>142</v>
      </c>
      <c r="I733" s="11">
        <v>9</v>
      </c>
      <c r="J733" s="12">
        <v>28</v>
      </c>
      <c r="K733" s="12">
        <f t="shared" si="11"/>
        <v>28</v>
      </c>
      <c r="L733" s="4">
        <v>1</v>
      </c>
    </row>
    <row r="734" spans="1:12" x14ac:dyDescent="0.25">
      <c r="A734" s="3" t="s">
        <v>765</v>
      </c>
      <c r="B734" s="3" t="s">
        <v>4352</v>
      </c>
      <c r="C734" s="3" t="s">
        <v>2234</v>
      </c>
      <c r="D734" s="3" t="s">
        <v>2284</v>
      </c>
      <c r="E734" s="3" t="s">
        <v>99</v>
      </c>
      <c r="F734" s="3" t="s">
        <v>98</v>
      </c>
      <c r="G734" s="3" t="s">
        <v>120</v>
      </c>
      <c r="H734" s="3" t="s">
        <v>2879</v>
      </c>
      <c r="I734" s="11">
        <v>10</v>
      </c>
      <c r="J734" s="12">
        <v>24</v>
      </c>
      <c r="K734" s="12">
        <f t="shared" si="11"/>
        <v>24</v>
      </c>
      <c r="L734" s="4">
        <v>1</v>
      </c>
    </row>
    <row r="735" spans="1:12" x14ac:dyDescent="0.25">
      <c r="A735" s="3" t="s">
        <v>766</v>
      </c>
      <c r="B735" s="3" t="s">
        <v>4353</v>
      </c>
      <c r="C735" s="3" t="s">
        <v>2234</v>
      </c>
      <c r="D735" s="3" t="s">
        <v>2253</v>
      </c>
      <c r="E735" s="3" t="s">
        <v>50</v>
      </c>
      <c r="F735" s="3" t="s">
        <v>49</v>
      </c>
      <c r="G735" s="3" t="s">
        <v>127</v>
      </c>
      <c r="H735" s="3" t="s">
        <v>142</v>
      </c>
      <c r="I735" s="11">
        <v>6</v>
      </c>
      <c r="J735" s="12">
        <v>20</v>
      </c>
      <c r="K735" s="12">
        <f t="shared" si="11"/>
        <v>20</v>
      </c>
      <c r="L735" s="4">
        <v>1</v>
      </c>
    </row>
    <row r="736" spans="1:12" x14ac:dyDescent="0.25">
      <c r="A736" s="3" t="s">
        <v>767</v>
      </c>
      <c r="B736" s="3" t="s">
        <v>4354</v>
      </c>
      <c r="C736" s="3" t="s">
        <v>2234</v>
      </c>
      <c r="D736" s="3" t="s">
        <v>2851</v>
      </c>
      <c r="E736" s="3" t="s">
        <v>94</v>
      </c>
      <c r="F736" s="3" t="s">
        <v>93</v>
      </c>
      <c r="G736" s="3" t="s">
        <v>120</v>
      </c>
      <c r="H736" s="3" t="s">
        <v>2879</v>
      </c>
      <c r="I736" s="11">
        <v>10</v>
      </c>
      <c r="J736" s="12">
        <v>27</v>
      </c>
      <c r="K736" s="12">
        <f t="shared" si="11"/>
        <v>27</v>
      </c>
      <c r="L736" s="4">
        <v>1</v>
      </c>
    </row>
    <row r="737" spans="1:12" x14ac:dyDescent="0.25">
      <c r="A737" s="3" t="s">
        <v>2076</v>
      </c>
      <c r="B737" s="3" t="s">
        <v>3643</v>
      </c>
      <c r="C737" s="3" t="s">
        <v>2234</v>
      </c>
      <c r="D737" s="3" t="s">
        <v>2702</v>
      </c>
      <c r="E737" s="3" t="s">
        <v>80</v>
      </c>
      <c r="F737" s="3" t="s">
        <v>79</v>
      </c>
      <c r="G737" s="3" t="s">
        <v>120</v>
      </c>
      <c r="H737" s="3" t="s">
        <v>2879</v>
      </c>
      <c r="I737" s="11">
        <v>5</v>
      </c>
      <c r="J737" s="12">
        <v>19</v>
      </c>
      <c r="K737" s="12">
        <f t="shared" si="11"/>
        <v>19</v>
      </c>
      <c r="L737" s="4">
        <v>1</v>
      </c>
    </row>
    <row r="738" spans="1:12" x14ac:dyDescent="0.25">
      <c r="A738" s="3" t="s">
        <v>768</v>
      </c>
      <c r="B738" s="3" t="s">
        <v>3007</v>
      </c>
      <c r="C738" s="3" t="s">
        <v>2234</v>
      </c>
      <c r="D738" s="3" t="s">
        <v>2854</v>
      </c>
      <c r="E738" s="3" t="s">
        <v>70</v>
      </c>
      <c r="F738" s="3" t="s">
        <v>69</v>
      </c>
      <c r="G738" s="3" t="s">
        <v>69</v>
      </c>
      <c r="H738" s="3" t="s">
        <v>70</v>
      </c>
      <c r="I738" s="11">
        <v>5</v>
      </c>
      <c r="J738" s="12">
        <v>30</v>
      </c>
      <c r="K738" s="12">
        <f t="shared" si="11"/>
        <v>30</v>
      </c>
      <c r="L738" s="4">
        <v>0.3</v>
      </c>
    </row>
    <row r="739" spans="1:12" x14ac:dyDescent="0.25">
      <c r="A739" s="3" t="s">
        <v>768</v>
      </c>
      <c r="B739" s="3" t="s">
        <v>3007</v>
      </c>
      <c r="C739" s="3" t="s">
        <v>2234</v>
      </c>
      <c r="D739" s="3" t="s">
        <v>2886</v>
      </c>
      <c r="E739" s="3" t="s">
        <v>70</v>
      </c>
      <c r="F739" s="3" t="s">
        <v>69</v>
      </c>
      <c r="G739" s="3" t="s">
        <v>69</v>
      </c>
      <c r="H739" s="3" t="s">
        <v>70</v>
      </c>
      <c r="I739" s="11">
        <v>5</v>
      </c>
      <c r="J739" s="12">
        <v>30</v>
      </c>
      <c r="K739" s="12">
        <f t="shared" si="11"/>
        <v>30</v>
      </c>
      <c r="L739" s="4">
        <v>0.1</v>
      </c>
    </row>
    <row r="740" spans="1:12" x14ac:dyDescent="0.25">
      <c r="A740" s="3" t="s">
        <v>768</v>
      </c>
      <c r="B740" s="3" t="s">
        <v>3007</v>
      </c>
      <c r="C740" s="3" t="s">
        <v>2234</v>
      </c>
      <c r="D740" s="3" t="s">
        <v>2241</v>
      </c>
      <c r="E740" s="3" t="s">
        <v>70</v>
      </c>
      <c r="F740" s="3" t="s">
        <v>69</v>
      </c>
      <c r="G740" s="3" t="s">
        <v>69</v>
      </c>
      <c r="H740" s="3" t="s">
        <v>70</v>
      </c>
      <c r="I740" s="11">
        <v>5</v>
      </c>
      <c r="J740" s="12">
        <v>30</v>
      </c>
      <c r="K740" s="12">
        <f t="shared" si="11"/>
        <v>30</v>
      </c>
      <c r="L740" s="4">
        <v>0.6</v>
      </c>
    </row>
    <row r="741" spans="1:12" x14ac:dyDescent="0.25">
      <c r="A741" s="3" t="s">
        <v>769</v>
      </c>
      <c r="B741" s="3" t="s">
        <v>3359</v>
      </c>
      <c r="C741" s="3" t="s">
        <v>2234</v>
      </c>
      <c r="D741" s="3" t="s">
        <v>2532</v>
      </c>
      <c r="E741" s="3" t="s">
        <v>23</v>
      </c>
      <c r="F741" s="3" t="s">
        <v>22</v>
      </c>
      <c r="G741" s="3" t="s">
        <v>127</v>
      </c>
      <c r="H741" s="3" t="s">
        <v>142</v>
      </c>
      <c r="I741" s="11">
        <v>10</v>
      </c>
      <c r="J741" s="12">
        <v>23</v>
      </c>
      <c r="K741" s="12">
        <f t="shared" si="11"/>
        <v>23</v>
      </c>
      <c r="L741" s="4">
        <v>1</v>
      </c>
    </row>
    <row r="742" spans="1:12" x14ac:dyDescent="0.25">
      <c r="A742" s="3" t="s">
        <v>2077</v>
      </c>
      <c r="B742" s="3" t="s">
        <v>3310</v>
      </c>
      <c r="C742" s="3" t="s">
        <v>2234</v>
      </c>
      <c r="D742" s="3" t="s">
        <v>2357</v>
      </c>
      <c r="E742" s="3" t="s">
        <v>2224</v>
      </c>
      <c r="F742" s="3" t="s">
        <v>40</v>
      </c>
      <c r="G742" s="3" t="s">
        <v>127</v>
      </c>
      <c r="H742" s="3" t="s">
        <v>142</v>
      </c>
      <c r="I742" s="11">
        <v>10</v>
      </c>
      <c r="J742" s="12">
        <v>14</v>
      </c>
      <c r="K742" s="12">
        <f t="shared" si="11"/>
        <v>14</v>
      </c>
      <c r="L742" s="4">
        <v>1</v>
      </c>
    </row>
    <row r="743" spans="1:12" x14ac:dyDescent="0.25">
      <c r="A743" s="3" t="s">
        <v>770</v>
      </c>
      <c r="B743" s="3" t="s">
        <v>3644</v>
      </c>
      <c r="C743" s="3" t="s">
        <v>2234</v>
      </c>
      <c r="D743" s="3" t="s">
        <v>2253</v>
      </c>
      <c r="E743" s="3" t="s">
        <v>2223</v>
      </c>
      <c r="F743" s="3" t="s">
        <v>97</v>
      </c>
      <c r="G743" s="3" t="s">
        <v>127</v>
      </c>
      <c r="H743" s="3" t="s">
        <v>142</v>
      </c>
      <c r="I743" s="11">
        <v>9</v>
      </c>
      <c r="J743" s="12">
        <v>18</v>
      </c>
      <c r="K743" s="12">
        <f t="shared" si="11"/>
        <v>18</v>
      </c>
      <c r="L743" s="4">
        <v>1</v>
      </c>
    </row>
    <row r="744" spans="1:12" x14ac:dyDescent="0.25">
      <c r="A744" s="3" t="s">
        <v>771</v>
      </c>
      <c r="B744" s="3" t="s">
        <v>4355</v>
      </c>
      <c r="C744" s="3" t="s">
        <v>2234</v>
      </c>
      <c r="D744" s="3" t="s">
        <v>2454</v>
      </c>
      <c r="E744" s="3" t="s">
        <v>90</v>
      </c>
      <c r="F744" s="3" t="s">
        <v>89</v>
      </c>
      <c r="G744" s="3" t="s">
        <v>127</v>
      </c>
      <c r="H744" s="3" t="s">
        <v>142</v>
      </c>
      <c r="I744" s="11">
        <v>5</v>
      </c>
      <c r="J744" s="12">
        <v>22</v>
      </c>
      <c r="K744" s="12">
        <f t="shared" si="11"/>
        <v>22</v>
      </c>
      <c r="L744" s="4">
        <v>1</v>
      </c>
    </row>
    <row r="745" spans="1:12" x14ac:dyDescent="0.25">
      <c r="A745" s="3" t="s">
        <v>772</v>
      </c>
      <c r="B745" s="3" t="s">
        <v>4356</v>
      </c>
      <c r="C745" s="3" t="s">
        <v>2234</v>
      </c>
      <c r="D745" s="3" t="s">
        <v>2760</v>
      </c>
      <c r="E745" s="3" t="s">
        <v>72</v>
      </c>
      <c r="F745" s="3" t="s">
        <v>71</v>
      </c>
      <c r="G745" s="3" t="s">
        <v>127</v>
      </c>
      <c r="H745" s="3" t="s">
        <v>142</v>
      </c>
      <c r="I745" s="11">
        <v>10</v>
      </c>
      <c r="J745" s="12">
        <v>26</v>
      </c>
      <c r="K745" s="12">
        <f t="shared" si="11"/>
        <v>26</v>
      </c>
      <c r="L745" s="4">
        <v>1</v>
      </c>
    </row>
    <row r="746" spans="1:12" x14ac:dyDescent="0.25">
      <c r="A746" s="3" t="s">
        <v>773</v>
      </c>
      <c r="B746" s="3" t="s">
        <v>4357</v>
      </c>
      <c r="C746" s="3" t="s">
        <v>2234</v>
      </c>
      <c r="D746" s="3" t="s">
        <v>2702</v>
      </c>
      <c r="E746" s="3" t="s">
        <v>56</v>
      </c>
      <c r="F746" s="3" t="s">
        <v>55</v>
      </c>
      <c r="G746" s="3" t="s">
        <v>120</v>
      </c>
      <c r="H746" s="3" t="s">
        <v>2879</v>
      </c>
      <c r="I746" s="11">
        <v>10</v>
      </c>
      <c r="J746" s="12">
        <v>27</v>
      </c>
      <c r="K746" s="12">
        <f t="shared" si="11"/>
        <v>27</v>
      </c>
      <c r="L746" s="4">
        <v>1</v>
      </c>
    </row>
    <row r="747" spans="1:12" x14ac:dyDescent="0.25">
      <c r="A747" s="3" t="s">
        <v>774</v>
      </c>
      <c r="B747" s="3" t="s">
        <v>4358</v>
      </c>
      <c r="C747" s="3" t="s">
        <v>2234</v>
      </c>
      <c r="D747" s="3" t="s">
        <v>2514</v>
      </c>
      <c r="E747" s="3" t="s">
        <v>58</v>
      </c>
      <c r="F747" s="3" t="s">
        <v>57</v>
      </c>
      <c r="G747" s="3" t="s">
        <v>118</v>
      </c>
      <c r="H747" s="3" t="s">
        <v>2880</v>
      </c>
      <c r="I747" s="11">
        <v>8</v>
      </c>
      <c r="J747" s="12">
        <v>27</v>
      </c>
      <c r="K747" s="12">
        <f t="shared" si="11"/>
        <v>27</v>
      </c>
      <c r="L747" s="4">
        <v>1</v>
      </c>
    </row>
    <row r="748" spans="1:12" x14ac:dyDescent="0.25">
      <c r="A748" s="3" t="s">
        <v>775</v>
      </c>
      <c r="B748" s="3" t="s">
        <v>3645</v>
      </c>
      <c r="C748" s="3" t="s">
        <v>2234</v>
      </c>
      <c r="D748" s="3" t="s">
        <v>2302</v>
      </c>
      <c r="E748" s="3" t="s">
        <v>99</v>
      </c>
      <c r="F748" s="3" t="s">
        <v>98</v>
      </c>
      <c r="G748" s="3" t="s">
        <v>127</v>
      </c>
      <c r="H748" s="3" t="s">
        <v>142</v>
      </c>
      <c r="I748" s="11">
        <v>8</v>
      </c>
      <c r="J748" s="12">
        <v>17</v>
      </c>
      <c r="K748" s="12">
        <f t="shared" si="11"/>
        <v>17</v>
      </c>
      <c r="L748" s="4">
        <v>0.2</v>
      </c>
    </row>
    <row r="749" spans="1:12" x14ac:dyDescent="0.25">
      <c r="A749" s="3" t="s">
        <v>775</v>
      </c>
      <c r="B749" s="3" t="s">
        <v>3645</v>
      </c>
      <c r="C749" s="3" t="s">
        <v>2234</v>
      </c>
      <c r="D749" s="3" t="s">
        <v>2289</v>
      </c>
      <c r="E749" s="3" t="s">
        <v>99</v>
      </c>
      <c r="F749" s="3" t="s">
        <v>98</v>
      </c>
      <c r="G749" s="3" t="s">
        <v>98</v>
      </c>
      <c r="H749" s="3" t="s">
        <v>99</v>
      </c>
      <c r="I749" s="11">
        <v>8</v>
      </c>
      <c r="J749" s="12">
        <v>17</v>
      </c>
      <c r="K749" s="12">
        <f t="shared" si="11"/>
        <v>17</v>
      </c>
      <c r="L749" s="4">
        <v>0.8</v>
      </c>
    </row>
    <row r="750" spans="1:12" x14ac:dyDescent="0.25">
      <c r="A750" s="3" t="s">
        <v>776</v>
      </c>
      <c r="B750" s="3" t="s">
        <v>4359</v>
      </c>
      <c r="C750" s="3" t="s">
        <v>2234</v>
      </c>
      <c r="D750" s="3" t="s">
        <v>2454</v>
      </c>
      <c r="E750" s="3" t="s">
        <v>76</v>
      </c>
      <c r="F750" s="3" t="s">
        <v>75</v>
      </c>
      <c r="G750" s="3" t="s">
        <v>127</v>
      </c>
      <c r="H750" s="3" t="s">
        <v>142</v>
      </c>
      <c r="I750" s="11">
        <v>10</v>
      </c>
      <c r="J750" s="12">
        <v>28</v>
      </c>
      <c r="K750" s="12">
        <f t="shared" si="11"/>
        <v>28</v>
      </c>
      <c r="L750" s="4">
        <v>1</v>
      </c>
    </row>
    <row r="751" spans="1:12" x14ac:dyDescent="0.25">
      <c r="A751" s="3" t="s">
        <v>777</v>
      </c>
      <c r="B751" s="3" t="s">
        <v>4360</v>
      </c>
      <c r="C751" s="3" t="s">
        <v>2234</v>
      </c>
      <c r="D751" s="3" t="s">
        <v>2556</v>
      </c>
      <c r="E751" s="3" t="s">
        <v>9</v>
      </c>
      <c r="F751" s="3" t="s">
        <v>8</v>
      </c>
      <c r="G751" s="3" t="s">
        <v>8</v>
      </c>
      <c r="H751" s="3" t="s">
        <v>2235</v>
      </c>
      <c r="I751" s="11">
        <v>6</v>
      </c>
      <c r="J751" s="12">
        <v>17</v>
      </c>
      <c r="K751" s="12">
        <f t="shared" si="11"/>
        <v>17</v>
      </c>
      <c r="L751" s="4">
        <v>1</v>
      </c>
    </row>
    <row r="752" spans="1:12" x14ac:dyDescent="0.25">
      <c r="A752" s="3" t="s">
        <v>778</v>
      </c>
      <c r="B752" s="3" t="s">
        <v>4361</v>
      </c>
      <c r="C752" s="3" t="s">
        <v>2234</v>
      </c>
      <c r="D752" s="3" t="s">
        <v>2568</v>
      </c>
      <c r="E752" s="3" t="s">
        <v>82</v>
      </c>
      <c r="F752" s="3" t="s">
        <v>81</v>
      </c>
      <c r="G752" s="3" t="s">
        <v>81</v>
      </c>
      <c r="H752" s="3" t="s">
        <v>82</v>
      </c>
      <c r="I752" s="11">
        <v>5</v>
      </c>
      <c r="J752" s="12">
        <v>16</v>
      </c>
      <c r="K752" s="12">
        <f t="shared" si="11"/>
        <v>16</v>
      </c>
      <c r="L752" s="4">
        <v>1</v>
      </c>
    </row>
    <row r="753" spans="1:12" x14ac:dyDescent="0.25">
      <c r="A753" s="3" t="s">
        <v>779</v>
      </c>
      <c r="B753" s="3" t="s">
        <v>5277</v>
      </c>
      <c r="C753" s="3" t="s">
        <v>2234</v>
      </c>
      <c r="D753" s="3" t="s">
        <v>2243</v>
      </c>
      <c r="E753" s="3" t="s">
        <v>2227</v>
      </c>
      <c r="F753" s="3" t="s">
        <v>2230</v>
      </c>
      <c r="G753" s="3" t="s">
        <v>120</v>
      </c>
      <c r="H753" s="3" t="s">
        <v>2879</v>
      </c>
      <c r="I753" s="11">
        <v>9</v>
      </c>
      <c r="J753" s="12">
        <v>16</v>
      </c>
      <c r="K753" s="12">
        <f t="shared" si="11"/>
        <v>16</v>
      </c>
      <c r="L753" s="4">
        <v>1</v>
      </c>
    </row>
    <row r="754" spans="1:12" x14ac:dyDescent="0.25">
      <c r="A754" s="3" t="s">
        <v>780</v>
      </c>
      <c r="B754" s="3" t="s">
        <v>3646</v>
      </c>
      <c r="C754" s="3" t="s">
        <v>2234</v>
      </c>
      <c r="D754" s="3" t="s">
        <v>2850</v>
      </c>
      <c r="E754" s="3" t="s">
        <v>2232</v>
      </c>
      <c r="F754" s="3" t="s">
        <v>2233</v>
      </c>
      <c r="G754" s="3" t="s">
        <v>120</v>
      </c>
      <c r="H754" s="3" t="s">
        <v>2879</v>
      </c>
      <c r="I754" s="11">
        <v>4</v>
      </c>
      <c r="J754" s="12">
        <v>19</v>
      </c>
      <c r="K754" s="12">
        <f t="shared" si="11"/>
        <v>19</v>
      </c>
      <c r="L754" s="4">
        <v>1</v>
      </c>
    </row>
    <row r="755" spans="1:12" x14ac:dyDescent="0.25">
      <c r="A755" s="3" t="s">
        <v>2078</v>
      </c>
      <c r="B755" s="3" t="s">
        <v>3360</v>
      </c>
      <c r="C755" s="3" t="s">
        <v>2234</v>
      </c>
      <c r="D755" s="3" t="s">
        <v>2654</v>
      </c>
      <c r="E755" s="3" t="s">
        <v>82</v>
      </c>
      <c r="F755" s="3" t="s">
        <v>81</v>
      </c>
      <c r="G755" s="3" t="s">
        <v>120</v>
      </c>
      <c r="H755" s="3" t="s">
        <v>2879</v>
      </c>
      <c r="I755" s="11">
        <v>6</v>
      </c>
      <c r="J755" s="12">
        <v>6</v>
      </c>
      <c r="K755" s="12">
        <f t="shared" si="11"/>
        <v>6</v>
      </c>
      <c r="L755" s="4">
        <v>1</v>
      </c>
    </row>
    <row r="756" spans="1:12" x14ac:dyDescent="0.25">
      <c r="A756" s="3" t="s">
        <v>781</v>
      </c>
      <c r="B756" s="3" t="s">
        <v>2905</v>
      </c>
      <c r="C756" s="3" t="s">
        <v>2234</v>
      </c>
      <c r="D756" s="3" t="s">
        <v>2284</v>
      </c>
      <c r="E756" s="3" t="s">
        <v>31</v>
      </c>
      <c r="F756" s="3" t="s">
        <v>30</v>
      </c>
      <c r="G756" s="3" t="s">
        <v>120</v>
      </c>
      <c r="H756" s="3" t="s">
        <v>2879</v>
      </c>
      <c r="I756" s="11">
        <v>10</v>
      </c>
      <c r="J756" s="12">
        <v>16</v>
      </c>
      <c r="K756" s="12">
        <f t="shared" si="11"/>
        <v>16</v>
      </c>
      <c r="L756" s="4">
        <v>1</v>
      </c>
    </row>
    <row r="757" spans="1:12" x14ac:dyDescent="0.25">
      <c r="A757" s="3" t="s">
        <v>782</v>
      </c>
      <c r="B757" s="3" t="s">
        <v>4362</v>
      </c>
      <c r="C757" s="3" t="s">
        <v>2234</v>
      </c>
      <c r="D757" s="3" t="s">
        <v>2556</v>
      </c>
      <c r="E757" s="3" t="s">
        <v>94</v>
      </c>
      <c r="F757" s="3" t="s">
        <v>93</v>
      </c>
      <c r="G757" s="3" t="s">
        <v>93</v>
      </c>
      <c r="H757" s="3" t="s">
        <v>94</v>
      </c>
      <c r="I757" s="11">
        <v>10</v>
      </c>
      <c r="J757" s="12">
        <v>21</v>
      </c>
      <c r="K757" s="12">
        <f t="shared" si="11"/>
        <v>21</v>
      </c>
      <c r="L757" s="4">
        <v>1</v>
      </c>
    </row>
    <row r="758" spans="1:12" x14ac:dyDescent="0.25">
      <c r="A758" s="3" t="s">
        <v>783</v>
      </c>
      <c r="B758" s="3" t="s">
        <v>4363</v>
      </c>
      <c r="C758" s="3" t="s">
        <v>2234</v>
      </c>
      <c r="D758" s="3" t="s">
        <v>2308</v>
      </c>
      <c r="E758" s="3" t="s">
        <v>96</v>
      </c>
      <c r="F758" s="3" t="s">
        <v>95</v>
      </c>
      <c r="G758" s="3" t="s">
        <v>95</v>
      </c>
      <c r="H758" s="3" t="s">
        <v>96</v>
      </c>
      <c r="I758" s="11">
        <v>7</v>
      </c>
      <c r="J758" s="12">
        <v>28</v>
      </c>
      <c r="K758" s="12">
        <f t="shared" si="11"/>
        <v>28</v>
      </c>
      <c r="L758" s="4">
        <v>1</v>
      </c>
    </row>
    <row r="759" spans="1:12" x14ac:dyDescent="0.25">
      <c r="A759" s="3" t="s">
        <v>784</v>
      </c>
      <c r="B759" s="3" t="s">
        <v>3647</v>
      </c>
      <c r="C759" s="3" t="s">
        <v>2234</v>
      </c>
      <c r="D759" s="3" t="s">
        <v>2849</v>
      </c>
      <c r="E759" s="3" t="s">
        <v>2227</v>
      </c>
      <c r="F759" s="3" t="s">
        <v>2230</v>
      </c>
      <c r="G759" s="3" t="s">
        <v>118</v>
      </c>
      <c r="H759" s="3" t="s">
        <v>2880</v>
      </c>
      <c r="I759" s="11">
        <v>5</v>
      </c>
      <c r="J759" s="12">
        <v>22</v>
      </c>
      <c r="K759" s="12">
        <f t="shared" si="11"/>
        <v>22</v>
      </c>
      <c r="L759" s="4">
        <v>1</v>
      </c>
    </row>
    <row r="760" spans="1:12" x14ac:dyDescent="0.25">
      <c r="A760" s="3" t="s">
        <v>785</v>
      </c>
      <c r="B760" s="3" t="s">
        <v>4364</v>
      </c>
      <c r="C760" s="3" t="s">
        <v>2234</v>
      </c>
      <c r="D760" s="3" t="s">
        <v>2277</v>
      </c>
      <c r="E760" s="3" t="s">
        <v>35</v>
      </c>
      <c r="F760" s="3" t="s">
        <v>34</v>
      </c>
      <c r="G760" s="3" t="s">
        <v>34</v>
      </c>
      <c r="H760" s="3" t="s">
        <v>35</v>
      </c>
      <c r="I760" s="11">
        <v>7</v>
      </c>
      <c r="J760" s="12">
        <v>14</v>
      </c>
      <c r="K760" s="12">
        <f t="shared" si="11"/>
        <v>14</v>
      </c>
      <c r="L760" s="4">
        <v>1</v>
      </c>
    </row>
    <row r="761" spans="1:12" x14ac:dyDescent="0.25">
      <c r="A761" s="3" t="s">
        <v>786</v>
      </c>
      <c r="B761" s="3" t="s">
        <v>4365</v>
      </c>
      <c r="C761" s="3" t="s">
        <v>2234</v>
      </c>
      <c r="D761" s="3" t="s">
        <v>2284</v>
      </c>
      <c r="E761" s="3" t="s">
        <v>62</v>
      </c>
      <c r="F761" s="3" t="s">
        <v>61</v>
      </c>
      <c r="G761" s="3" t="s">
        <v>120</v>
      </c>
      <c r="H761" s="3" t="s">
        <v>2879</v>
      </c>
      <c r="I761" s="11">
        <v>5</v>
      </c>
      <c r="J761" s="12">
        <v>26</v>
      </c>
      <c r="K761" s="12">
        <f t="shared" si="11"/>
        <v>26</v>
      </c>
      <c r="L761" s="4">
        <v>1</v>
      </c>
    </row>
    <row r="762" spans="1:12" x14ac:dyDescent="0.25">
      <c r="A762" s="3" t="s">
        <v>2848</v>
      </c>
      <c r="B762" s="3" t="s">
        <v>5395</v>
      </c>
      <c r="C762" s="6" t="s">
        <v>2236</v>
      </c>
      <c r="D762" s="3" t="s">
        <v>2844</v>
      </c>
      <c r="E762" s="3" t="s">
        <v>141</v>
      </c>
      <c r="F762" s="3" t="s">
        <v>140</v>
      </c>
      <c r="G762" s="3" t="s">
        <v>140</v>
      </c>
      <c r="H762" s="3" t="s">
        <v>2675</v>
      </c>
      <c r="I762" s="11">
        <v>1</v>
      </c>
      <c r="J762" s="12">
        <v>1</v>
      </c>
      <c r="K762" s="12">
        <f t="shared" si="11"/>
        <v>1</v>
      </c>
      <c r="L762" s="4">
        <v>1</v>
      </c>
    </row>
    <row r="763" spans="1:12" x14ac:dyDescent="0.25">
      <c r="A763" s="3" t="s">
        <v>787</v>
      </c>
      <c r="B763" s="3" t="s">
        <v>4366</v>
      </c>
      <c r="C763" s="3" t="s">
        <v>2234</v>
      </c>
      <c r="D763" s="3" t="s">
        <v>2298</v>
      </c>
      <c r="E763" s="3" t="s">
        <v>17</v>
      </c>
      <c r="F763" s="3" t="s">
        <v>16</v>
      </c>
      <c r="G763" s="3" t="s">
        <v>120</v>
      </c>
      <c r="H763" s="3" t="s">
        <v>2879</v>
      </c>
      <c r="I763" s="11">
        <v>10</v>
      </c>
      <c r="J763" s="12">
        <v>24</v>
      </c>
      <c r="K763" s="12">
        <f t="shared" si="11"/>
        <v>24</v>
      </c>
      <c r="L763" s="4">
        <v>1</v>
      </c>
    </row>
    <row r="764" spans="1:12" x14ac:dyDescent="0.25">
      <c r="A764" s="3" t="s">
        <v>788</v>
      </c>
      <c r="B764" s="3" t="s">
        <v>4367</v>
      </c>
      <c r="C764" s="3" t="s">
        <v>2234</v>
      </c>
      <c r="D764" s="3" t="s">
        <v>2291</v>
      </c>
      <c r="E764" s="3" t="s">
        <v>29</v>
      </c>
      <c r="F764" s="3" t="s">
        <v>28</v>
      </c>
      <c r="G764" s="3" t="s">
        <v>28</v>
      </c>
      <c r="H764" s="3" t="s">
        <v>29</v>
      </c>
      <c r="I764" s="11">
        <v>8</v>
      </c>
      <c r="J764" s="12">
        <v>16</v>
      </c>
      <c r="K764" s="12">
        <f t="shared" si="11"/>
        <v>16</v>
      </c>
      <c r="L764" s="4">
        <v>1</v>
      </c>
    </row>
    <row r="765" spans="1:12" x14ac:dyDescent="0.25">
      <c r="A765" s="3" t="s">
        <v>789</v>
      </c>
      <c r="B765" s="3" t="s">
        <v>3008</v>
      </c>
      <c r="C765" s="3" t="s">
        <v>2234</v>
      </c>
      <c r="D765" s="3" t="s">
        <v>2291</v>
      </c>
      <c r="E765" s="3" t="s">
        <v>33</v>
      </c>
      <c r="F765" s="3" t="s">
        <v>32</v>
      </c>
      <c r="G765" s="3" t="s">
        <v>32</v>
      </c>
      <c r="H765" s="3" t="s">
        <v>33</v>
      </c>
      <c r="I765" s="11">
        <v>10</v>
      </c>
      <c r="J765" s="12">
        <v>16</v>
      </c>
      <c r="K765" s="12">
        <f t="shared" si="11"/>
        <v>16</v>
      </c>
      <c r="L765" s="4">
        <v>1</v>
      </c>
    </row>
    <row r="766" spans="1:12" x14ac:dyDescent="0.25">
      <c r="A766" s="3" t="s">
        <v>790</v>
      </c>
      <c r="B766" s="3" t="s">
        <v>4368</v>
      </c>
      <c r="C766" s="3" t="s">
        <v>2234</v>
      </c>
      <c r="D766" s="3" t="s">
        <v>2693</v>
      </c>
      <c r="E766" s="3" t="s">
        <v>62</v>
      </c>
      <c r="F766" s="3" t="s">
        <v>61</v>
      </c>
      <c r="G766" s="3" t="s">
        <v>61</v>
      </c>
      <c r="H766" s="3" t="s">
        <v>62</v>
      </c>
      <c r="I766" s="11">
        <v>10</v>
      </c>
      <c r="J766" s="12">
        <v>17</v>
      </c>
      <c r="K766" s="12">
        <f t="shared" si="11"/>
        <v>17</v>
      </c>
      <c r="L766" s="4">
        <v>1</v>
      </c>
    </row>
    <row r="767" spans="1:12" x14ac:dyDescent="0.25">
      <c r="A767" s="3" t="s">
        <v>791</v>
      </c>
      <c r="B767" s="3" t="s">
        <v>4369</v>
      </c>
      <c r="C767" s="3" t="s">
        <v>2234</v>
      </c>
      <c r="D767" s="3" t="s">
        <v>2659</v>
      </c>
      <c r="E767" s="3" t="s">
        <v>2224</v>
      </c>
      <c r="F767" s="3" t="s">
        <v>40</v>
      </c>
      <c r="G767" s="3" t="s">
        <v>40</v>
      </c>
      <c r="H767" s="3" t="s">
        <v>2756</v>
      </c>
      <c r="I767" s="11">
        <v>10</v>
      </c>
      <c r="J767" s="12">
        <v>17</v>
      </c>
      <c r="K767" s="12">
        <f t="shared" si="11"/>
        <v>17</v>
      </c>
      <c r="L767" s="4">
        <v>1</v>
      </c>
    </row>
    <row r="768" spans="1:12" x14ac:dyDescent="0.25">
      <c r="A768" s="3" t="s">
        <v>792</v>
      </c>
      <c r="B768" s="3" t="s">
        <v>4370</v>
      </c>
      <c r="C768" s="3" t="s">
        <v>2234</v>
      </c>
      <c r="D768" s="3" t="s">
        <v>2279</v>
      </c>
      <c r="E768" s="3" t="s">
        <v>96</v>
      </c>
      <c r="F768" s="3" t="s">
        <v>95</v>
      </c>
      <c r="G768" s="3" t="s">
        <v>95</v>
      </c>
      <c r="H768" s="3" t="s">
        <v>96</v>
      </c>
      <c r="I768" s="11">
        <v>10</v>
      </c>
      <c r="J768" s="12">
        <v>12</v>
      </c>
      <c r="K768" s="12">
        <f t="shared" si="11"/>
        <v>12</v>
      </c>
      <c r="L768" s="4">
        <v>1</v>
      </c>
    </row>
    <row r="769" spans="1:12" x14ac:dyDescent="0.25">
      <c r="A769" s="3" t="s">
        <v>793</v>
      </c>
      <c r="B769" s="3" t="s">
        <v>4371</v>
      </c>
      <c r="C769" s="3" t="s">
        <v>2234</v>
      </c>
      <c r="D769" s="3" t="s">
        <v>2284</v>
      </c>
      <c r="E769" s="3" t="s">
        <v>96</v>
      </c>
      <c r="F769" s="3" t="s">
        <v>95</v>
      </c>
      <c r="G769" s="3" t="s">
        <v>120</v>
      </c>
      <c r="H769" s="3" t="s">
        <v>2879</v>
      </c>
      <c r="I769" s="11">
        <v>5</v>
      </c>
      <c r="J769" s="12">
        <v>13</v>
      </c>
      <c r="K769" s="12">
        <f t="shared" si="11"/>
        <v>13</v>
      </c>
      <c r="L769" s="4">
        <v>1</v>
      </c>
    </row>
    <row r="770" spans="1:12" x14ac:dyDescent="0.25">
      <c r="A770" s="3" t="s">
        <v>794</v>
      </c>
      <c r="B770" s="3" t="s">
        <v>4372</v>
      </c>
      <c r="C770" s="3" t="s">
        <v>2234</v>
      </c>
      <c r="D770" s="3" t="s">
        <v>2300</v>
      </c>
      <c r="E770" s="3" t="s">
        <v>56</v>
      </c>
      <c r="F770" s="3" t="s">
        <v>55</v>
      </c>
      <c r="G770" s="3" t="s">
        <v>127</v>
      </c>
      <c r="H770" s="3" t="s">
        <v>142</v>
      </c>
      <c r="I770" s="11">
        <v>10</v>
      </c>
      <c r="J770" s="12">
        <v>16</v>
      </c>
      <c r="K770" s="12">
        <f t="shared" ref="K770:K833" si="12">IF(J770&gt;31,31,J770)</f>
        <v>16</v>
      </c>
      <c r="L770" s="4">
        <v>1</v>
      </c>
    </row>
    <row r="771" spans="1:12" x14ac:dyDescent="0.25">
      <c r="A771" s="3" t="s">
        <v>795</v>
      </c>
      <c r="B771" s="3" t="s">
        <v>4373</v>
      </c>
      <c r="C771" s="3" t="s">
        <v>2234</v>
      </c>
      <c r="D771" s="3" t="s">
        <v>2693</v>
      </c>
      <c r="E771" s="3" t="s">
        <v>66</v>
      </c>
      <c r="F771" s="3" t="s">
        <v>65</v>
      </c>
      <c r="G771" s="3" t="s">
        <v>65</v>
      </c>
      <c r="H771" s="3" t="s">
        <v>66</v>
      </c>
      <c r="I771" s="11">
        <v>8</v>
      </c>
      <c r="J771" s="12">
        <v>14</v>
      </c>
      <c r="K771" s="12">
        <f t="shared" si="12"/>
        <v>14</v>
      </c>
      <c r="L771" s="4">
        <v>1</v>
      </c>
    </row>
    <row r="772" spans="1:12" x14ac:dyDescent="0.25">
      <c r="A772" s="3" t="s">
        <v>2847</v>
      </c>
      <c r="B772" s="3" t="s">
        <v>5157</v>
      </c>
      <c r="C772" s="6" t="s">
        <v>2236</v>
      </c>
      <c r="D772" s="3" t="s">
        <v>2844</v>
      </c>
      <c r="E772" s="3" t="s">
        <v>141</v>
      </c>
      <c r="F772" s="3" t="s">
        <v>140</v>
      </c>
      <c r="G772" s="3" t="s">
        <v>140</v>
      </c>
      <c r="H772" s="3" t="s">
        <v>2675</v>
      </c>
      <c r="I772" s="11">
        <v>1</v>
      </c>
      <c r="J772" s="12">
        <v>1</v>
      </c>
      <c r="K772" s="12">
        <f t="shared" si="12"/>
        <v>1</v>
      </c>
      <c r="L772" s="4">
        <v>1</v>
      </c>
    </row>
    <row r="773" spans="1:12" x14ac:dyDescent="0.25">
      <c r="A773" s="3" t="s">
        <v>796</v>
      </c>
      <c r="B773" s="3" t="s">
        <v>4374</v>
      </c>
      <c r="C773" s="3" t="s">
        <v>2234</v>
      </c>
      <c r="D773" s="3" t="s">
        <v>2282</v>
      </c>
      <c r="E773" s="3" t="s">
        <v>31</v>
      </c>
      <c r="F773" s="3" t="s">
        <v>30</v>
      </c>
      <c r="G773" s="3" t="s">
        <v>30</v>
      </c>
      <c r="H773" s="3" t="s">
        <v>31</v>
      </c>
      <c r="I773" s="11">
        <v>10</v>
      </c>
      <c r="J773" s="12">
        <v>9</v>
      </c>
      <c r="K773" s="12">
        <f t="shared" si="12"/>
        <v>9</v>
      </c>
      <c r="L773" s="4">
        <v>1</v>
      </c>
    </row>
    <row r="774" spans="1:12" x14ac:dyDescent="0.25">
      <c r="A774" s="3" t="s">
        <v>2846</v>
      </c>
      <c r="B774" s="3" t="s">
        <v>5396</v>
      </c>
      <c r="C774" s="6" t="s">
        <v>2236</v>
      </c>
      <c r="D774" s="3" t="s">
        <v>2844</v>
      </c>
      <c r="E774" s="3" t="s">
        <v>141</v>
      </c>
      <c r="F774" s="3" t="s">
        <v>140</v>
      </c>
      <c r="G774" s="3" t="s">
        <v>140</v>
      </c>
      <c r="H774" s="3" t="s">
        <v>2675</v>
      </c>
      <c r="I774" s="11">
        <v>1</v>
      </c>
      <c r="J774" s="12">
        <v>1</v>
      </c>
      <c r="K774" s="12">
        <f t="shared" si="12"/>
        <v>1</v>
      </c>
      <c r="L774" s="4">
        <v>1</v>
      </c>
    </row>
    <row r="775" spans="1:12" x14ac:dyDescent="0.25">
      <c r="A775" s="3" t="s">
        <v>2845</v>
      </c>
      <c r="B775" s="3" t="s">
        <v>5158</v>
      </c>
      <c r="C775" s="6" t="s">
        <v>2236</v>
      </c>
      <c r="D775" s="3" t="s">
        <v>2844</v>
      </c>
      <c r="E775" s="3" t="s">
        <v>141</v>
      </c>
      <c r="F775" s="3" t="s">
        <v>140</v>
      </c>
      <c r="G775" s="3" t="s">
        <v>140</v>
      </c>
      <c r="H775" s="3" t="s">
        <v>2675</v>
      </c>
      <c r="I775" s="11">
        <v>1</v>
      </c>
      <c r="J775" s="12">
        <v>1</v>
      </c>
      <c r="K775" s="12">
        <f t="shared" si="12"/>
        <v>1</v>
      </c>
      <c r="L775" s="4">
        <v>1</v>
      </c>
    </row>
    <row r="776" spans="1:12" x14ac:dyDescent="0.25">
      <c r="A776" s="3" t="s">
        <v>797</v>
      </c>
      <c r="B776" s="3" t="s">
        <v>4375</v>
      </c>
      <c r="C776" s="3" t="s">
        <v>2234</v>
      </c>
      <c r="D776" s="3" t="s">
        <v>2693</v>
      </c>
      <c r="E776" s="3" t="s">
        <v>29</v>
      </c>
      <c r="F776" s="3" t="s">
        <v>28</v>
      </c>
      <c r="G776" s="3" t="s">
        <v>28</v>
      </c>
      <c r="H776" s="3" t="s">
        <v>29</v>
      </c>
      <c r="I776" s="11">
        <v>10</v>
      </c>
      <c r="J776" s="12">
        <v>16</v>
      </c>
      <c r="K776" s="12">
        <f t="shared" si="12"/>
        <v>16</v>
      </c>
      <c r="L776" s="4">
        <v>1</v>
      </c>
    </row>
    <row r="777" spans="1:12" x14ac:dyDescent="0.25">
      <c r="A777" s="3" t="s">
        <v>798</v>
      </c>
      <c r="B777" s="3" t="s">
        <v>3108</v>
      </c>
      <c r="C777" s="3" t="s">
        <v>2234</v>
      </c>
      <c r="D777" s="3" t="s">
        <v>2791</v>
      </c>
      <c r="E777" s="3" t="s">
        <v>99</v>
      </c>
      <c r="F777" s="3" t="s">
        <v>98</v>
      </c>
      <c r="G777" s="3" t="s">
        <v>98</v>
      </c>
      <c r="H777" s="3" t="s">
        <v>99</v>
      </c>
      <c r="I777" s="11">
        <v>10</v>
      </c>
      <c r="J777" s="12">
        <v>16</v>
      </c>
      <c r="K777" s="12">
        <f t="shared" si="12"/>
        <v>16</v>
      </c>
      <c r="L777" s="4">
        <v>0.4</v>
      </c>
    </row>
    <row r="778" spans="1:12" x14ac:dyDescent="0.25">
      <c r="A778" s="3" t="s">
        <v>798</v>
      </c>
      <c r="B778" s="3" t="s">
        <v>3108</v>
      </c>
      <c r="C778" s="3" t="s">
        <v>2234</v>
      </c>
      <c r="D778" s="3" t="s">
        <v>2247</v>
      </c>
      <c r="E778" s="3" t="s">
        <v>99</v>
      </c>
      <c r="F778" s="3" t="s">
        <v>98</v>
      </c>
      <c r="G778" s="3" t="s">
        <v>98</v>
      </c>
      <c r="H778" s="3" t="s">
        <v>99</v>
      </c>
      <c r="I778" s="11">
        <v>10</v>
      </c>
      <c r="J778" s="12">
        <v>16</v>
      </c>
      <c r="K778" s="12">
        <f t="shared" si="12"/>
        <v>16</v>
      </c>
      <c r="L778" s="4">
        <v>0.6</v>
      </c>
    </row>
    <row r="779" spans="1:12" x14ac:dyDescent="0.25">
      <c r="A779" s="3" t="s">
        <v>799</v>
      </c>
      <c r="B779" s="3" t="s">
        <v>4376</v>
      </c>
      <c r="C779" s="3" t="s">
        <v>2234</v>
      </c>
      <c r="D779" s="3" t="s">
        <v>2357</v>
      </c>
      <c r="E779" s="3" t="s">
        <v>17</v>
      </c>
      <c r="F779" s="3" t="s">
        <v>16</v>
      </c>
      <c r="G779" s="3" t="s">
        <v>127</v>
      </c>
      <c r="H779" s="3" t="s">
        <v>142</v>
      </c>
      <c r="I779" s="11">
        <v>7</v>
      </c>
      <c r="J779" s="12">
        <v>14</v>
      </c>
      <c r="K779" s="12">
        <f t="shared" si="12"/>
        <v>14</v>
      </c>
      <c r="L779" s="4">
        <v>1</v>
      </c>
    </row>
    <row r="780" spans="1:12" x14ac:dyDescent="0.25">
      <c r="A780" s="3" t="s">
        <v>800</v>
      </c>
      <c r="B780" s="3" t="s">
        <v>4377</v>
      </c>
      <c r="C780" s="3" t="s">
        <v>2234</v>
      </c>
      <c r="D780" s="3" t="s">
        <v>2237</v>
      </c>
      <c r="E780" s="3" t="s">
        <v>2224</v>
      </c>
      <c r="F780" s="3" t="s">
        <v>40</v>
      </c>
      <c r="G780" s="3" t="s">
        <v>40</v>
      </c>
      <c r="H780" s="3" t="s">
        <v>2756</v>
      </c>
      <c r="I780" s="11">
        <v>10</v>
      </c>
      <c r="J780" s="12">
        <v>16</v>
      </c>
      <c r="K780" s="12">
        <f t="shared" si="12"/>
        <v>16</v>
      </c>
      <c r="L780" s="4">
        <v>1</v>
      </c>
    </row>
    <row r="781" spans="1:12" x14ac:dyDescent="0.25">
      <c r="A781" s="3" t="s">
        <v>801</v>
      </c>
      <c r="B781" s="3" t="s">
        <v>4378</v>
      </c>
      <c r="C781" s="3" t="s">
        <v>2234</v>
      </c>
      <c r="D781" s="3" t="s">
        <v>2245</v>
      </c>
      <c r="E781" s="3" t="s">
        <v>72</v>
      </c>
      <c r="F781" s="3" t="s">
        <v>71</v>
      </c>
      <c r="G781" s="3" t="s">
        <v>71</v>
      </c>
      <c r="H781" s="3" t="s">
        <v>72</v>
      </c>
      <c r="I781" s="11">
        <v>10</v>
      </c>
      <c r="J781" s="12">
        <v>16</v>
      </c>
      <c r="K781" s="12">
        <f t="shared" si="12"/>
        <v>16</v>
      </c>
      <c r="L781" s="4">
        <v>1</v>
      </c>
    </row>
    <row r="782" spans="1:12" x14ac:dyDescent="0.25">
      <c r="A782" s="3" t="s">
        <v>802</v>
      </c>
      <c r="B782" s="3" t="s">
        <v>4379</v>
      </c>
      <c r="C782" s="3" t="s">
        <v>2234</v>
      </c>
      <c r="D782" s="3" t="s">
        <v>2315</v>
      </c>
      <c r="E782" s="3" t="s">
        <v>82</v>
      </c>
      <c r="F782" s="3" t="s">
        <v>81</v>
      </c>
      <c r="G782" s="3" t="s">
        <v>127</v>
      </c>
      <c r="H782" s="3" t="s">
        <v>142</v>
      </c>
      <c r="I782" s="11">
        <v>10</v>
      </c>
      <c r="J782" s="12">
        <v>21</v>
      </c>
      <c r="K782" s="12">
        <f t="shared" si="12"/>
        <v>21</v>
      </c>
      <c r="L782" s="4">
        <v>1</v>
      </c>
    </row>
    <row r="783" spans="1:12" x14ac:dyDescent="0.25">
      <c r="A783" s="3" t="s">
        <v>803</v>
      </c>
      <c r="B783" s="3" t="s">
        <v>4380</v>
      </c>
      <c r="C783" s="3" t="s">
        <v>2234</v>
      </c>
      <c r="D783" s="3" t="s">
        <v>2362</v>
      </c>
      <c r="E783" s="3" t="s">
        <v>107</v>
      </c>
      <c r="F783" s="3" t="s">
        <v>106</v>
      </c>
      <c r="G783" s="3" t="s">
        <v>106</v>
      </c>
      <c r="H783" s="3" t="s">
        <v>107</v>
      </c>
      <c r="I783" s="11">
        <v>10</v>
      </c>
      <c r="J783" s="12">
        <v>16</v>
      </c>
      <c r="K783" s="12">
        <f t="shared" si="12"/>
        <v>16</v>
      </c>
      <c r="L783" s="4">
        <v>1</v>
      </c>
    </row>
    <row r="784" spans="1:12" x14ac:dyDescent="0.25">
      <c r="A784" s="3" t="s">
        <v>804</v>
      </c>
      <c r="B784" s="3" t="s">
        <v>5206</v>
      </c>
      <c r="C784" s="3" t="s">
        <v>2234</v>
      </c>
      <c r="D784" s="3" t="s">
        <v>2417</v>
      </c>
      <c r="E784" s="3" t="s">
        <v>99</v>
      </c>
      <c r="F784" s="3" t="s">
        <v>98</v>
      </c>
      <c r="G784" s="3" t="s">
        <v>120</v>
      </c>
      <c r="H784" s="3" t="s">
        <v>2879</v>
      </c>
      <c r="I784" s="11">
        <v>5</v>
      </c>
      <c r="J784" s="12">
        <v>24</v>
      </c>
      <c r="K784" s="12">
        <f t="shared" si="12"/>
        <v>24</v>
      </c>
      <c r="L784" s="4">
        <v>1</v>
      </c>
    </row>
    <row r="785" spans="1:12" x14ac:dyDescent="0.25">
      <c r="A785" s="3" t="s">
        <v>805</v>
      </c>
      <c r="B785" s="3" t="s">
        <v>4381</v>
      </c>
      <c r="C785" s="3" t="s">
        <v>2234</v>
      </c>
      <c r="D785" s="3" t="s">
        <v>2245</v>
      </c>
      <c r="E785" s="3" t="s">
        <v>113</v>
      </c>
      <c r="F785" s="3" t="s">
        <v>112</v>
      </c>
      <c r="G785" s="3" t="s">
        <v>112</v>
      </c>
      <c r="H785" s="3" t="s">
        <v>113</v>
      </c>
      <c r="I785" s="11">
        <v>9</v>
      </c>
      <c r="J785" s="12">
        <v>15</v>
      </c>
      <c r="K785" s="12">
        <f t="shared" si="12"/>
        <v>15</v>
      </c>
      <c r="L785" s="4">
        <v>1</v>
      </c>
    </row>
    <row r="786" spans="1:12" x14ac:dyDescent="0.25">
      <c r="A786" s="3" t="s">
        <v>806</v>
      </c>
      <c r="B786" s="3" t="s">
        <v>3191</v>
      </c>
      <c r="C786" s="3" t="s">
        <v>2234</v>
      </c>
      <c r="D786" s="3" t="s">
        <v>2405</v>
      </c>
      <c r="E786" s="3" t="s">
        <v>56</v>
      </c>
      <c r="F786" s="3" t="s">
        <v>55</v>
      </c>
      <c r="G786" s="3" t="s">
        <v>55</v>
      </c>
      <c r="H786" s="3" t="s">
        <v>56</v>
      </c>
      <c r="I786" s="11">
        <v>4</v>
      </c>
      <c r="J786" s="12">
        <v>16</v>
      </c>
      <c r="K786" s="12">
        <f t="shared" si="12"/>
        <v>16</v>
      </c>
      <c r="L786" s="4">
        <v>0.6</v>
      </c>
    </row>
    <row r="787" spans="1:12" x14ac:dyDescent="0.25">
      <c r="A787" s="3" t="s">
        <v>806</v>
      </c>
      <c r="B787" s="3" t="s">
        <v>3191</v>
      </c>
      <c r="C787" s="3" t="s">
        <v>2234</v>
      </c>
      <c r="D787" s="3" t="s">
        <v>2405</v>
      </c>
      <c r="E787" s="3" t="s">
        <v>37</v>
      </c>
      <c r="F787" s="3" t="s">
        <v>36</v>
      </c>
      <c r="G787" s="3" t="s">
        <v>36</v>
      </c>
      <c r="H787" s="3" t="s">
        <v>37</v>
      </c>
      <c r="I787" s="11">
        <v>4</v>
      </c>
      <c r="J787" s="12">
        <v>16</v>
      </c>
      <c r="K787" s="12">
        <f t="shared" si="12"/>
        <v>16</v>
      </c>
      <c r="L787" s="4">
        <v>0.4</v>
      </c>
    </row>
    <row r="788" spans="1:12" x14ac:dyDescent="0.25">
      <c r="A788" s="3" t="s">
        <v>807</v>
      </c>
      <c r="B788" s="3" t="s">
        <v>3009</v>
      </c>
      <c r="C788" s="3" t="s">
        <v>2234</v>
      </c>
      <c r="D788" s="3" t="s">
        <v>2840</v>
      </c>
      <c r="E788" s="3" t="s">
        <v>64</v>
      </c>
      <c r="F788" s="3" t="s">
        <v>63</v>
      </c>
      <c r="G788" s="3" t="s">
        <v>63</v>
      </c>
      <c r="H788" s="3" t="s">
        <v>64</v>
      </c>
      <c r="I788" s="11">
        <v>10</v>
      </c>
      <c r="J788" s="12">
        <v>16</v>
      </c>
      <c r="K788" s="12">
        <f t="shared" si="12"/>
        <v>16</v>
      </c>
      <c r="L788" s="4">
        <v>0.2</v>
      </c>
    </row>
    <row r="789" spans="1:12" x14ac:dyDescent="0.25">
      <c r="A789" s="3" t="s">
        <v>807</v>
      </c>
      <c r="B789" s="3" t="s">
        <v>3009</v>
      </c>
      <c r="C789" s="3" t="s">
        <v>2234</v>
      </c>
      <c r="D789" s="3" t="s">
        <v>2306</v>
      </c>
      <c r="E789" s="3" t="s">
        <v>64</v>
      </c>
      <c r="F789" s="3" t="s">
        <v>63</v>
      </c>
      <c r="G789" s="3" t="s">
        <v>63</v>
      </c>
      <c r="H789" s="3" t="s">
        <v>64</v>
      </c>
      <c r="I789" s="11">
        <v>10</v>
      </c>
      <c r="J789" s="12">
        <v>16</v>
      </c>
      <c r="K789" s="12">
        <f t="shared" si="12"/>
        <v>16</v>
      </c>
      <c r="L789" s="4">
        <v>0.8</v>
      </c>
    </row>
    <row r="790" spans="1:12" x14ac:dyDescent="0.25">
      <c r="A790" s="3" t="s">
        <v>808</v>
      </c>
      <c r="B790" s="3" t="s">
        <v>3010</v>
      </c>
      <c r="C790" s="3" t="s">
        <v>2234</v>
      </c>
      <c r="D790" s="3" t="s">
        <v>2291</v>
      </c>
      <c r="E790" s="3" t="s">
        <v>13</v>
      </c>
      <c r="F790" s="3" t="s">
        <v>12</v>
      </c>
      <c r="G790" s="3" t="s">
        <v>12</v>
      </c>
      <c r="H790" s="3" t="s">
        <v>13</v>
      </c>
      <c r="I790" s="11">
        <v>9</v>
      </c>
      <c r="J790" s="12">
        <v>16</v>
      </c>
      <c r="K790" s="12">
        <f t="shared" si="12"/>
        <v>16</v>
      </c>
      <c r="L790" s="4">
        <v>1</v>
      </c>
    </row>
    <row r="791" spans="1:12" x14ac:dyDescent="0.25">
      <c r="A791" s="3" t="s">
        <v>809</v>
      </c>
      <c r="B791" s="3" t="s">
        <v>4382</v>
      </c>
      <c r="C791" s="3" t="s">
        <v>2234</v>
      </c>
      <c r="D791" s="3" t="s">
        <v>2375</v>
      </c>
      <c r="E791" s="3" t="s">
        <v>25</v>
      </c>
      <c r="F791" s="3" t="s">
        <v>24</v>
      </c>
      <c r="G791" s="3" t="s">
        <v>127</v>
      </c>
      <c r="H791" s="3" t="s">
        <v>142</v>
      </c>
      <c r="I791" s="11">
        <v>7</v>
      </c>
      <c r="J791" s="12">
        <v>23</v>
      </c>
      <c r="K791" s="12">
        <f t="shared" si="12"/>
        <v>23</v>
      </c>
      <c r="L791" s="4">
        <v>1</v>
      </c>
    </row>
    <row r="792" spans="1:12" x14ac:dyDescent="0.25">
      <c r="A792" s="3" t="s">
        <v>810</v>
      </c>
      <c r="B792" s="3" t="s">
        <v>4383</v>
      </c>
      <c r="C792" s="3" t="s">
        <v>2234</v>
      </c>
      <c r="D792" s="3" t="s">
        <v>2532</v>
      </c>
      <c r="E792" s="3" t="s">
        <v>56</v>
      </c>
      <c r="F792" s="3" t="s">
        <v>55</v>
      </c>
      <c r="G792" s="3" t="s">
        <v>127</v>
      </c>
      <c r="H792" s="3" t="s">
        <v>142</v>
      </c>
      <c r="I792" s="11">
        <v>5</v>
      </c>
      <c r="J792" s="12">
        <v>18</v>
      </c>
      <c r="K792" s="12">
        <f t="shared" si="12"/>
        <v>18</v>
      </c>
      <c r="L792" s="4">
        <v>1</v>
      </c>
    </row>
    <row r="793" spans="1:12" x14ac:dyDescent="0.25">
      <c r="A793" s="3" t="s">
        <v>811</v>
      </c>
      <c r="B793" s="3" t="s">
        <v>4384</v>
      </c>
      <c r="C793" s="3" t="s">
        <v>2234</v>
      </c>
      <c r="D793" s="3" t="s">
        <v>2284</v>
      </c>
      <c r="E793" s="3" t="s">
        <v>11</v>
      </c>
      <c r="F793" s="3" t="s">
        <v>10</v>
      </c>
      <c r="G793" s="3" t="s">
        <v>120</v>
      </c>
      <c r="H793" s="3" t="s">
        <v>2879</v>
      </c>
      <c r="I793" s="11">
        <v>1</v>
      </c>
      <c r="J793" s="12">
        <v>16</v>
      </c>
      <c r="K793" s="12">
        <f t="shared" si="12"/>
        <v>16</v>
      </c>
      <c r="L793" s="4">
        <v>1</v>
      </c>
    </row>
    <row r="794" spans="1:12" x14ac:dyDescent="0.25">
      <c r="A794" s="3" t="s">
        <v>812</v>
      </c>
      <c r="B794" s="3" t="s">
        <v>4385</v>
      </c>
      <c r="C794" s="3" t="s">
        <v>2234</v>
      </c>
      <c r="D794" s="3" t="s">
        <v>2308</v>
      </c>
      <c r="E794" s="3" t="s">
        <v>31</v>
      </c>
      <c r="F794" s="3" t="s">
        <v>30</v>
      </c>
      <c r="G794" s="3" t="s">
        <v>30</v>
      </c>
      <c r="H794" s="3" t="s">
        <v>31</v>
      </c>
      <c r="I794" s="11">
        <v>5</v>
      </c>
      <c r="J794" s="12">
        <v>10</v>
      </c>
      <c r="K794" s="12">
        <f t="shared" si="12"/>
        <v>10</v>
      </c>
      <c r="L794" s="4">
        <v>1</v>
      </c>
    </row>
    <row r="795" spans="1:12" x14ac:dyDescent="0.25">
      <c r="A795" s="3" t="s">
        <v>813</v>
      </c>
      <c r="B795" s="3" t="s">
        <v>3242</v>
      </c>
      <c r="C795" s="3" t="s">
        <v>2234</v>
      </c>
      <c r="D795" s="3" t="s">
        <v>2707</v>
      </c>
      <c r="E795" s="3" t="s">
        <v>134</v>
      </c>
      <c r="F795" s="3" t="s">
        <v>133</v>
      </c>
      <c r="G795" s="3" t="s">
        <v>133</v>
      </c>
      <c r="H795" s="3" t="s">
        <v>2549</v>
      </c>
      <c r="I795" s="11">
        <v>10</v>
      </c>
      <c r="J795" s="12">
        <v>16</v>
      </c>
      <c r="K795" s="12">
        <f t="shared" si="12"/>
        <v>16</v>
      </c>
      <c r="L795" s="4">
        <v>1</v>
      </c>
    </row>
    <row r="796" spans="1:12" x14ac:dyDescent="0.25">
      <c r="A796" s="3" t="s">
        <v>814</v>
      </c>
      <c r="B796" s="3" t="s">
        <v>4386</v>
      </c>
      <c r="C796" s="3" t="s">
        <v>2234</v>
      </c>
      <c r="D796" s="3" t="s">
        <v>2568</v>
      </c>
      <c r="E796" s="3" t="s">
        <v>52</v>
      </c>
      <c r="F796" s="3" t="s">
        <v>51</v>
      </c>
      <c r="G796" s="3" t="s">
        <v>51</v>
      </c>
      <c r="H796" s="3" t="s">
        <v>52</v>
      </c>
      <c r="I796" s="11">
        <v>10</v>
      </c>
      <c r="J796" s="12">
        <v>16</v>
      </c>
      <c r="K796" s="12">
        <f t="shared" si="12"/>
        <v>16</v>
      </c>
      <c r="L796" s="4">
        <v>1</v>
      </c>
    </row>
    <row r="797" spans="1:12" x14ac:dyDescent="0.25">
      <c r="A797" s="3" t="s">
        <v>815</v>
      </c>
      <c r="B797" s="3" t="s">
        <v>4387</v>
      </c>
      <c r="C797" s="3" t="s">
        <v>2234</v>
      </c>
      <c r="D797" s="3" t="s">
        <v>2253</v>
      </c>
      <c r="E797" s="3" t="s">
        <v>76</v>
      </c>
      <c r="F797" s="3" t="s">
        <v>75</v>
      </c>
      <c r="G797" s="3" t="s">
        <v>127</v>
      </c>
      <c r="H797" s="3" t="s">
        <v>142</v>
      </c>
      <c r="I797" s="11">
        <v>4</v>
      </c>
      <c r="J797" s="12">
        <v>16</v>
      </c>
      <c r="K797" s="12">
        <f t="shared" si="12"/>
        <v>16</v>
      </c>
      <c r="L797" s="4">
        <v>1</v>
      </c>
    </row>
    <row r="798" spans="1:12" x14ac:dyDescent="0.25">
      <c r="A798" s="3" t="s">
        <v>816</v>
      </c>
      <c r="B798" s="3" t="s">
        <v>3648</v>
      </c>
      <c r="C798" s="3" t="s">
        <v>2234</v>
      </c>
      <c r="D798" s="3" t="s">
        <v>2556</v>
      </c>
      <c r="E798" s="3" t="s">
        <v>54</v>
      </c>
      <c r="F798" s="3" t="s">
        <v>53</v>
      </c>
      <c r="G798" s="3" t="s">
        <v>53</v>
      </c>
      <c r="H798" s="3" t="s">
        <v>54</v>
      </c>
      <c r="I798" s="11">
        <v>5</v>
      </c>
      <c r="J798" s="12">
        <v>16</v>
      </c>
      <c r="K798" s="12">
        <f t="shared" si="12"/>
        <v>16</v>
      </c>
      <c r="L798" s="4">
        <v>1</v>
      </c>
    </row>
    <row r="799" spans="1:12" x14ac:dyDescent="0.25">
      <c r="A799" s="3" t="s">
        <v>817</v>
      </c>
      <c r="B799" s="3" t="s">
        <v>3361</v>
      </c>
      <c r="C799" s="3" t="s">
        <v>2234</v>
      </c>
      <c r="D799" s="3" t="s">
        <v>2895</v>
      </c>
      <c r="E799" s="3" t="s">
        <v>31</v>
      </c>
      <c r="F799" s="3" t="s">
        <v>30</v>
      </c>
      <c r="G799" s="3" t="s">
        <v>30</v>
      </c>
      <c r="H799" s="3" t="s">
        <v>31</v>
      </c>
      <c r="I799" s="11">
        <v>10</v>
      </c>
      <c r="J799" s="12">
        <v>13</v>
      </c>
      <c r="K799" s="12">
        <f t="shared" si="12"/>
        <v>13</v>
      </c>
      <c r="L799" s="4">
        <v>0.2</v>
      </c>
    </row>
    <row r="800" spans="1:12" x14ac:dyDescent="0.25">
      <c r="A800" s="3" t="s">
        <v>817</v>
      </c>
      <c r="B800" s="3" t="s">
        <v>3361</v>
      </c>
      <c r="C800" s="3" t="s">
        <v>2234</v>
      </c>
      <c r="D800" s="3" t="s">
        <v>2843</v>
      </c>
      <c r="E800" s="3" t="s">
        <v>31</v>
      </c>
      <c r="F800" s="3" t="s">
        <v>30</v>
      </c>
      <c r="G800" s="3" t="s">
        <v>30</v>
      </c>
      <c r="H800" s="3" t="s">
        <v>31</v>
      </c>
      <c r="I800" s="11">
        <v>10</v>
      </c>
      <c r="J800" s="12">
        <v>13</v>
      </c>
      <c r="K800" s="12">
        <f t="shared" si="12"/>
        <v>13</v>
      </c>
      <c r="L800" s="4">
        <v>0.8</v>
      </c>
    </row>
    <row r="801" spans="1:12" x14ac:dyDescent="0.25">
      <c r="A801" s="3" t="s">
        <v>818</v>
      </c>
      <c r="B801" s="3" t="s">
        <v>3649</v>
      </c>
      <c r="C801" s="3" t="s">
        <v>2234</v>
      </c>
      <c r="D801" s="3" t="s">
        <v>2315</v>
      </c>
      <c r="E801" s="3" t="s">
        <v>88</v>
      </c>
      <c r="F801" s="3" t="s">
        <v>87</v>
      </c>
      <c r="G801" s="3" t="s">
        <v>127</v>
      </c>
      <c r="H801" s="3" t="s">
        <v>142</v>
      </c>
      <c r="I801" s="11">
        <v>7</v>
      </c>
      <c r="J801" s="12">
        <v>16</v>
      </c>
      <c r="K801" s="12">
        <f t="shared" si="12"/>
        <v>16</v>
      </c>
      <c r="L801" s="4">
        <v>1</v>
      </c>
    </row>
    <row r="802" spans="1:12" x14ac:dyDescent="0.25">
      <c r="A802" s="3" t="s">
        <v>819</v>
      </c>
      <c r="B802" s="3" t="s">
        <v>3650</v>
      </c>
      <c r="C802" s="3" t="s">
        <v>2234</v>
      </c>
      <c r="D802" s="3" t="s">
        <v>2300</v>
      </c>
      <c r="E802" s="3" t="s">
        <v>111</v>
      </c>
      <c r="F802" s="3" t="s">
        <v>110</v>
      </c>
      <c r="G802" s="3" t="s">
        <v>127</v>
      </c>
      <c r="H802" s="3" t="s">
        <v>142</v>
      </c>
      <c r="I802" s="11">
        <v>5</v>
      </c>
      <c r="J802" s="12">
        <v>16</v>
      </c>
      <c r="K802" s="12">
        <f t="shared" si="12"/>
        <v>16</v>
      </c>
      <c r="L802" s="4">
        <v>1</v>
      </c>
    </row>
    <row r="803" spans="1:12" x14ac:dyDescent="0.25">
      <c r="A803" s="3" t="s">
        <v>2842</v>
      </c>
      <c r="B803" s="3" t="s">
        <v>4388</v>
      </c>
      <c r="C803" s="3" t="s">
        <v>2234</v>
      </c>
      <c r="D803" s="3" t="s">
        <v>2337</v>
      </c>
      <c r="E803" s="3" t="s">
        <v>64</v>
      </c>
      <c r="F803" s="3" t="s">
        <v>63</v>
      </c>
      <c r="G803" s="3" t="s">
        <v>120</v>
      </c>
      <c r="H803" s="3" t="s">
        <v>2879</v>
      </c>
      <c r="I803" s="11">
        <v>7</v>
      </c>
      <c r="J803" s="12">
        <v>6</v>
      </c>
      <c r="K803" s="12">
        <f t="shared" si="12"/>
        <v>6</v>
      </c>
      <c r="L803" s="4">
        <v>1</v>
      </c>
    </row>
    <row r="804" spans="1:12" x14ac:dyDescent="0.25">
      <c r="A804" s="3" t="s">
        <v>820</v>
      </c>
      <c r="B804" s="3" t="s">
        <v>3651</v>
      </c>
      <c r="C804" s="3" t="s">
        <v>2234</v>
      </c>
      <c r="D804" s="3" t="s">
        <v>2688</v>
      </c>
      <c r="E804" s="3" t="s">
        <v>113</v>
      </c>
      <c r="F804" s="3" t="s">
        <v>112</v>
      </c>
      <c r="G804" s="3" t="s">
        <v>120</v>
      </c>
      <c r="H804" s="3" t="s">
        <v>2879</v>
      </c>
      <c r="I804" s="11">
        <v>9</v>
      </c>
      <c r="J804" s="12">
        <v>12</v>
      </c>
      <c r="K804" s="12">
        <f t="shared" si="12"/>
        <v>12</v>
      </c>
      <c r="L804" s="4">
        <v>1</v>
      </c>
    </row>
    <row r="805" spans="1:12" x14ac:dyDescent="0.25">
      <c r="A805" s="3" t="s">
        <v>821</v>
      </c>
      <c r="B805" s="3" t="s">
        <v>2961</v>
      </c>
      <c r="C805" s="3" t="s">
        <v>2234</v>
      </c>
      <c r="D805" s="3" t="s">
        <v>2439</v>
      </c>
      <c r="E805" s="3" t="s">
        <v>99</v>
      </c>
      <c r="F805" s="3" t="s">
        <v>98</v>
      </c>
      <c r="G805" s="3" t="s">
        <v>98</v>
      </c>
      <c r="H805" s="3" t="s">
        <v>99</v>
      </c>
      <c r="I805" s="11">
        <v>10</v>
      </c>
      <c r="J805" s="12">
        <v>11</v>
      </c>
      <c r="K805" s="12">
        <f t="shared" si="12"/>
        <v>11</v>
      </c>
      <c r="L805" s="4">
        <v>0.2</v>
      </c>
    </row>
    <row r="806" spans="1:12" x14ac:dyDescent="0.25">
      <c r="A806" s="3" t="s">
        <v>821</v>
      </c>
      <c r="B806" s="3" t="s">
        <v>2961</v>
      </c>
      <c r="C806" s="3" t="s">
        <v>2234</v>
      </c>
      <c r="D806" s="3" t="s">
        <v>2394</v>
      </c>
      <c r="E806" s="3" t="s">
        <v>123</v>
      </c>
      <c r="F806" s="3" t="s">
        <v>122</v>
      </c>
      <c r="G806" s="3" t="s">
        <v>122</v>
      </c>
      <c r="H806" s="3" t="s">
        <v>123</v>
      </c>
      <c r="I806" s="11">
        <v>10</v>
      </c>
      <c r="J806" s="12">
        <v>11</v>
      </c>
      <c r="K806" s="12">
        <f t="shared" si="12"/>
        <v>11</v>
      </c>
      <c r="L806" s="4">
        <v>0.6</v>
      </c>
    </row>
    <row r="807" spans="1:12" x14ac:dyDescent="0.25">
      <c r="A807" s="3" t="s">
        <v>821</v>
      </c>
      <c r="B807" s="3" t="s">
        <v>2961</v>
      </c>
      <c r="C807" s="3" t="s">
        <v>2234</v>
      </c>
      <c r="D807" s="3" t="s">
        <v>2868</v>
      </c>
      <c r="E807" s="3" t="s">
        <v>99</v>
      </c>
      <c r="F807" s="3" t="s">
        <v>98</v>
      </c>
      <c r="G807" s="3" t="s">
        <v>98</v>
      </c>
      <c r="H807" s="3" t="s">
        <v>99</v>
      </c>
      <c r="I807" s="11">
        <v>10</v>
      </c>
      <c r="J807" s="12">
        <v>11</v>
      </c>
      <c r="K807" s="12">
        <f t="shared" si="12"/>
        <v>11</v>
      </c>
      <c r="L807" s="4">
        <v>0.2</v>
      </c>
    </row>
    <row r="808" spans="1:12" x14ac:dyDescent="0.25">
      <c r="A808" s="3" t="s">
        <v>822</v>
      </c>
      <c r="B808" s="3" t="s">
        <v>4389</v>
      </c>
      <c r="C808" s="3" t="s">
        <v>2234</v>
      </c>
      <c r="D808" s="3" t="s">
        <v>2279</v>
      </c>
      <c r="E808" s="3" t="s">
        <v>70</v>
      </c>
      <c r="F808" s="3" t="s">
        <v>69</v>
      </c>
      <c r="G808" s="3" t="s">
        <v>69</v>
      </c>
      <c r="H808" s="3" t="s">
        <v>70</v>
      </c>
      <c r="I808" s="11">
        <v>7</v>
      </c>
      <c r="J808" s="12">
        <v>16</v>
      </c>
      <c r="K808" s="12">
        <f t="shared" si="12"/>
        <v>16</v>
      </c>
      <c r="L808" s="4">
        <v>1</v>
      </c>
    </row>
    <row r="809" spans="1:12" x14ac:dyDescent="0.25">
      <c r="A809" s="3" t="s">
        <v>823</v>
      </c>
      <c r="B809" s="3" t="s">
        <v>2949</v>
      </c>
      <c r="C809" s="3" t="s">
        <v>2234</v>
      </c>
      <c r="D809" s="3" t="s">
        <v>2532</v>
      </c>
      <c r="E809" s="3" t="s">
        <v>23</v>
      </c>
      <c r="F809" s="3" t="s">
        <v>22</v>
      </c>
      <c r="G809" s="3" t="s">
        <v>127</v>
      </c>
      <c r="H809" s="3" t="s">
        <v>142</v>
      </c>
      <c r="I809" s="11">
        <v>10</v>
      </c>
      <c r="J809" s="12">
        <v>26</v>
      </c>
      <c r="K809" s="12">
        <f t="shared" si="12"/>
        <v>26</v>
      </c>
      <c r="L809" s="4">
        <v>1</v>
      </c>
    </row>
    <row r="810" spans="1:12" x14ac:dyDescent="0.25">
      <c r="A810" s="3" t="s">
        <v>824</v>
      </c>
      <c r="B810" s="3" t="s">
        <v>3652</v>
      </c>
      <c r="C810" s="3" t="s">
        <v>2234</v>
      </c>
      <c r="D810" s="3" t="s">
        <v>2315</v>
      </c>
      <c r="E810" s="3" t="s">
        <v>42</v>
      </c>
      <c r="F810" s="3" t="s">
        <v>41</v>
      </c>
      <c r="G810" s="3" t="s">
        <v>127</v>
      </c>
      <c r="H810" s="3" t="s">
        <v>142</v>
      </c>
      <c r="I810" s="11">
        <v>10</v>
      </c>
      <c r="J810" s="12">
        <v>26</v>
      </c>
      <c r="K810" s="12">
        <f t="shared" si="12"/>
        <v>26</v>
      </c>
      <c r="L810" s="4">
        <v>1</v>
      </c>
    </row>
    <row r="811" spans="1:12" x14ac:dyDescent="0.25">
      <c r="A811" s="3" t="s">
        <v>825</v>
      </c>
      <c r="B811" s="3" t="s">
        <v>4390</v>
      </c>
      <c r="C811" s="3" t="s">
        <v>2234</v>
      </c>
      <c r="D811" s="3" t="s">
        <v>2237</v>
      </c>
      <c r="E811" s="3" t="s">
        <v>48</v>
      </c>
      <c r="F811" s="3" t="s">
        <v>47</v>
      </c>
      <c r="G811" s="3" t="s">
        <v>47</v>
      </c>
      <c r="H811" s="3" t="s">
        <v>48</v>
      </c>
      <c r="I811" s="11">
        <v>4</v>
      </c>
      <c r="J811" s="12">
        <v>25</v>
      </c>
      <c r="K811" s="12">
        <f t="shared" si="12"/>
        <v>25</v>
      </c>
      <c r="L811" s="4">
        <v>1</v>
      </c>
    </row>
    <row r="812" spans="1:12" x14ac:dyDescent="0.25">
      <c r="A812" s="3" t="s">
        <v>826</v>
      </c>
      <c r="B812" s="3" t="s">
        <v>4391</v>
      </c>
      <c r="C812" s="3" t="s">
        <v>2234</v>
      </c>
      <c r="D812" s="3" t="s">
        <v>2237</v>
      </c>
      <c r="E812" s="3" t="s">
        <v>103</v>
      </c>
      <c r="F812" s="3" t="s">
        <v>102</v>
      </c>
      <c r="G812" s="3" t="s">
        <v>102</v>
      </c>
      <c r="H812" s="3" t="s">
        <v>103</v>
      </c>
      <c r="I812" s="11">
        <v>9</v>
      </c>
      <c r="J812" s="12">
        <v>17</v>
      </c>
      <c r="K812" s="12">
        <f t="shared" si="12"/>
        <v>17</v>
      </c>
      <c r="L812" s="4">
        <v>1</v>
      </c>
    </row>
    <row r="813" spans="1:12" x14ac:dyDescent="0.25">
      <c r="A813" s="3" t="s">
        <v>827</v>
      </c>
      <c r="B813" s="3" t="s">
        <v>4392</v>
      </c>
      <c r="C813" s="3" t="s">
        <v>2234</v>
      </c>
      <c r="D813" s="3" t="s">
        <v>2556</v>
      </c>
      <c r="E813" s="3" t="s">
        <v>52</v>
      </c>
      <c r="F813" s="3" t="s">
        <v>51</v>
      </c>
      <c r="G813" s="3" t="s">
        <v>51</v>
      </c>
      <c r="H813" s="3" t="s">
        <v>52</v>
      </c>
      <c r="I813" s="11">
        <v>9</v>
      </c>
      <c r="J813" s="12">
        <v>19</v>
      </c>
      <c r="K813" s="12">
        <f t="shared" si="12"/>
        <v>19</v>
      </c>
      <c r="L813" s="4">
        <v>1</v>
      </c>
    </row>
    <row r="814" spans="1:12" x14ac:dyDescent="0.25">
      <c r="A814" s="3" t="s">
        <v>828</v>
      </c>
      <c r="B814" s="3" t="s">
        <v>3362</v>
      </c>
      <c r="C814" s="6" t="s">
        <v>2236</v>
      </c>
      <c r="D814" s="3" t="s">
        <v>2716</v>
      </c>
      <c r="E814" s="3" t="s">
        <v>66</v>
      </c>
      <c r="F814" s="3" t="s">
        <v>65</v>
      </c>
      <c r="G814" s="3" t="s">
        <v>130</v>
      </c>
      <c r="H814" s="3" t="s">
        <v>2885</v>
      </c>
      <c r="I814" s="11">
        <v>10</v>
      </c>
      <c r="J814" s="12">
        <v>15</v>
      </c>
      <c r="K814" s="12">
        <f t="shared" si="12"/>
        <v>15</v>
      </c>
      <c r="L814" s="4">
        <v>0.4</v>
      </c>
    </row>
    <row r="815" spans="1:12" x14ac:dyDescent="0.25">
      <c r="A815" s="3" t="s">
        <v>828</v>
      </c>
      <c r="B815" s="3" t="s">
        <v>3362</v>
      </c>
      <c r="C815" s="6" t="s">
        <v>2236</v>
      </c>
      <c r="D815" s="3" t="s">
        <v>2291</v>
      </c>
      <c r="E815" s="3" t="s">
        <v>66</v>
      </c>
      <c r="F815" s="3" t="s">
        <v>65</v>
      </c>
      <c r="G815" s="3" t="s">
        <v>65</v>
      </c>
      <c r="H815" s="3" t="s">
        <v>66</v>
      </c>
      <c r="I815" s="11">
        <v>10</v>
      </c>
      <c r="J815" s="12">
        <v>15</v>
      </c>
      <c r="K815" s="12">
        <f t="shared" si="12"/>
        <v>15</v>
      </c>
      <c r="L815" s="4">
        <v>0.6</v>
      </c>
    </row>
    <row r="816" spans="1:12" x14ac:dyDescent="0.25">
      <c r="A816" s="3" t="s">
        <v>829</v>
      </c>
      <c r="B816" s="3" t="s">
        <v>4393</v>
      </c>
      <c r="C816" s="3" t="s">
        <v>2234</v>
      </c>
      <c r="D816" s="3" t="s">
        <v>2366</v>
      </c>
      <c r="E816" s="3" t="s">
        <v>33</v>
      </c>
      <c r="F816" s="3" t="s">
        <v>32</v>
      </c>
      <c r="G816" s="3" t="s">
        <v>32</v>
      </c>
      <c r="H816" s="3" t="s">
        <v>33</v>
      </c>
      <c r="I816" s="11">
        <v>7</v>
      </c>
      <c r="J816" s="12">
        <v>18</v>
      </c>
      <c r="K816" s="12">
        <f t="shared" si="12"/>
        <v>18</v>
      </c>
      <c r="L816" s="4">
        <v>1</v>
      </c>
    </row>
    <row r="817" spans="1:12" x14ac:dyDescent="0.25">
      <c r="A817" s="3" t="s">
        <v>830</v>
      </c>
      <c r="B817" s="3" t="s">
        <v>4394</v>
      </c>
      <c r="C817" s="3" t="s">
        <v>2234</v>
      </c>
      <c r="D817" s="3" t="s">
        <v>2659</v>
      </c>
      <c r="E817" s="3" t="s">
        <v>2223</v>
      </c>
      <c r="F817" s="3" t="s">
        <v>97</v>
      </c>
      <c r="G817" s="3" t="s">
        <v>97</v>
      </c>
      <c r="H817" s="3" t="s">
        <v>2873</v>
      </c>
      <c r="I817" s="11">
        <v>7</v>
      </c>
      <c r="J817" s="12">
        <v>12</v>
      </c>
      <c r="K817" s="12">
        <f t="shared" si="12"/>
        <v>12</v>
      </c>
      <c r="L817" s="4">
        <v>1</v>
      </c>
    </row>
    <row r="818" spans="1:12" x14ac:dyDescent="0.25">
      <c r="A818" s="3" t="s">
        <v>831</v>
      </c>
      <c r="B818" s="3" t="s">
        <v>3653</v>
      </c>
      <c r="C818" s="3" t="s">
        <v>2234</v>
      </c>
      <c r="D818" s="3" t="s">
        <v>2716</v>
      </c>
      <c r="E818" s="3" t="s">
        <v>107</v>
      </c>
      <c r="F818" s="3" t="s">
        <v>106</v>
      </c>
      <c r="G818" s="3" t="s">
        <v>130</v>
      </c>
      <c r="H818" s="3" t="s">
        <v>2885</v>
      </c>
      <c r="I818" s="11">
        <v>10</v>
      </c>
      <c r="J818" s="12">
        <v>22</v>
      </c>
      <c r="K818" s="12">
        <f t="shared" si="12"/>
        <v>22</v>
      </c>
      <c r="L818" s="4">
        <v>1</v>
      </c>
    </row>
    <row r="819" spans="1:12" x14ac:dyDescent="0.25">
      <c r="A819" s="3" t="s">
        <v>832</v>
      </c>
      <c r="B819" s="3" t="s">
        <v>4395</v>
      </c>
      <c r="C819" s="3" t="s">
        <v>2234</v>
      </c>
      <c r="D819" s="3" t="s">
        <v>2679</v>
      </c>
      <c r="E819" s="3" t="s">
        <v>111</v>
      </c>
      <c r="F819" s="3" t="s">
        <v>110</v>
      </c>
      <c r="G819" s="3" t="s">
        <v>110</v>
      </c>
      <c r="H819" s="3" t="s">
        <v>111</v>
      </c>
      <c r="I819" s="11">
        <v>7</v>
      </c>
      <c r="J819" s="12">
        <v>18</v>
      </c>
      <c r="K819" s="12">
        <f t="shared" si="12"/>
        <v>18</v>
      </c>
      <c r="L819" s="4">
        <v>1</v>
      </c>
    </row>
    <row r="820" spans="1:12" x14ac:dyDescent="0.25">
      <c r="A820" s="3" t="s">
        <v>833</v>
      </c>
      <c r="B820" s="3" t="s">
        <v>4396</v>
      </c>
      <c r="C820" s="3" t="s">
        <v>2234</v>
      </c>
      <c r="D820" s="3" t="s">
        <v>2277</v>
      </c>
      <c r="E820" s="3" t="s">
        <v>82</v>
      </c>
      <c r="F820" s="3" t="s">
        <v>81</v>
      </c>
      <c r="G820" s="3" t="s">
        <v>81</v>
      </c>
      <c r="H820" s="3" t="s">
        <v>82</v>
      </c>
      <c r="I820" s="11">
        <v>5</v>
      </c>
      <c r="J820" s="12">
        <v>16</v>
      </c>
      <c r="K820" s="12">
        <f t="shared" si="12"/>
        <v>16</v>
      </c>
      <c r="L820" s="4">
        <v>1</v>
      </c>
    </row>
    <row r="821" spans="1:12" x14ac:dyDescent="0.25">
      <c r="A821" s="3" t="s">
        <v>834</v>
      </c>
      <c r="B821" s="3" t="s">
        <v>3243</v>
      </c>
      <c r="C821" s="3" t="s">
        <v>2234</v>
      </c>
      <c r="D821" s="3" t="s">
        <v>2487</v>
      </c>
      <c r="E821" s="3" t="s">
        <v>107</v>
      </c>
      <c r="F821" s="3" t="s">
        <v>106</v>
      </c>
      <c r="G821" s="3" t="s">
        <v>106</v>
      </c>
      <c r="H821" s="3" t="s">
        <v>107</v>
      </c>
      <c r="I821" s="11">
        <v>1</v>
      </c>
      <c r="J821" s="12">
        <v>26</v>
      </c>
      <c r="K821" s="12">
        <f t="shared" si="12"/>
        <v>26</v>
      </c>
      <c r="L821" s="4">
        <v>0.25</v>
      </c>
    </row>
    <row r="822" spans="1:12" x14ac:dyDescent="0.25">
      <c r="A822" s="3" t="s">
        <v>834</v>
      </c>
      <c r="B822" s="3" t="s">
        <v>3243</v>
      </c>
      <c r="C822" s="3" t="s">
        <v>2234</v>
      </c>
      <c r="D822" s="3" t="s">
        <v>2521</v>
      </c>
      <c r="E822" s="3" t="s">
        <v>107</v>
      </c>
      <c r="F822" s="3" t="s">
        <v>106</v>
      </c>
      <c r="G822" s="3" t="s">
        <v>106</v>
      </c>
      <c r="H822" s="3" t="s">
        <v>107</v>
      </c>
      <c r="I822" s="11">
        <v>1</v>
      </c>
      <c r="J822" s="12">
        <v>26</v>
      </c>
      <c r="K822" s="12">
        <f t="shared" si="12"/>
        <v>26</v>
      </c>
      <c r="L822" s="4">
        <v>0.75</v>
      </c>
    </row>
    <row r="823" spans="1:12" x14ac:dyDescent="0.25">
      <c r="A823" s="3" t="s">
        <v>835</v>
      </c>
      <c r="B823" s="3" t="s">
        <v>4397</v>
      </c>
      <c r="C823" s="3" t="s">
        <v>2234</v>
      </c>
      <c r="D823" s="3" t="s">
        <v>2237</v>
      </c>
      <c r="E823" s="3" t="s">
        <v>39</v>
      </c>
      <c r="F823" s="3" t="s">
        <v>38</v>
      </c>
      <c r="G823" s="3" t="s">
        <v>38</v>
      </c>
      <c r="H823" s="3" t="s">
        <v>39</v>
      </c>
      <c r="I823" s="11">
        <v>9</v>
      </c>
      <c r="J823" s="12">
        <v>21</v>
      </c>
      <c r="K823" s="12">
        <f t="shared" si="12"/>
        <v>21</v>
      </c>
      <c r="L823" s="4">
        <v>1</v>
      </c>
    </row>
    <row r="824" spans="1:12" x14ac:dyDescent="0.25">
      <c r="A824" s="3" t="s">
        <v>836</v>
      </c>
      <c r="B824" s="3" t="s">
        <v>3011</v>
      </c>
      <c r="C824" s="3" t="s">
        <v>2234</v>
      </c>
      <c r="D824" s="3" t="s">
        <v>2279</v>
      </c>
      <c r="E824" s="3" t="s">
        <v>11</v>
      </c>
      <c r="F824" s="3" t="s">
        <v>10</v>
      </c>
      <c r="G824" s="3" t="s">
        <v>10</v>
      </c>
      <c r="H824" s="3" t="s">
        <v>11</v>
      </c>
      <c r="I824" s="11">
        <v>10</v>
      </c>
      <c r="J824" s="12">
        <v>17</v>
      </c>
      <c r="K824" s="12">
        <f t="shared" si="12"/>
        <v>17</v>
      </c>
      <c r="L824" s="4">
        <v>1</v>
      </c>
    </row>
    <row r="825" spans="1:12" x14ac:dyDescent="0.25">
      <c r="A825" s="3" t="s">
        <v>837</v>
      </c>
      <c r="B825" s="3" t="s">
        <v>4398</v>
      </c>
      <c r="C825" s="3" t="s">
        <v>2234</v>
      </c>
      <c r="D825" s="3" t="s">
        <v>2696</v>
      </c>
      <c r="E825" s="3" t="s">
        <v>99</v>
      </c>
      <c r="F825" s="3" t="s">
        <v>98</v>
      </c>
      <c r="G825" s="3" t="s">
        <v>120</v>
      </c>
      <c r="H825" s="3" t="s">
        <v>2879</v>
      </c>
      <c r="I825" s="11">
        <v>5</v>
      </c>
      <c r="J825" s="12">
        <v>22</v>
      </c>
      <c r="K825" s="12">
        <f t="shared" si="12"/>
        <v>22</v>
      </c>
      <c r="L825" s="4">
        <v>1</v>
      </c>
    </row>
    <row r="826" spans="1:12" x14ac:dyDescent="0.25">
      <c r="A826" s="3" t="s">
        <v>838</v>
      </c>
      <c r="B826" s="3" t="s">
        <v>4399</v>
      </c>
      <c r="C826" s="3" t="s">
        <v>2234</v>
      </c>
      <c r="D826" s="3" t="s">
        <v>2362</v>
      </c>
      <c r="E826" s="3" t="s">
        <v>62</v>
      </c>
      <c r="F826" s="3" t="s">
        <v>61</v>
      </c>
      <c r="G826" s="3" t="s">
        <v>61</v>
      </c>
      <c r="H826" s="3" t="s">
        <v>62</v>
      </c>
      <c r="I826" s="11">
        <v>10</v>
      </c>
      <c r="J826" s="12">
        <v>16</v>
      </c>
      <c r="K826" s="12">
        <f t="shared" si="12"/>
        <v>16</v>
      </c>
      <c r="L826" s="4">
        <v>1</v>
      </c>
    </row>
    <row r="827" spans="1:12" x14ac:dyDescent="0.25">
      <c r="A827" s="3" t="s">
        <v>839</v>
      </c>
      <c r="B827" s="3" t="s">
        <v>3192</v>
      </c>
      <c r="C827" s="3" t="s">
        <v>2234</v>
      </c>
      <c r="D827" s="3" t="s">
        <v>2405</v>
      </c>
      <c r="E827" s="3" t="s">
        <v>84</v>
      </c>
      <c r="F827" s="3" t="s">
        <v>83</v>
      </c>
      <c r="G827" s="3" t="s">
        <v>83</v>
      </c>
      <c r="H827" s="3" t="s">
        <v>2878</v>
      </c>
      <c r="I827" s="11">
        <v>3</v>
      </c>
      <c r="J827" s="12">
        <v>23</v>
      </c>
      <c r="K827" s="12">
        <f t="shared" si="12"/>
        <v>23</v>
      </c>
      <c r="L827" s="4">
        <v>0.5</v>
      </c>
    </row>
    <row r="828" spans="1:12" x14ac:dyDescent="0.25">
      <c r="A828" s="3" t="s">
        <v>839</v>
      </c>
      <c r="B828" s="3" t="s">
        <v>3192</v>
      </c>
      <c r="C828" s="3" t="s">
        <v>2234</v>
      </c>
      <c r="D828" s="3" t="s">
        <v>2405</v>
      </c>
      <c r="E828" s="3" t="s">
        <v>113</v>
      </c>
      <c r="F828" s="3" t="s">
        <v>112</v>
      </c>
      <c r="G828" s="3" t="s">
        <v>112</v>
      </c>
      <c r="H828" s="3" t="s">
        <v>113</v>
      </c>
      <c r="I828" s="11">
        <v>3</v>
      </c>
      <c r="J828" s="12">
        <v>23</v>
      </c>
      <c r="K828" s="12">
        <f t="shared" si="12"/>
        <v>23</v>
      </c>
      <c r="L828" s="4">
        <v>0.2</v>
      </c>
    </row>
    <row r="829" spans="1:12" x14ac:dyDescent="0.25">
      <c r="A829" s="3" t="s">
        <v>839</v>
      </c>
      <c r="B829" s="3" t="s">
        <v>3192</v>
      </c>
      <c r="C829" s="3" t="s">
        <v>2234</v>
      </c>
      <c r="D829" s="3" t="s">
        <v>2405</v>
      </c>
      <c r="E829" s="3" t="s">
        <v>39</v>
      </c>
      <c r="F829" s="3" t="s">
        <v>38</v>
      </c>
      <c r="G829" s="3" t="s">
        <v>38</v>
      </c>
      <c r="H829" s="3" t="s">
        <v>39</v>
      </c>
      <c r="I829" s="11">
        <v>3</v>
      </c>
      <c r="J829" s="12">
        <v>23</v>
      </c>
      <c r="K829" s="12">
        <f t="shared" si="12"/>
        <v>23</v>
      </c>
      <c r="L829" s="4">
        <v>0.3</v>
      </c>
    </row>
    <row r="830" spans="1:12" x14ac:dyDescent="0.25">
      <c r="A830" s="3" t="s">
        <v>840</v>
      </c>
      <c r="B830" s="3" t="s">
        <v>3193</v>
      </c>
      <c r="C830" s="3" t="s">
        <v>2234</v>
      </c>
      <c r="D830" s="3" t="s">
        <v>2308</v>
      </c>
      <c r="E830" s="3" t="s">
        <v>70</v>
      </c>
      <c r="F830" s="3" t="s">
        <v>69</v>
      </c>
      <c r="G830" s="3" t="s">
        <v>69</v>
      </c>
      <c r="H830" s="3" t="s">
        <v>70</v>
      </c>
      <c r="I830" s="11">
        <v>7</v>
      </c>
      <c r="J830" s="12">
        <v>17</v>
      </c>
      <c r="K830" s="12">
        <f t="shared" si="12"/>
        <v>17</v>
      </c>
      <c r="L830" s="4">
        <v>0.2</v>
      </c>
    </row>
    <row r="831" spans="1:12" x14ac:dyDescent="0.25">
      <c r="A831" s="3" t="s">
        <v>840</v>
      </c>
      <c r="B831" s="3" t="s">
        <v>3193</v>
      </c>
      <c r="C831" s="3" t="s">
        <v>2234</v>
      </c>
      <c r="D831" s="3" t="s">
        <v>2413</v>
      </c>
      <c r="E831" s="3" t="s">
        <v>70</v>
      </c>
      <c r="F831" s="3" t="s">
        <v>69</v>
      </c>
      <c r="G831" s="3" t="s">
        <v>130</v>
      </c>
      <c r="H831" s="3" t="s">
        <v>2885</v>
      </c>
      <c r="I831" s="11">
        <v>7</v>
      </c>
      <c r="J831" s="12">
        <v>17</v>
      </c>
      <c r="K831" s="12">
        <f t="shared" si="12"/>
        <v>17</v>
      </c>
      <c r="L831" s="4">
        <v>0.8</v>
      </c>
    </row>
    <row r="832" spans="1:12" x14ac:dyDescent="0.25">
      <c r="A832" s="3" t="s">
        <v>841</v>
      </c>
      <c r="B832" s="3" t="s">
        <v>4400</v>
      </c>
      <c r="C832" s="3" t="s">
        <v>2234</v>
      </c>
      <c r="D832" s="3" t="s">
        <v>2289</v>
      </c>
      <c r="E832" s="3" t="s">
        <v>11</v>
      </c>
      <c r="F832" s="3" t="s">
        <v>10</v>
      </c>
      <c r="G832" s="3" t="s">
        <v>10</v>
      </c>
      <c r="H832" s="3" t="s">
        <v>11</v>
      </c>
      <c r="I832" s="11">
        <v>8</v>
      </c>
      <c r="J832" s="12">
        <v>17</v>
      </c>
      <c r="K832" s="12">
        <f t="shared" si="12"/>
        <v>17</v>
      </c>
      <c r="L832" s="4">
        <v>1</v>
      </c>
    </row>
    <row r="833" spans="1:12" x14ac:dyDescent="0.25">
      <c r="A833" s="3" t="s">
        <v>842</v>
      </c>
      <c r="B833" s="3" t="s">
        <v>3363</v>
      </c>
      <c r="C833" s="3" t="s">
        <v>2234</v>
      </c>
      <c r="D833" s="3" t="s">
        <v>2306</v>
      </c>
      <c r="E833" s="3" t="s">
        <v>7</v>
      </c>
      <c r="F833" s="3" t="s">
        <v>6</v>
      </c>
      <c r="G833" s="3" t="s">
        <v>6</v>
      </c>
      <c r="H833" s="3" t="s">
        <v>7</v>
      </c>
      <c r="I833" s="11">
        <v>3</v>
      </c>
      <c r="J833" s="12">
        <v>16</v>
      </c>
      <c r="K833" s="12">
        <f t="shared" si="12"/>
        <v>16</v>
      </c>
      <c r="L833" s="4">
        <v>1</v>
      </c>
    </row>
    <row r="834" spans="1:12" x14ac:dyDescent="0.25">
      <c r="A834" s="3" t="s">
        <v>843</v>
      </c>
      <c r="B834" s="3" t="s">
        <v>3654</v>
      </c>
      <c r="C834" s="3" t="s">
        <v>2234</v>
      </c>
      <c r="D834" s="3" t="s">
        <v>2245</v>
      </c>
      <c r="E834" s="3" t="s">
        <v>46</v>
      </c>
      <c r="F834" s="3" t="s">
        <v>45</v>
      </c>
      <c r="G834" s="3" t="s">
        <v>45</v>
      </c>
      <c r="H834" s="3" t="s">
        <v>46</v>
      </c>
      <c r="I834" s="11">
        <v>8</v>
      </c>
      <c r="J834" s="12">
        <v>17</v>
      </c>
      <c r="K834" s="12">
        <f t="shared" ref="K834:K897" si="13">IF(J834&gt;31,31,J834)</f>
        <v>17</v>
      </c>
      <c r="L834" s="4">
        <v>1</v>
      </c>
    </row>
    <row r="835" spans="1:12" x14ac:dyDescent="0.25">
      <c r="A835" s="3" t="s">
        <v>844</v>
      </c>
      <c r="B835" s="3" t="s">
        <v>3244</v>
      </c>
      <c r="C835" s="3" t="s">
        <v>2234</v>
      </c>
      <c r="D835" s="3" t="s">
        <v>2341</v>
      </c>
      <c r="E835" s="3" t="s">
        <v>7</v>
      </c>
      <c r="F835" s="3" t="s">
        <v>6</v>
      </c>
      <c r="G835" s="3" t="s">
        <v>6</v>
      </c>
      <c r="H835" s="3" t="s">
        <v>7</v>
      </c>
      <c r="I835" s="11">
        <v>7</v>
      </c>
      <c r="J835" s="12">
        <v>17</v>
      </c>
      <c r="K835" s="12">
        <f t="shared" si="13"/>
        <v>17</v>
      </c>
      <c r="L835" s="4">
        <v>0.4</v>
      </c>
    </row>
    <row r="836" spans="1:12" x14ac:dyDescent="0.25">
      <c r="A836" s="3" t="s">
        <v>844</v>
      </c>
      <c r="B836" s="3" t="s">
        <v>3244</v>
      </c>
      <c r="C836" s="3" t="s">
        <v>2234</v>
      </c>
      <c r="D836" s="3" t="s">
        <v>2693</v>
      </c>
      <c r="E836" s="3" t="s">
        <v>7</v>
      </c>
      <c r="F836" s="3" t="s">
        <v>6</v>
      </c>
      <c r="G836" s="3" t="s">
        <v>6</v>
      </c>
      <c r="H836" s="3" t="s">
        <v>7</v>
      </c>
      <c r="I836" s="11">
        <v>7</v>
      </c>
      <c r="J836" s="12">
        <v>17</v>
      </c>
      <c r="K836" s="12">
        <f t="shared" si="13"/>
        <v>17</v>
      </c>
      <c r="L836" s="4">
        <v>0.6</v>
      </c>
    </row>
    <row r="837" spans="1:12" x14ac:dyDescent="0.25">
      <c r="A837" s="3" t="s">
        <v>845</v>
      </c>
      <c r="B837" s="3" t="s">
        <v>4401</v>
      </c>
      <c r="C837" s="3" t="s">
        <v>2234</v>
      </c>
      <c r="D837" s="3" t="s">
        <v>2277</v>
      </c>
      <c r="E837" s="3" t="s">
        <v>9</v>
      </c>
      <c r="F837" s="3" t="s">
        <v>8</v>
      </c>
      <c r="G837" s="3" t="s">
        <v>8</v>
      </c>
      <c r="H837" s="3" t="s">
        <v>2235</v>
      </c>
      <c r="I837" s="11">
        <v>10</v>
      </c>
      <c r="J837" s="12">
        <v>21</v>
      </c>
      <c r="K837" s="12">
        <f t="shared" si="13"/>
        <v>21</v>
      </c>
      <c r="L837" s="4">
        <v>1</v>
      </c>
    </row>
    <row r="838" spans="1:12" x14ac:dyDescent="0.25">
      <c r="A838" s="3" t="s">
        <v>846</v>
      </c>
      <c r="B838" s="3" t="s">
        <v>3012</v>
      </c>
      <c r="C838" s="3" t="s">
        <v>2234</v>
      </c>
      <c r="D838" s="3" t="s">
        <v>2836</v>
      </c>
      <c r="E838" s="3" t="s">
        <v>62</v>
      </c>
      <c r="F838" s="3" t="s">
        <v>61</v>
      </c>
      <c r="G838" s="3" t="s">
        <v>61</v>
      </c>
      <c r="H838" s="3" t="s">
        <v>62</v>
      </c>
      <c r="I838" s="11">
        <v>5</v>
      </c>
      <c r="J838" s="12">
        <v>8</v>
      </c>
      <c r="K838" s="12">
        <f t="shared" si="13"/>
        <v>8</v>
      </c>
      <c r="L838" s="4">
        <v>0.4</v>
      </c>
    </row>
    <row r="839" spans="1:12" x14ac:dyDescent="0.25">
      <c r="A839" s="3" t="s">
        <v>846</v>
      </c>
      <c r="B839" s="3" t="s">
        <v>3012</v>
      </c>
      <c r="C839" s="3" t="s">
        <v>2234</v>
      </c>
      <c r="D839" s="3" t="s">
        <v>2341</v>
      </c>
      <c r="E839" s="3" t="s">
        <v>62</v>
      </c>
      <c r="F839" s="3" t="s">
        <v>61</v>
      </c>
      <c r="G839" s="3" t="s">
        <v>61</v>
      </c>
      <c r="H839" s="3" t="s">
        <v>62</v>
      </c>
      <c r="I839" s="11">
        <v>5</v>
      </c>
      <c r="J839" s="12">
        <v>8</v>
      </c>
      <c r="K839" s="12">
        <f t="shared" si="13"/>
        <v>8</v>
      </c>
      <c r="L839" s="4">
        <v>0.6</v>
      </c>
    </row>
    <row r="840" spans="1:12" x14ac:dyDescent="0.25">
      <c r="A840" s="3" t="s">
        <v>847</v>
      </c>
      <c r="B840" s="3" t="s">
        <v>4402</v>
      </c>
      <c r="C840" s="3" t="s">
        <v>2234</v>
      </c>
      <c r="D840" s="3" t="s">
        <v>2341</v>
      </c>
      <c r="E840" s="3" t="s">
        <v>62</v>
      </c>
      <c r="F840" s="3" t="s">
        <v>61</v>
      </c>
      <c r="G840" s="3" t="s">
        <v>61</v>
      </c>
      <c r="H840" s="3" t="s">
        <v>62</v>
      </c>
      <c r="I840" s="11">
        <v>9</v>
      </c>
      <c r="J840" s="12">
        <v>20</v>
      </c>
      <c r="K840" s="12">
        <f t="shared" si="13"/>
        <v>20</v>
      </c>
      <c r="L840" s="4">
        <v>1</v>
      </c>
    </row>
    <row r="841" spans="1:12" x14ac:dyDescent="0.25">
      <c r="A841" s="3" t="s">
        <v>848</v>
      </c>
      <c r="B841" s="3" t="s">
        <v>3245</v>
      </c>
      <c r="C841" s="3" t="s">
        <v>2234</v>
      </c>
      <c r="D841" s="3" t="s">
        <v>2362</v>
      </c>
      <c r="E841" s="3" t="s">
        <v>62</v>
      </c>
      <c r="F841" s="3" t="s">
        <v>61</v>
      </c>
      <c r="G841" s="3" t="s">
        <v>61</v>
      </c>
      <c r="H841" s="3" t="s">
        <v>62</v>
      </c>
      <c r="I841" s="11">
        <v>10</v>
      </c>
      <c r="J841" s="12">
        <v>26</v>
      </c>
      <c r="K841" s="12">
        <f t="shared" si="13"/>
        <v>26</v>
      </c>
      <c r="L841" s="4">
        <v>1</v>
      </c>
    </row>
    <row r="842" spans="1:12" x14ac:dyDescent="0.25">
      <c r="A842" s="3" t="s">
        <v>849</v>
      </c>
      <c r="B842" s="3" t="s">
        <v>4403</v>
      </c>
      <c r="C842" s="3" t="s">
        <v>2234</v>
      </c>
      <c r="D842" s="3" t="s">
        <v>2556</v>
      </c>
      <c r="E842" s="3" t="s">
        <v>101</v>
      </c>
      <c r="F842" s="3" t="s">
        <v>100</v>
      </c>
      <c r="G842" s="3" t="s">
        <v>100</v>
      </c>
      <c r="H842" s="3" t="s">
        <v>2876</v>
      </c>
      <c r="I842" s="11">
        <v>8</v>
      </c>
      <c r="J842" s="12">
        <v>16</v>
      </c>
      <c r="K842" s="12">
        <f t="shared" si="13"/>
        <v>16</v>
      </c>
      <c r="L842" s="4">
        <v>1</v>
      </c>
    </row>
    <row r="843" spans="1:12" x14ac:dyDescent="0.25">
      <c r="A843" s="3" t="s">
        <v>850</v>
      </c>
      <c r="B843" s="3" t="s">
        <v>2970</v>
      </c>
      <c r="C843" s="3" t="s">
        <v>2234</v>
      </c>
      <c r="D843" s="3" t="s">
        <v>2822</v>
      </c>
      <c r="E843" s="3" t="s">
        <v>31</v>
      </c>
      <c r="F843" s="3" t="s">
        <v>30</v>
      </c>
      <c r="G843" s="3" t="s">
        <v>30</v>
      </c>
      <c r="H843" s="3" t="s">
        <v>31</v>
      </c>
      <c r="I843" s="11">
        <v>10</v>
      </c>
      <c r="J843" s="12">
        <v>16</v>
      </c>
      <c r="K843" s="12">
        <f t="shared" si="13"/>
        <v>16</v>
      </c>
      <c r="L843" s="4">
        <v>0.4</v>
      </c>
    </row>
    <row r="844" spans="1:12" x14ac:dyDescent="0.25">
      <c r="A844" s="3" t="s">
        <v>850</v>
      </c>
      <c r="B844" s="3" t="s">
        <v>2970</v>
      </c>
      <c r="C844" s="3" t="s">
        <v>2234</v>
      </c>
      <c r="D844" s="3" t="s">
        <v>2289</v>
      </c>
      <c r="E844" s="3" t="s">
        <v>31</v>
      </c>
      <c r="F844" s="3" t="s">
        <v>30</v>
      </c>
      <c r="G844" s="3" t="s">
        <v>30</v>
      </c>
      <c r="H844" s="3" t="s">
        <v>31</v>
      </c>
      <c r="I844" s="11">
        <v>10</v>
      </c>
      <c r="J844" s="12">
        <v>16</v>
      </c>
      <c r="K844" s="12">
        <f t="shared" si="13"/>
        <v>16</v>
      </c>
      <c r="L844" s="4">
        <v>0.6</v>
      </c>
    </row>
    <row r="845" spans="1:12" x14ac:dyDescent="0.25">
      <c r="A845" s="3" t="s">
        <v>851</v>
      </c>
      <c r="B845" s="3" t="s">
        <v>3146</v>
      </c>
      <c r="C845" s="3" t="s">
        <v>2234</v>
      </c>
      <c r="D845" s="3" t="s">
        <v>2289</v>
      </c>
      <c r="E845" s="3" t="s">
        <v>96</v>
      </c>
      <c r="F845" s="3" t="s">
        <v>95</v>
      </c>
      <c r="G845" s="3" t="s">
        <v>95</v>
      </c>
      <c r="H845" s="3" t="s">
        <v>96</v>
      </c>
      <c r="I845" s="11">
        <v>10</v>
      </c>
      <c r="J845" s="12">
        <v>20</v>
      </c>
      <c r="K845" s="12">
        <f t="shared" si="13"/>
        <v>20</v>
      </c>
      <c r="L845" s="4">
        <v>1</v>
      </c>
    </row>
    <row r="846" spans="1:12" x14ac:dyDescent="0.25">
      <c r="A846" s="3" t="s">
        <v>852</v>
      </c>
      <c r="B846" s="3" t="s">
        <v>4404</v>
      </c>
      <c r="C846" s="3" t="s">
        <v>2234</v>
      </c>
      <c r="D846" s="3" t="s">
        <v>2366</v>
      </c>
      <c r="E846" s="3" t="s">
        <v>7</v>
      </c>
      <c r="F846" s="3" t="s">
        <v>6</v>
      </c>
      <c r="G846" s="3" t="s">
        <v>6</v>
      </c>
      <c r="H846" s="3" t="s">
        <v>7</v>
      </c>
      <c r="I846" s="11">
        <v>10</v>
      </c>
      <c r="J846" s="12">
        <v>19</v>
      </c>
      <c r="K846" s="12">
        <f t="shared" si="13"/>
        <v>19</v>
      </c>
      <c r="L846" s="4">
        <v>1</v>
      </c>
    </row>
    <row r="847" spans="1:12" x14ac:dyDescent="0.25">
      <c r="A847" s="3" t="s">
        <v>853</v>
      </c>
      <c r="B847" s="3" t="s">
        <v>4405</v>
      </c>
      <c r="C847" s="3" t="s">
        <v>2234</v>
      </c>
      <c r="D847" s="3" t="s">
        <v>2521</v>
      </c>
      <c r="E847" s="3" t="s">
        <v>33</v>
      </c>
      <c r="F847" s="3" t="s">
        <v>32</v>
      </c>
      <c r="G847" s="3" t="s">
        <v>32</v>
      </c>
      <c r="H847" s="3" t="s">
        <v>33</v>
      </c>
      <c r="I847" s="11">
        <v>10</v>
      </c>
      <c r="J847" s="12">
        <v>16</v>
      </c>
      <c r="K847" s="12">
        <f t="shared" si="13"/>
        <v>16</v>
      </c>
      <c r="L847" s="4">
        <v>1</v>
      </c>
    </row>
    <row r="848" spans="1:12" x14ac:dyDescent="0.25">
      <c r="A848" s="3" t="s">
        <v>2841</v>
      </c>
      <c r="B848" s="3" t="s">
        <v>2910</v>
      </c>
      <c r="C848" s="3" t="s">
        <v>2234</v>
      </c>
      <c r="D848" s="3" t="s">
        <v>2568</v>
      </c>
      <c r="E848" s="3" t="s">
        <v>15</v>
      </c>
      <c r="F848" s="3" t="s">
        <v>14</v>
      </c>
      <c r="G848" s="3" t="s">
        <v>14</v>
      </c>
      <c r="H848" s="3" t="s">
        <v>15</v>
      </c>
      <c r="I848" s="11">
        <v>5</v>
      </c>
      <c r="J848" s="12">
        <v>6</v>
      </c>
      <c r="K848" s="12">
        <f t="shared" si="13"/>
        <v>6</v>
      </c>
      <c r="L848" s="4">
        <v>1</v>
      </c>
    </row>
    <row r="849" spans="1:12" x14ac:dyDescent="0.25">
      <c r="A849" s="3" t="s">
        <v>854</v>
      </c>
      <c r="B849" s="3" t="s">
        <v>4406</v>
      </c>
      <c r="C849" s="3" t="s">
        <v>2234</v>
      </c>
      <c r="D849" s="3" t="s">
        <v>2239</v>
      </c>
      <c r="E849" s="3" t="s">
        <v>35</v>
      </c>
      <c r="F849" s="3" t="s">
        <v>34</v>
      </c>
      <c r="G849" s="3" t="s">
        <v>34</v>
      </c>
      <c r="H849" s="3" t="s">
        <v>35</v>
      </c>
      <c r="I849" s="11">
        <v>10</v>
      </c>
      <c r="J849" s="12">
        <v>16</v>
      </c>
      <c r="K849" s="12">
        <f t="shared" si="13"/>
        <v>16</v>
      </c>
      <c r="L849" s="4">
        <v>1</v>
      </c>
    </row>
    <row r="850" spans="1:12" x14ac:dyDescent="0.25">
      <c r="A850" s="3" t="s">
        <v>855</v>
      </c>
      <c r="B850" s="3" t="s">
        <v>3087</v>
      </c>
      <c r="C850" s="3" t="s">
        <v>2234</v>
      </c>
      <c r="D850" s="3" t="s">
        <v>2816</v>
      </c>
      <c r="E850" s="3" t="s">
        <v>54</v>
      </c>
      <c r="F850" s="3" t="s">
        <v>53</v>
      </c>
      <c r="G850" s="3" t="s">
        <v>53</v>
      </c>
      <c r="H850" s="3" t="s">
        <v>54</v>
      </c>
      <c r="I850" s="11">
        <v>10</v>
      </c>
      <c r="J850" s="12">
        <v>21</v>
      </c>
      <c r="K850" s="12">
        <f t="shared" si="13"/>
        <v>21</v>
      </c>
      <c r="L850" s="4">
        <v>1</v>
      </c>
    </row>
    <row r="851" spans="1:12" x14ac:dyDescent="0.25">
      <c r="A851" s="3" t="s">
        <v>856</v>
      </c>
      <c r="B851" s="3" t="s">
        <v>4407</v>
      </c>
      <c r="C851" s="3" t="s">
        <v>2234</v>
      </c>
      <c r="D851" s="3" t="s">
        <v>2362</v>
      </c>
      <c r="E851" s="3" t="s">
        <v>13</v>
      </c>
      <c r="F851" s="3" t="s">
        <v>12</v>
      </c>
      <c r="G851" s="3" t="s">
        <v>12</v>
      </c>
      <c r="H851" s="3" t="s">
        <v>13</v>
      </c>
      <c r="I851" s="11">
        <v>5</v>
      </c>
      <c r="J851" s="12">
        <v>16</v>
      </c>
      <c r="K851" s="12">
        <f t="shared" si="13"/>
        <v>16</v>
      </c>
      <c r="L851" s="4">
        <v>1</v>
      </c>
    </row>
    <row r="852" spans="1:12" x14ac:dyDescent="0.25">
      <c r="A852" s="3" t="s">
        <v>857</v>
      </c>
      <c r="B852" s="3" t="s">
        <v>4408</v>
      </c>
      <c r="C852" s="3" t="s">
        <v>2234</v>
      </c>
      <c r="D852" s="3" t="s">
        <v>2820</v>
      </c>
      <c r="E852" s="3" t="s">
        <v>105</v>
      </c>
      <c r="F852" s="3" t="s">
        <v>104</v>
      </c>
      <c r="G852" s="3" t="s">
        <v>120</v>
      </c>
      <c r="H852" s="3" t="s">
        <v>2879</v>
      </c>
      <c r="I852" s="11">
        <v>5</v>
      </c>
      <c r="J852" s="12">
        <v>22</v>
      </c>
      <c r="K852" s="12">
        <f t="shared" si="13"/>
        <v>22</v>
      </c>
      <c r="L852" s="4">
        <v>1</v>
      </c>
    </row>
    <row r="853" spans="1:12" x14ac:dyDescent="0.25">
      <c r="A853" s="3" t="s">
        <v>858</v>
      </c>
      <c r="B853" s="3" t="s">
        <v>3364</v>
      </c>
      <c r="C853" s="3" t="s">
        <v>2234</v>
      </c>
      <c r="D853" s="3" t="s">
        <v>2291</v>
      </c>
      <c r="E853" s="3" t="s">
        <v>64</v>
      </c>
      <c r="F853" s="3" t="s">
        <v>63</v>
      </c>
      <c r="G853" s="3" t="s">
        <v>63</v>
      </c>
      <c r="H853" s="3" t="s">
        <v>64</v>
      </c>
      <c r="I853" s="11">
        <v>7</v>
      </c>
      <c r="J853" s="12">
        <v>16</v>
      </c>
      <c r="K853" s="12">
        <f t="shared" si="13"/>
        <v>16</v>
      </c>
      <c r="L853" s="4">
        <v>1</v>
      </c>
    </row>
    <row r="854" spans="1:12" x14ac:dyDescent="0.25">
      <c r="A854" s="3" t="s">
        <v>859</v>
      </c>
      <c r="B854" s="3" t="s">
        <v>4409</v>
      </c>
      <c r="C854" s="3" t="s">
        <v>2234</v>
      </c>
      <c r="D854" s="3" t="s">
        <v>2291</v>
      </c>
      <c r="E854" s="3" t="s">
        <v>29</v>
      </c>
      <c r="F854" s="3" t="s">
        <v>28</v>
      </c>
      <c r="G854" s="3" t="s">
        <v>28</v>
      </c>
      <c r="H854" s="3" t="s">
        <v>29</v>
      </c>
      <c r="I854" s="11">
        <v>6</v>
      </c>
      <c r="J854" s="12">
        <v>23</v>
      </c>
      <c r="K854" s="12">
        <f t="shared" si="13"/>
        <v>23</v>
      </c>
      <c r="L854" s="4">
        <v>1</v>
      </c>
    </row>
    <row r="855" spans="1:12" x14ac:dyDescent="0.25">
      <c r="A855" s="3" t="s">
        <v>860</v>
      </c>
      <c r="B855" s="3" t="s">
        <v>3365</v>
      </c>
      <c r="C855" s="3" t="s">
        <v>2234</v>
      </c>
      <c r="D855" s="3" t="s">
        <v>2241</v>
      </c>
      <c r="E855" s="3" t="s">
        <v>31</v>
      </c>
      <c r="F855" s="3" t="s">
        <v>30</v>
      </c>
      <c r="G855" s="3" t="s">
        <v>30</v>
      </c>
      <c r="H855" s="3" t="s">
        <v>31</v>
      </c>
      <c r="I855" s="11">
        <v>6</v>
      </c>
      <c r="J855" s="12">
        <v>26</v>
      </c>
      <c r="K855" s="12">
        <f t="shared" si="13"/>
        <v>26</v>
      </c>
      <c r="L855" s="4">
        <v>0.2</v>
      </c>
    </row>
    <row r="856" spans="1:12" x14ac:dyDescent="0.25">
      <c r="A856" s="3" t="s">
        <v>860</v>
      </c>
      <c r="B856" s="3" t="s">
        <v>3365</v>
      </c>
      <c r="C856" s="3" t="s">
        <v>2234</v>
      </c>
      <c r="D856" s="3" t="s">
        <v>2241</v>
      </c>
      <c r="E856" s="3" t="s">
        <v>11</v>
      </c>
      <c r="F856" s="3" t="s">
        <v>10</v>
      </c>
      <c r="G856" s="3" t="s">
        <v>10</v>
      </c>
      <c r="H856" s="3" t="s">
        <v>11</v>
      </c>
      <c r="I856" s="11">
        <v>6</v>
      </c>
      <c r="J856" s="12">
        <v>26</v>
      </c>
      <c r="K856" s="12">
        <f t="shared" si="13"/>
        <v>26</v>
      </c>
      <c r="L856" s="4">
        <v>0.8</v>
      </c>
    </row>
    <row r="857" spans="1:12" x14ac:dyDescent="0.25">
      <c r="A857" s="3" t="s">
        <v>861</v>
      </c>
      <c r="B857" s="3" t="s">
        <v>4410</v>
      </c>
      <c r="C857" s="3" t="s">
        <v>2234</v>
      </c>
      <c r="D857" s="3" t="s">
        <v>2291</v>
      </c>
      <c r="E857" s="3" t="s">
        <v>62</v>
      </c>
      <c r="F857" s="3" t="s">
        <v>61</v>
      </c>
      <c r="G857" s="3" t="s">
        <v>61</v>
      </c>
      <c r="H857" s="3" t="s">
        <v>62</v>
      </c>
      <c r="I857" s="11">
        <v>10</v>
      </c>
      <c r="J857" s="12">
        <v>16</v>
      </c>
      <c r="K857" s="12">
        <f t="shared" si="13"/>
        <v>16</v>
      </c>
      <c r="L857" s="4">
        <v>1</v>
      </c>
    </row>
    <row r="858" spans="1:12" x14ac:dyDescent="0.25">
      <c r="A858" s="3" t="s">
        <v>862</v>
      </c>
      <c r="B858" s="3" t="s">
        <v>5278</v>
      </c>
      <c r="C858" s="3" t="s">
        <v>2234</v>
      </c>
      <c r="D858" s="3" t="s">
        <v>2460</v>
      </c>
      <c r="E858" s="3" t="s">
        <v>11</v>
      </c>
      <c r="F858" s="3" t="s">
        <v>10</v>
      </c>
      <c r="G858" s="3" t="s">
        <v>10</v>
      </c>
      <c r="H858" s="3" t="s">
        <v>11</v>
      </c>
      <c r="I858" s="11">
        <v>6</v>
      </c>
      <c r="J858" s="12">
        <v>22</v>
      </c>
      <c r="K858" s="12">
        <f t="shared" si="13"/>
        <v>22</v>
      </c>
      <c r="L858" s="4">
        <v>1</v>
      </c>
    </row>
    <row r="859" spans="1:12" x14ac:dyDescent="0.25">
      <c r="A859" s="3" t="s">
        <v>863</v>
      </c>
      <c r="B859" s="3" t="s">
        <v>4411</v>
      </c>
      <c r="C859" s="3" t="s">
        <v>2234</v>
      </c>
      <c r="D859" s="3" t="s">
        <v>2239</v>
      </c>
      <c r="E859" s="3" t="s">
        <v>74</v>
      </c>
      <c r="F859" s="3" t="s">
        <v>73</v>
      </c>
      <c r="G859" s="3" t="s">
        <v>73</v>
      </c>
      <c r="H859" s="3" t="s">
        <v>74</v>
      </c>
      <c r="I859" s="11">
        <v>8</v>
      </c>
      <c r="J859" s="12">
        <v>22</v>
      </c>
      <c r="K859" s="12">
        <f t="shared" si="13"/>
        <v>22</v>
      </c>
      <c r="L859" s="4">
        <v>1</v>
      </c>
    </row>
    <row r="860" spans="1:12" x14ac:dyDescent="0.25">
      <c r="A860" s="3" t="s">
        <v>864</v>
      </c>
      <c r="B860" s="3" t="s">
        <v>3366</v>
      </c>
      <c r="C860" s="3" t="s">
        <v>2234</v>
      </c>
      <c r="D860" s="3" t="s">
        <v>2840</v>
      </c>
      <c r="E860" s="3" t="s">
        <v>66</v>
      </c>
      <c r="F860" s="3" t="s">
        <v>65</v>
      </c>
      <c r="G860" s="3" t="s">
        <v>65</v>
      </c>
      <c r="H860" s="3" t="s">
        <v>66</v>
      </c>
      <c r="I860" s="11">
        <v>10</v>
      </c>
      <c r="J860" s="12">
        <v>16</v>
      </c>
      <c r="K860" s="12">
        <f t="shared" si="13"/>
        <v>16</v>
      </c>
      <c r="L860" s="4">
        <v>0.4</v>
      </c>
    </row>
    <row r="861" spans="1:12" x14ac:dyDescent="0.25">
      <c r="A861" s="3" t="s">
        <v>864</v>
      </c>
      <c r="B861" s="3" t="s">
        <v>3366</v>
      </c>
      <c r="C861" s="3" t="s">
        <v>2234</v>
      </c>
      <c r="D861" s="3" t="s">
        <v>2306</v>
      </c>
      <c r="E861" s="3" t="s">
        <v>66</v>
      </c>
      <c r="F861" s="3" t="s">
        <v>65</v>
      </c>
      <c r="G861" s="3" t="s">
        <v>65</v>
      </c>
      <c r="H861" s="3" t="s">
        <v>66</v>
      </c>
      <c r="I861" s="11">
        <v>10</v>
      </c>
      <c r="J861" s="12">
        <v>16</v>
      </c>
      <c r="K861" s="12">
        <f t="shared" si="13"/>
        <v>16</v>
      </c>
      <c r="L861" s="4">
        <v>0.6</v>
      </c>
    </row>
    <row r="862" spans="1:12" x14ac:dyDescent="0.25">
      <c r="A862" s="3" t="s">
        <v>2079</v>
      </c>
      <c r="B862" s="3" t="s">
        <v>3013</v>
      </c>
      <c r="C862" s="3" t="s">
        <v>2234</v>
      </c>
      <c r="D862" s="3" t="s">
        <v>2284</v>
      </c>
      <c r="E862" s="3" t="s">
        <v>7</v>
      </c>
      <c r="F862" s="3" t="s">
        <v>6</v>
      </c>
      <c r="G862" s="3" t="s">
        <v>120</v>
      </c>
      <c r="H862" s="3" t="s">
        <v>2879</v>
      </c>
      <c r="I862" s="11">
        <v>7</v>
      </c>
      <c r="J862" s="12">
        <v>26</v>
      </c>
      <c r="K862" s="12">
        <f t="shared" si="13"/>
        <v>26</v>
      </c>
      <c r="L862" s="4">
        <v>1</v>
      </c>
    </row>
    <row r="863" spans="1:12" x14ac:dyDescent="0.25">
      <c r="A863" s="3" t="s">
        <v>865</v>
      </c>
      <c r="B863" s="3" t="s">
        <v>3367</v>
      </c>
      <c r="C863" s="3" t="s">
        <v>2234</v>
      </c>
      <c r="D863" s="3" t="s">
        <v>2341</v>
      </c>
      <c r="E863" s="3" t="s">
        <v>62</v>
      </c>
      <c r="F863" s="3" t="s">
        <v>61</v>
      </c>
      <c r="G863" s="3" t="s">
        <v>61</v>
      </c>
      <c r="H863" s="3" t="s">
        <v>62</v>
      </c>
      <c r="I863" s="11">
        <v>10</v>
      </c>
      <c r="J863" s="12">
        <v>19</v>
      </c>
      <c r="K863" s="12">
        <f t="shared" si="13"/>
        <v>19</v>
      </c>
      <c r="L863" s="4">
        <v>1</v>
      </c>
    </row>
    <row r="864" spans="1:12" x14ac:dyDescent="0.25">
      <c r="A864" s="3" t="s">
        <v>866</v>
      </c>
      <c r="B864" s="3" t="s">
        <v>3655</v>
      </c>
      <c r="C864" s="3" t="s">
        <v>2234</v>
      </c>
      <c r="D864" s="3" t="s">
        <v>2479</v>
      </c>
      <c r="E864" s="3" t="s">
        <v>103</v>
      </c>
      <c r="F864" s="3" t="s">
        <v>102</v>
      </c>
      <c r="G864" s="3" t="s">
        <v>120</v>
      </c>
      <c r="H864" s="3" t="s">
        <v>2879</v>
      </c>
      <c r="I864" s="11">
        <v>9</v>
      </c>
      <c r="J864" s="12">
        <v>16</v>
      </c>
      <c r="K864" s="12">
        <f t="shared" si="13"/>
        <v>16</v>
      </c>
      <c r="L864" s="4">
        <v>1</v>
      </c>
    </row>
    <row r="865" spans="1:12" x14ac:dyDescent="0.25">
      <c r="A865" s="3" t="s">
        <v>867</v>
      </c>
      <c r="B865" s="3" t="s">
        <v>4412</v>
      </c>
      <c r="C865" s="3" t="s">
        <v>2234</v>
      </c>
      <c r="D865" s="3" t="s">
        <v>2277</v>
      </c>
      <c r="E865" s="3" t="s">
        <v>88</v>
      </c>
      <c r="F865" s="3" t="s">
        <v>87</v>
      </c>
      <c r="G865" s="3" t="s">
        <v>87</v>
      </c>
      <c r="H865" s="3" t="s">
        <v>88</v>
      </c>
      <c r="I865" s="11">
        <v>10</v>
      </c>
      <c r="J865" s="12">
        <v>14</v>
      </c>
      <c r="K865" s="12">
        <f t="shared" si="13"/>
        <v>14</v>
      </c>
      <c r="L865" s="4">
        <v>1</v>
      </c>
    </row>
    <row r="866" spans="1:12" x14ac:dyDescent="0.25">
      <c r="A866" s="3" t="s">
        <v>868</v>
      </c>
      <c r="B866" s="3" t="s">
        <v>4413</v>
      </c>
      <c r="C866" s="3" t="s">
        <v>2234</v>
      </c>
      <c r="D866" s="3" t="s">
        <v>2298</v>
      </c>
      <c r="E866" s="3" t="s">
        <v>105</v>
      </c>
      <c r="F866" s="3" t="s">
        <v>104</v>
      </c>
      <c r="G866" s="3" t="s">
        <v>120</v>
      </c>
      <c r="H866" s="3" t="s">
        <v>2879</v>
      </c>
      <c r="I866" s="11">
        <v>10</v>
      </c>
      <c r="J866" s="12">
        <v>23</v>
      </c>
      <c r="K866" s="12">
        <f t="shared" si="13"/>
        <v>23</v>
      </c>
      <c r="L866" s="4">
        <v>1</v>
      </c>
    </row>
    <row r="867" spans="1:12" x14ac:dyDescent="0.25">
      <c r="A867" s="3" t="s">
        <v>869</v>
      </c>
      <c r="B867" s="3" t="s">
        <v>5207</v>
      </c>
      <c r="C867" s="3" t="s">
        <v>2234</v>
      </c>
      <c r="D867" s="3" t="s">
        <v>2261</v>
      </c>
      <c r="E867" s="3" t="s">
        <v>13</v>
      </c>
      <c r="F867" s="3" t="s">
        <v>12</v>
      </c>
      <c r="G867" s="3" t="s">
        <v>12</v>
      </c>
      <c r="H867" s="3" t="s">
        <v>13</v>
      </c>
      <c r="I867" s="11">
        <v>10</v>
      </c>
      <c r="J867" s="12">
        <v>17</v>
      </c>
      <c r="K867" s="12">
        <f t="shared" si="13"/>
        <v>17</v>
      </c>
      <c r="L867" s="4">
        <v>0.5</v>
      </c>
    </row>
    <row r="868" spans="1:12" x14ac:dyDescent="0.25">
      <c r="A868" s="3" t="s">
        <v>869</v>
      </c>
      <c r="B868" s="3" t="s">
        <v>5207</v>
      </c>
      <c r="C868" s="3" t="s">
        <v>2234</v>
      </c>
      <c r="D868" s="3" t="s">
        <v>2261</v>
      </c>
      <c r="E868" s="3" t="s">
        <v>107</v>
      </c>
      <c r="F868" s="3" t="s">
        <v>106</v>
      </c>
      <c r="G868" s="3" t="s">
        <v>106</v>
      </c>
      <c r="H868" s="3" t="s">
        <v>107</v>
      </c>
      <c r="I868" s="11">
        <v>10</v>
      </c>
      <c r="J868" s="12">
        <v>17</v>
      </c>
      <c r="K868" s="12">
        <f t="shared" si="13"/>
        <v>17</v>
      </c>
      <c r="L868" s="4">
        <v>0.5</v>
      </c>
    </row>
    <row r="869" spans="1:12" x14ac:dyDescent="0.25">
      <c r="A869" s="3" t="s">
        <v>870</v>
      </c>
      <c r="B869" s="3" t="s">
        <v>4414</v>
      </c>
      <c r="C869" s="3" t="s">
        <v>2234</v>
      </c>
      <c r="D869" s="3" t="s">
        <v>2241</v>
      </c>
      <c r="E869" s="3" t="s">
        <v>31</v>
      </c>
      <c r="F869" s="3" t="s">
        <v>30</v>
      </c>
      <c r="G869" s="3" t="s">
        <v>30</v>
      </c>
      <c r="H869" s="3" t="s">
        <v>31</v>
      </c>
      <c r="I869" s="11">
        <v>5</v>
      </c>
      <c r="J869" s="12">
        <v>22</v>
      </c>
      <c r="K869" s="12">
        <f t="shared" si="13"/>
        <v>22</v>
      </c>
      <c r="L869" s="4">
        <v>1</v>
      </c>
    </row>
    <row r="870" spans="1:12" x14ac:dyDescent="0.25">
      <c r="A870" s="3" t="s">
        <v>871</v>
      </c>
      <c r="B870" s="3" t="s">
        <v>3656</v>
      </c>
      <c r="C870" s="3" t="s">
        <v>2234</v>
      </c>
      <c r="D870" s="3" t="s">
        <v>2714</v>
      </c>
      <c r="E870" s="3" t="s">
        <v>64</v>
      </c>
      <c r="F870" s="3" t="s">
        <v>63</v>
      </c>
      <c r="G870" s="3" t="s">
        <v>63</v>
      </c>
      <c r="H870" s="3" t="s">
        <v>64</v>
      </c>
      <c r="I870" s="11">
        <v>9</v>
      </c>
      <c r="J870" s="12">
        <v>19</v>
      </c>
      <c r="K870" s="12">
        <f t="shared" si="13"/>
        <v>19</v>
      </c>
      <c r="L870" s="4">
        <v>0.6</v>
      </c>
    </row>
    <row r="871" spans="1:12" x14ac:dyDescent="0.25">
      <c r="A871" s="3" t="s">
        <v>871</v>
      </c>
      <c r="B871" s="3" t="s">
        <v>3656</v>
      </c>
      <c r="C871" s="3" t="s">
        <v>2234</v>
      </c>
      <c r="D871" s="3" t="s">
        <v>2306</v>
      </c>
      <c r="E871" s="3" t="s">
        <v>64</v>
      </c>
      <c r="F871" s="3" t="s">
        <v>63</v>
      </c>
      <c r="G871" s="3" t="s">
        <v>63</v>
      </c>
      <c r="H871" s="3" t="s">
        <v>64</v>
      </c>
      <c r="I871" s="11">
        <v>9</v>
      </c>
      <c r="J871" s="12">
        <v>19</v>
      </c>
      <c r="K871" s="12">
        <f t="shared" si="13"/>
        <v>19</v>
      </c>
      <c r="L871" s="4">
        <v>0.4</v>
      </c>
    </row>
    <row r="872" spans="1:12" x14ac:dyDescent="0.25">
      <c r="A872" s="3" t="s">
        <v>872</v>
      </c>
      <c r="B872" s="3" t="s">
        <v>4415</v>
      </c>
      <c r="C872" s="3" t="s">
        <v>2234</v>
      </c>
      <c r="D872" s="3" t="s">
        <v>2284</v>
      </c>
      <c r="E872" s="3" t="s">
        <v>33</v>
      </c>
      <c r="F872" s="3" t="s">
        <v>32</v>
      </c>
      <c r="G872" s="3" t="s">
        <v>120</v>
      </c>
      <c r="H872" s="3" t="s">
        <v>2879</v>
      </c>
      <c r="I872" s="11">
        <v>6</v>
      </c>
      <c r="J872" s="12">
        <v>22</v>
      </c>
      <c r="K872" s="12">
        <f t="shared" si="13"/>
        <v>22</v>
      </c>
      <c r="L872" s="4">
        <v>1</v>
      </c>
    </row>
    <row r="873" spans="1:12" x14ac:dyDescent="0.25">
      <c r="A873" s="3" t="s">
        <v>873</v>
      </c>
      <c r="B873" s="3" t="s">
        <v>4416</v>
      </c>
      <c r="C873" s="3" t="s">
        <v>2234</v>
      </c>
      <c r="D873" s="3" t="s">
        <v>2279</v>
      </c>
      <c r="E873" s="3" t="s">
        <v>96</v>
      </c>
      <c r="F873" s="3" t="s">
        <v>95</v>
      </c>
      <c r="G873" s="3" t="s">
        <v>95</v>
      </c>
      <c r="H873" s="3" t="s">
        <v>96</v>
      </c>
      <c r="I873" s="11">
        <v>2</v>
      </c>
      <c r="J873" s="12">
        <v>14</v>
      </c>
      <c r="K873" s="12">
        <f t="shared" si="13"/>
        <v>14</v>
      </c>
      <c r="L873" s="4">
        <v>1</v>
      </c>
    </row>
    <row r="874" spans="1:12" x14ac:dyDescent="0.25">
      <c r="A874" s="3" t="s">
        <v>874</v>
      </c>
      <c r="B874" s="3" t="s">
        <v>4417</v>
      </c>
      <c r="C874" s="3" t="s">
        <v>2234</v>
      </c>
      <c r="D874" s="3" t="s">
        <v>2284</v>
      </c>
      <c r="E874" s="3" t="s">
        <v>31</v>
      </c>
      <c r="F874" s="3" t="s">
        <v>30</v>
      </c>
      <c r="G874" s="3" t="s">
        <v>120</v>
      </c>
      <c r="H874" s="3" t="s">
        <v>2879</v>
      </c>
      <c r="I874" s="11">
        <v>6</v>
      </c>
      <c r="J874" s="12">
        <v>18</v>
      </c>
      <c r="K874" s="12">
        <f t="shared" si="13"/>
        <v>18</v>
      </c>
      <c r="L874" s="4">
        <v>1</v>
      </c>
    </row>
    <row r="875" spans="1:12" x14ac:dyDescent="0.25">
      <c r="A875" s="3" t="s">
        <v>875</v>
      </c>
      <c r="B875" s="3" t="s">
        <v>3194</v>
      </c>
      <c r="C875" s="3" t="s">
        <v>2234</v>
      </c>
      <c r="D875" s="3" t="s">
        <v>2716</v>
      </c>
      <c r="E875" s="3" t="s">
        <v>64</v>
      </c>
      <c r="F875" s="3" t="s">
        <v>63</v>
      </c>
      <c r="G875" s="3" t="s">
        <v>130</v>
      </c>
      <c r="H875" s="3" t="s">
        <v>2885</v>
      </c>
      <c r="I875" s="11">
        <v>10</v>
      </c>
      <c r="J875" s="12">
        <v>16</v>
      </c>
      <c r="K875" s="12">
        <f t="shared" si="13"/>
        <v>16</v>
      </c>
      <c r="L875" s="4">
        <v>0.4</v>
      </c>
    </row>
    <row r="876" spans="1:12" x14ac:dyDescent="0.25">
      <c r="A876" s="3" t="s">
        <v>875</v>
      </c>
      <c r="B876" s="3" t="s">
        <v>3194</v>
      </c>
      <c r="C876" s="3" t="s">
        <v>2234</v>
      </c>
      <c r="D876" s="3" t="s">
        <v>2306</v>
      </c>
      <c r="E876" s="3" t="s">
        <v>64</v>
      </c>
      <c r="F876" s="3" t="s">
        <v>63</v>
      </c>
      <c r="G876" s="3" t="s">
        <v>63</v>
      </c>
      <c r="H876" s="3" t="s">
        <v>64</v>
      </c>
      <c r="I876" s="11">
        <v>10</v>
      </c>
      <c r="J876" s="12">
        <v>16</v>
      </c>
      <c r="K876" s="12">
        <f t="shared" si="13"/>
        <v>16</v>
      </c>
      <c r="L876" s="4">
        <v>0.6</v>
      </c>
    </row>
    <row r="877" spans="1:12" x14ac:dyDescent="0.25">
      <c r="A877" s="3" t="s">
        <v>876</v>
      </c>
      <c r="B877" s="3" t="s">
        <v>3246</v>
      </c>
      <c r="C877" s="6" t="s">
        <v>2236</v>
      </c>
      <c r="D877" s="3" t="s">
        <v>2693</v>
      </c>
      <c r="E877" s="3" t="s">
        <v>33</v>
      </c>
      <c r="F877" s="3" t="s">
        <v>32</v>
      </c>
      <c r="G877" s="3" t="s">
        <v>32</v>
      </c>
      <c r="H877" s="3" t="s">
        <v>33</v>
      </c>
      <c r="I877" s="11">
        <v>4</v>
      </c>
      <c r="J877" s="12">
        <v>21</v>
      </c>
      <c r="K877" s="12">
        <f t="shared" si="13"/>
        <v>21</v>
      </c>
      <c r="L877" s="4">
        <v>1</v>
      </c>
    </row>
    <row r="878" spans="1:12" x14ac:dyDescent="0.25">
      <c r="A878" s="3" t="s">
        <v>877</v>
      </c>
      <c r="B878" s="3" t="s">
        <v>5208</v>
      </c>
      <c r="C878" s="3" t="s">
        <v>2234</v>
      </c>
      <c r="D878" s="3" t="s">
        <v>2460</v>
      </c>
      <c r="E878" s="3" t="s">
        <v>96</v>
      </c>
      <c r="F878" s="3" t="s">
        <v>95</v>
      </c>
      <c r="G878" s="3" t="s">
        <v>95</v>
      </c>
      <c r="H878" s="3" t="s">
        <v>96</v>
      </c>
      <c r="I878" s="11">
        <v>5</v>
      </c>
      <c r="J878" s="12">
        <v>22</v>
      </c>
      <c r="K878" s="12">
        <f t="shared" si="13"/>
        <v>22</v>
      </c>
      <c r="L878" s="4">
        <v>1</v>
      </c>
    </row>
    <row r="879" spans="1:12" x14ac:dyDescent="0.25">
      <c r="A879" s="3" t="s">
        <v>878</v>
      </c>
      <c r="B879" s="3" t="s">
        <v>4418</v>
      </c>
      <c r="C879" s="3" t="s">
        <v>2234</v>
      </c>
      <c r="D879" s="3" t="s">
        <v>2282</v>
      </c>
      <c r="E879" s="3" t="s">
        <v>11</v>
      </c>
      <c r="F879" s="3" t="s">
        <v>10</v>
      </c>
      <c r="G879" s="3" t="s">
        <v>10</v>
      </c>
      <c r="H879" s="3" t="s">
        <v>11</v>
      </c>
      <c r="I879" s="11">
        <v>5</v>
      </c>
      <c r="J879" s="12">
        <v>14</v>
      </c>
      <c r="K879" s="12">
        <f t="shared" si="13"/>
        <v>14</v>
      </c>
      <c r="L879" s="4">
        <v>1</v>
      </c>
    </row>
    <row r="880" spans="1:12" x14ac:dyDescent="0.25">
      <c r="A880" s="3" t="s">
        <v>879</v>
      </c>
      <c r="B880" s="3" t="s">
        <v>3247</v>
      </c>
      <c r="C880" s="3" t="s">
        <v>2234</v>
      </c>
      <c r="D880" s="3" t="s">
        <v>2714</v>
      </c>
      <c r="E880" s="3" t="s">
        <v>107</v>
      </c>
      <c r="F880" s="3" t="s">
        <v>106</v>
      </c>
      <c r="G880" s="3" t="s">
        <v>106</v>
      </c>
      <c r="H880" s="3" t="s">
        <v>107</v>
      </c>
      <c r="I880" s="11">
        <v>10</v>
      </c>
      <c r="J880" s="12">
        <v>19</v>
      </c>
      <c r="K880" s="12">
        <f t="shared" si="13"/>
        <v>19</v>
      </c>
      <c r="L880" s="4">
        <v>0.2</v>
      </c>
    </row>
    <row r="881" spans="1:12" x14ac:dyDescent="0.25">
      <c r="A881" s="3" t="s">
        <v>879</v>
      </c>
      <c r="B881" s="3" t="s">
        <v>3247</v>
      </c>
      <c r="C881" s="3" t="s">
        <v>2234</v>
      </c>
      <c r="D881" s="3" t="s">
        <v>2840</v>
      </c>
      <c r="E881" s="3" t="s">
        <v>107</v>
      </c>
      <c r="F881" s="3" t="s">
        <v>106</v>
      </c>
      <c r="G881" s="3" t="s">
        <v>106</v>
      </c>
      <c r="H881" s="3" t="s">
        <v>107</v>
      </c>
      <c r="I881" s="11">
        <v>10</v>
      </c>
      <c r="J881" s="12">
        <v>19</v>
      </c>
      <c r="K881" s="12">
        <f t="shared" si="13"/>
        <v>19</v>
      </c>
      <c r="L881" s="4">
        <v>0.8</v>
      </c>
    </row>
    <row r="882" spans="1:12" x14ac:dyDescent="0.25">
      <c r="A882" s="3" t="s">
        <v>880</v>
      </c>
      <c r="B882" s="3" t="s">
        <v>4419</v>
      </c>
      <c r="C882" s="3" t="s">
        <v>2234</v>
      </c>
      <c r="D882" s="3" t="s">
        <v>2245</v>
      </c>
      <c r="E882" s="3" t="s">
        <v>54</v>
      </c>
      <c r="F882" s="3" t="s">
        <v>53</v>
      </c>
      <c r="G882" s="3" t="s">
        <v>53</v>
      </c>
      <c r="H882" s="3" t="s">
        <v>54</v>
      </c>
      <c r="I882" s="11">
        <v>7</v>
      </c>
      <c r="J882" s="12">
        <v>15</v>
      </c>
      <c r="K882" s="12">
        <f t="shared" si="13"/>
        <v>15</v>
      </c>
      <c r="L882" s="4">
        <v>1</v>
      </c>
    </row>
    <row r="883" spans="1:12" x14ac:dyDescent="0.25">
      <c r="A883" s="3" t="s">
        <v>881</v>
      </c>
      <c r="B883" s="3" t="s">
        <v>4420</v>
      </c>
      <c r="C883" s="3" t="s">
        <v>2234</v>
      </c>
      <c r="D883" s="3" t="s">
        <v>2279</v>
      </c>
      <c r="E883" s="3" t="s">
        <v>70</v>
      </c>
      <c r="F883" s="3" t="s">
        <v>69</v>
      </c>
      <c r="G883" s="3" t="s">
        <v>69</v>
      </c>
      <c r="H883" s="3" t="s">
        <v>70</v>
      </c>
      <c r="I883" s="11">
        <v>10</v>
      </c>
      <c r="J883" s="12">
        <v>17</v>
      </c>
      <c r="K883" s="12">
        <f t="shared" si="13"/>
        <v>17</v>
      </c>
      <c r="L883" s="4">
        <v>1</v>
      </c>
    </row>
    <row r="884" spans="1:12" x14ac:dyDescent="0.25">
      <c r="A884" s="3" t="s">
        <v>882</v>
      </c>
      <c r="B884" s="3" t="s">
        <v>3195</v>
      </c>
      <c r="C884" s="3" t="s">
        <v>2234</v>
      </c>
      <c r="D884" s="3" t="s">
        <v>2731</v>
      </c>
      <c r="E884" s="3" t="s">
        <v>31</v>
      </c>
      <c r="F884" s="3" t="s">
        <v>30</v>
      </c>
      <c r="G884" s="3" t="s">
        <v>135</v>
      </c>
      <c r="H884" s="3" t="s">
        <v>2883</v>
      </c>
      <c r="I884" s="11">
        <v>10</v>
      </c>
      <c r="J884" s="12">
        <v>16</v>
      </c>
      <c r="K884" s="12">
        <f t="shared" si="13"/>
        <v>16</v>
      </c>
      <c r="L884" s="4">
        <v>0.2</v>
      </c>
    </row>
    <row r="885" spans="1:12" x14ac:dyDescent="0.25">
      <c r="A885" s="3" t="s">
        <v>882</v>
      </c>
      <c r="B885" s="3" t="s">
        <v>3195</v>
      </c>
      <c r="C885" s="3" t="s">
        <v>2234</v>
      </c>
      <c r="D885" s="3" t="s">
        <v>2247</v>
      </c>
      <c r="E885" s="3" t="s">
        <v>31</v>
      </c>
      <c r="F885" s="3" t="s">
        <v>30</v>
      </c>
      <c r="G885" s="3" t="s">
        <v>30</v>
      </c>
      <c r="H885" s="3" t="s">
        <v>31</v>
      </c>
      <c r="I885" s="11">
        <v>10</v>
      </c>
      <c r="J885" s="12">
        <v>16</v>
      </c>
      <c r="K885" s="12">
        <f t="shared" si="13"/>
        <v>16</v>
      </c>
      <c r="L885" s="4">
        <v>0.4</v>
      </c>
    </row>
    <row r="886" spans="1:12" x14ac:dyDescent="0.25">
      <c r="A886" s="3" t="s">
        <v>882</v>
      </c>
      <c r="B886" s="3" t="s">
        <v>3195</v>
      </c>
      <c r="C886" s="3" t="s">
        <v>2234</v>
      </c>
      <c r="D886" s="3" t="s">
        <v>2413</v>
      </c>
      <c r="E886" s="3" t="s">
        <v>31</v>
      </c>
      <c r="F886" s="3" t="s">
        <v>30</v>
      </c>
      <c r="G886" s="3" t="s">
        <v>130</v>
      </c>
      <c r="H886" s="3" t="s">
        <v>2885</v>
      </c>
      <c r="I886" s="11">
        <v>10</v>
      </c>
      <c r="J886" s="12">
        <v>16</v>
      </c>
      <c r="K886" s="12">
        <f t="shared" si="13"/>
        <v>16</v>
      </c>
      <c r="L886" s="4">
        <v>0.4</v>
      </c>
    </row>
    <row r="887" spans="1:12" x14ac:dyDescent="0.25">
      <c r="A887" s="3" t="s">
        <v>883</v>
      </c>
      <c r="B887" s="3" t="s">
        <v>4421</v>
      </c>
      <c r="C887" s="3" t="s">
        <v>2234</v>
      </c>
      <c r="D887" s="3" t="s">
        <v>2282</v>
      </c>
      <c r="E887" s="3" t="s">
        <v>11</v>
      </c>
      <c r="F887" s="3" t="s">
        <v>10</v>
      </c>
      <c r="G887" s="3" t="s">
        <v>10</v>
      </c>
      <c r="H887" s="3" t="s">
        <v>11</v>
      </c>
      <c r="I887" s="11">
        <v>6</v>
      </c>
      <c r="J887" s="12">
        <v>18</v>
      </c>
      <c r="K887" s="12">
        <f t="shared" si="13"/>
        <v>18</v>
      </c>
      <c r="L887" s="4">
        <v>1</v>
      </c>
    </row>
    <row r="888" spans="1:12" x14ac:dyDescent="0.25">
      <c r="A888" s="3" t="s">
        <v>884</v>
      </c>
      <c r="B888" s="3" t="s">
        <v>4422</v>
      </c>
      <c r="C888" s="3" t="s">
        <v>2234</v>
      </c>
      <c r="D888" s="3" t="s">
        <v>2241</v>
      </c>
      <c r="E888" s="3" t="s">
        <v>11</v>
      </c>
      <c r="F888" s="3" t="s">
        <v>10</v>
      </c>
      <c r="G888" s="3" t="s">
        <v>10</v>
      </c>
      <c r="H888" s="3" t="s">
        <v>11</v>
      </c>
      <c r="I888" s="11">
        <v>10</v>
      </c>
      <c r="J888" s="12">
        <v>24</v>
      </c>
      <c r="K888" s="12">
        <f t="shared" si="13"/>
        <v>24</v>
      </c>
      <c r="L888" s="4">
        <v>1</v>
      </c>
    </row>
    <row r="889" spans="1:12" x14ac:dyDescent="0.25">
      <c r="A889" s="3" t="s">
        <v>885</v>
      </c>
      <c r="B889" s="3" t="s">
        <v>4423</v>
      </c>
      <c r="C889" s="3" t="s">
        <v>2234</v>
      </c>
      <c r="D889" s="3" t="s">
        <v>2289</v>
      </c>
      <c r="E889" s="3" t="s">
        <v>70</v>
      </c>
      <c r="F889" s="3" t="s">
        <v>69</v>
      </c>
      <c r="G889" s="3" t="s">
        <v>69</v>
      </c>
      <c r="H889" s="3" t="s">
        <v>70</v>
      </c>
      <c r="I889" s="11">
        <v>5</v>
      </c>
      <c r="J889" s="12">
        <v>17</v>
      </c>
      <c r="K889" s="12">
        <f t="shared" si="13"/>
        <v>17</v>
      </c>
      <c r="L889" s="4">
        <v>1</v>
      </c>
    </row>
    <row r="890" spans="1:12" x14ac:dyDescent="0.25">
      <c r="A890" s="3" t="s">
        <v>2839</v>
      </c>
      <c r="B890" s="3" t="s">
        <v>3368</v>
      </c>
      <c r="C890" s="3" t="s">
        <v>2234</v>
      </c>
      <c r="D890" s="3" t="s">
        <v>2284</v>
      </c>
      <c r="E890" s="3" t="s">
        <v>33</v>
      </c>
      <c r="F890" s="3" t="s">
        <v>32</v>
      </c>
      <c r="G890" s="3" t="s">
        <v>120</v>
      </c>
      <c r="H890" s="3" t="s">
        <v>2879</v>
      </c>
      <c r="I890" s="11">
        <v>1</v>
      </c>
      <c r="J890" s="12">
        <v>9</v>
      </c>
      <c r="K890" s="12">
        <f t="shared" si="13"/>
        <v>9</v>
      </c>
      <c r="L890" s="4">
        <v>1</v>
      </c>
    </row>
    <row r="891" spans="1:12" x14ac:dyDescent="0.25">
      <c r="A891" s="3" t="s">
        <v>886</v>
      </c>
      <c r="B891" s="3" t="s">
        <v>3657</v>
      </c>
      <c r="C891" s="3" t="s">
        <v>2234</v>
      </c>
      <c r="D891" s="3" t="s">
        <v>2731</v>
      </c>
      <c r="E891" s="3" t="s">
        <v>58</v>
      </c>
      <c r="F891" s="3" t="s">
        <v>57</v>
      </c>
      <c r="G891" s="3" t="s">
        <v>135</v>
      </c>
      <c r="H891" s="3" t="s">
        <v>2883</v>
      </c>
      <c r="I891" s="11">
        <v>9</v>
      </c>
      <c r="J891" s="12">
        <v>16</v>
      </c>
      <c r="K891" s="12">
        <f t="shared" si="13"/>
        <v>16</v>
      </c>
      <c r="L891" s="4">
        <v>1</v>
      </c>
    </row>
    <row r="892" spans="1:12" x14ac:dyDescent="0.25">
      <c r="A892" s="3" t="s">
        <v>887</v>
      </c>
      <c r="B892" s="3" t="s">
        <v>3248</v>
      </c>
      <c r="C892" s="3" t="s">
        <v>2234</v>
      </c>
      <c r="D892" s="3" t="s">
        <v>2302</v>
      </c>
      <c r="E892" s="3" t="s">
        <v>7</v>
      </c>
      <c r="F892" s="3" t="s">
        <v>6</v>
      </c>
      <c r="G892" s="3" t="s">
        <v>127</v>
      </c>
      <c r="H892" s="3" t="s">
        <v>142</v>
      </c>
      <c r="I892" s="11">
        <v>10</v>
      </c>
      <c r="J892" s="12">
        <v>16</v>
      </c>
      <c r="K892" s="12">
        <f t="shared" si="13"/>
        <v>16</v>
      </c>
      <c r="L892" s="4">
        <v>0.4</v>
      </c>
    </row>
    <row r="893" spans="1:12" x14ac:dyDescent="0.25">
      <c r="A893" s="3" t="s">
        <v>887</v>
      </c>
      <c r="B893" s="3" t="s">
        <v>3248</v>
      </c>
      <c r="C893" s="3" t="s">
        <v>2234</v>
      </c>
      <c r="D893" s="3" t="s">
        <v>2832</v>
      </c>
      <c r="E893" s="3" t="s">
        <v>7</v>
      </c>
      <c r="F893" s="3" t="s">
        <v>6</v>
      </c>
      <c r="G893" s="3" t="s">
        <v>127</v>
      </c>
      <c r="H893" s="3" t="s">
        <v>142</v>
      </c>
      <c r="I893" s="11">
        <v>10</v>
      </c>
      <c r="J893" s="12">
        <v>16</v>
      </c>
      <c r="K893" s="12">
        <f t="shared" si="13"/>
        <v>16</v>
      </c>
      <c r="L893" s="4">
        <v>0.6</v>
      </c>
    </row>
    <row r="894" spans="1:12" x14ac:dyDescent="0.25">
      <c r="A894" s="3" t="s">
        <v>888</v>
      </c>
      <c r="B894" s="3" t="s">
        <v>3658</v>
      </c>
      <c r="C894" s="3" t="s">
        <v>2234</v>
      </c>
      <c r="D894" s="3" t="s">
        <v>2302</v>
      </c>
      <c r="E894" s="3" t="s">
        <v>70</v>
      </c>
      <c r="F894" s="3" t="s">
        <v>69</v>
      </c>
      <c r="G894" s="3" t="s">
        <v>127</v>
      </c>
      <c r="H894" s="3" t="s">
        <v>142</v>
      </c>
      <c r="I894" s="11">
        <v>5</v>
      </c>
      <c r="J894" s="12">
        <v>26</v>
      </c>
      <c r="K894" s="12">
        <f t="shared" si="13"/>
        <v>26</v>
      </c>
      <c r="L894" s="4">
        <v>1</v>
      </c>
    </row>
    <row r="895" spans="1:12" x14ac:dyDescent="0.25">
      <c r="A895" s="3" t="s">
        <v>889</v>
      </c>
      <c r="B895" s="3" t="s">
        <v>4424</v>
      </c>
      <c r="C895" s="3" t="s">
        <v>2234</v>
      </c>
      <c r="D895" s="3" t="s">
        <v>2289</v>
      </c>
      <c r="E895" s="3" t="s">
        <v>70</v>
      </c>
      <c r="F895" s="3" t="s">
        <v>69</v>
      </c>
      <c r="G895" s="3" t="s">
        <v>69</v>
      </c>
      <c r="H895" s="3" t="s">
        <v>70</v>
      </c>
      <c r="I895" s="11">
        <v>5</v>
      </c>
      <c r="J895" s="12">
        <v>17</v>
      </c>
      <c r="K895" s="12">
        <f t="shared" si="13"/>
        <v>17</v>
      </c>
      <c r="L895" s="4">
        <v>1</v>
      </c>
    </row>
    <row r="896" spans="1:12" x14ac:dyDescent="0.25">
      <c r="A896" s="3" t="s">
        <v>890</v>
      </c>
      <c r="B896" s="3" t="s">
        <v>4425</v>
      </c>
      <c r="C896" s="3" t="s">
        <v>2234</v>
      </c>
      <c r="D896" s="3" t="s">
        <v>2291</v>
      </c>
      <c r="E896" s="3" t="s">
        <v>62</v>
      </c>
      <c r="F896" s="3" t="s">
        <v>61</v>
      </c>
      <c r="G896" s="3" t="s">
        <v>61</v>
      </c>
      <c r="H896" s="3" t="s">
        <v>62</v>
      </c>
      <c r="I896" s="11">
        <v>10</v>
      </c>
      <c r="J896" s="12">
        <v>22</v>
      </c>
      <c r="K896" s="12">
        <f t="shared" si="13"/>
        <v>22</v>
      </c>
      <c r="L896" s="4">
        <v>1</v>
      </c>
    </row>
    <row r="897" spans="1:12" x14ac:dyDescent="0.25">
      <c r="A897" s="3" t="s">
        <v>891</v>
      </c>
      <c r="B897" s="3" t="s">
        <v>2971</v>
      </c>
      <c r="C897" s="3" t="s">
        <v>2234</v>
      </c>
      <c r="D897" s="3" t="s">
        <v>2693</v>
      </c>
      <c r="E897" s="3" t="s">
        <v>107</v>
      </c>
      <c r="F897" s="3" t="s">
        <v>106</v>
      </c>
      <c r="G897" s="3" t="s">
        <v>106</v>
      </c>
      <c r="H897" s="3" t="s">
        <v>107</v>
      </c>
      <c r="I897" s="11">
        <v>10</v>
      </c>
      <c r="J897" s="12">
        <v>20</v>
      </c>
      <c r="K897" s="12">
        <f t="shared" si="13"/>
        <v>20</v>
      </c>
      <c r="L897" s="4">
        <v>0.2</v>
      </c>
    </row>
    <row r="898" spans="1:12" x14ac:dyDescent="0.25">
      <c r="A898" s="3" t="s">
        <v>891</v>
      </c>
      <c r="B898" s="3" t="s">
        <v>2971</v>
      </c>
      <c r="C898" s="3" t="s">
        <v>2234</v>
      </c>
      <c r="D898" s="3" t="s">
        <v>2838</v>
      </c>
      <c r="E898" s="3" t="s">
        <v>107</v>
      </c>
      <c r="F898" s="3" t="s">
        <v>106</v>
      </c>
      <c r="G898" s="3" t="s">
        <v>106</v>
      </c>
      <c r="H898" s="3" t="s">
        <v>107</v>
      </c>
      <c r="I898" s="11">
        <v>10</v>
      </c>
      <c r="J898" s="12">
        <v>20</v>
      </c>
      <c r="K898" s="12">
        <f t="shared" ref="K898:K961" si="14">IF(J898&gt;31,31,J898)</f>
        <v>20</v>
      </c>
      <c r="L898" s="4">
        <v>0.8</v>
      </c>
    </row>
    <row r="899" spans="1:12" x14ac:dyDescent="0.25">
      <c r="A899" s="3" t="s">
        <v>892</v>
      </c>
      <c r="B899" s="3" t="s">
        <v>3659</v>
      </c>
      <c r="C899" s="3" t="s">
        <v>2234</v>
      </c>
      <c r="D899" s="3" t="s">
        <v>2302</v>
      </c>
      <c r="E899" s="3" t="s">
        <v>33</v>
      </c>
      <c r="F899" s="3" t="s">
        <v>32</v>
      </c>
      <c r="G899" s="3" t="s">
        <v>127</v>
      </c>
      <c r="H899" s="3" t="s">
        <v>142</v>
      </c>
      <c r="I899" s="11">
        <v>10</v>
      </c>
      <c r="J899" s="12">
        <v>26</v>
      </c>
      <c r="K899" s="12">
        <f t="shared" si="14"/>
        <v>26</v>
      </c>
      <c r="L899" s="4">
        <v>1</v>
      </c>
    </row>
    <row r="900" spans="1:12" x14ac:dyDescent="0.25">
      <c r="A900" s="3" t="s">
        <v>893</v>
      </c>
      <c r="B900" s="3" t="s">
        <v>4426</v>
      </c>
      <c r="C900" s="3" t="s">
        <v>2234</v>
      </c>
      <c r="D900" s="3" t="s">
        <v>2239</v>
      </c>
      <c r="E900" s="3" t="s">
        <v>9</v>
      </c>
      <c r="F900" s="3" t="s">
        <v>8</v>
      </c>
      <c r="G900" s="3" t="s">
        <v>8</v>
      </c>
      <c r="H900" s="3" t="s">
        <v>2235</v>
      </c>
      <c r="I900" s="11">
        <v>10</v>
      </c>
      <c r="J900" s="12">
        <v>21</v>
      </c>
      <c r="K900" s="12">
        <f t="shared" si="14"/>
        <v>21</v>
      </c>
      <c r="L900" s="4">
        <v>1</v>
      </c>
    </row>
    <row r="901" spans="1:12" x14ac:dyDescent="0.25">
      <c r="A901" s="3" t="s">
        <v>894</v>
      </c>
      <c r="B901" s="3" t="s">
        <v>4427</v>
      </c>
      <c r="C901" s="3" t="s">
        <v>2234</v>
      </c>
      <c r="D901" s="3" t="s">
        <v>2568</v>
      </c>
      <c r="E901" s="3" t="s">
        <v>21</v>
      </c>
      <c r="F901" s="3" t="s">
        <v>20</v>
      </c>
      <c r="G901" s="3" t="s">
        <v>20</v>
      </c>
      <c r="H901" s="3" t="s">
        <v>21</v>
      </c>
      <c r="I901" s="11">
        <v>6</v>
      </c>
      <c r="J901" s="12">
        <v>16</v>
      </c>
      <c r="K901" s="12">
        <f t="shared" si="14"/>
        <v>16</v>
      </c>
      <c r="L901" s="4">
        <v>1</v>
      </c>
    </row>
    <row r="902" spans="1:12" x14ac:dyDescent="0.25">
      <c r="A902" s="3" t="s">
        <v>895</v>
      </c>
      <c r="B902" s="3" t="s">
        <v>4428</v>
      </c>
      <c r="C902" s="3" t="s">
        <v>2234</v>
      </c>
      <c r="D902" s="3" t="s">
        <v>2702</v>
      </c>
      <c r="E902" s="3" t="s">
        <v>46</v>
      </c>
      <c r="F902" s="3" t="s">
        <v>45</v>
      </c>
      <c r="G902" s="3" t="s">
        <v>120</v>
      </c>
      <c r="H902" s="3" t="s">
        <v>2879</v>
      </c>
      <c r="I902" s="11">
        <v>10</v>
      </c>
      <c r="J902" s="12">
        <v>26</v>
      </c>
      <c r="K902" s="12">
        <f t="shared" si="14"/>
        <v>26</v>
      </c>
      <c r="L902" s="4">
        <v>1</v>
      </c>
    </row>
    <row r="903" spans="1:12" x14ac:dyDescent="0.25">
      <c r="A903" s="3" t="s">
        <v>896</v>
      </c>
      <c r="B903" s="3" t="s">
        <v>3660</v>
      </c>
      <c r="C903" s="3" t="s">
        <v>2234</v>
      </c>
      <c r="D903" s="3" t="s">
        <v>2651</v>
      </c>
      <c r="E903" s="3" t="s">
        <v>84</v>
      </c>
      <c r="F903" s="3" t="s">
        <v>83</v>
      </c>
      <c r="G903" s="3" t="s">
        <v>127</v>
      </c>
      <c r="H903" s="3" t="s">
        <v>142</v>
      </c>
      <c r="I903" s="11">
        <v>8</v>
      </c>
      <c r="J903" s="12">
        <v>23</v>
      </c>
      <c r="K903" s="12">
        <f t="shared" si="14"/>
        <v>23</v>
      </c>
      <c r="L903" s="4">
        <v>1</v>
      </c>
    </row>
    <row r="904" spans="1:12" x14ac:dyDescent="0.25">
      <c r="A904" s="3" t="s">
        <v>897</v>
      </c>
      <c r="B904" s="3" t="s">
        <v>4429</v>
      </c>
      <c r="C904" s="3" t="s">
        <v>2234</v>
      </c>
      <c r="D904" s="3" t="s">
        <v>2308</v>
      </c>
      <c r="E904" s="3" t="s">
        <v>99</v>
      </c>
      <c r="F904" s="3" t="s">
        <v>98</v>
      </c>
      <c r="G904" s="3" t="s">
        <v>98</v>
      </c>
      <c r="H904" s="3" t="s">
        <v>99</v>
      </c>
      <c r="I904" s="11">
        <v>4</v>
      </c>
      <c r="J904" s="12">
        <v>20</v>
      </c>
      <c r="K904" s="12">
        <f t="shared" si="14"/>
        <v>20</v>
      </c>
      <c r="L904" s="4">
        <v>1</v>
      </c>
    </row>
    <row r="905" spans="1:12" x14ac:dyDescent="0.25">
      <c r="A905" s="3" t="s">
        <v>898</v>
      </c>
      <c r="B905" s="3" t="s">
        <v>3014</v>
      </c>
      <c r="C905" s="3" t="s">
        <v>2234</v>
      </c>
      <c r="D905" s="3" t="s">
        <v>2693</v>
      </c>
      <c r="E905" s="3" t="s">
        <v>7</v>
      </c>
      <c r="F905" s="3" t="s">
        <v>6</v>
      </c>
      <c r="G905" s="3" t="s">
        <v>6</v>
      </c>
      <c r="H905" s="3" t="s">
        <v>7</v>
      </c>
      <c r="I905" s="11">
        <v>7</v>
      </c>
      <c r="J905" s="12">
        <v>15</v>
      </c>
      <c r="K905" s="12">
        <f t="shared" si="14"/>
        <v>15</v>
      </c>
      <c r="L905" s="4">
        <v>0.4</v>
      </c>
    </row>
    <row r="906" spans="1:12" x14ac:dyDescent="0.25">
      <c r="A906" s="3" t="s">
        <v>898</v>
      </c>
      <c r="B906" s="3" t="s">
        <v>3014</v>
      </c>
      <c r="C906" s="3" t="s">
        <v>2234</v>
      </c>
      <c r="D906" s="3" t="s">
        <v>2341</v>
      </c>
      <c r="E906" s="3" t="s">
        <v>7</v>
      </c>
      <c r="F906" s="3" t="s">
        <v>6</v>
      </c>
      <c r="G906" s="3" t="s">
        <v>6</v>
      </c>
      <c r="H906" s="3" t="s">
        <v>7</v>
      </c>
      <c r="I906" s="11">
        <v>7</v>
      </c>
      <c r="J906" s="12">
        <v>15</v>
      </c>
      <c r="K906" s="12">
        <f t="shared" si="14"/>
        <v>15</v>
      </c>
      <c r="L906" s="4">
        <v>0.6</v>
      </c>
    </row>
    <row r="907" spans="1:12" x14ac:dyDescent="0.25">
      <c r="A907" s="3" t="s">
        <v>899</v>
      </c>
      <c r="B907" s="3" t="s">
        <v>4430</v>
      </c>
      <c r="C907" s="3" t="s">
        <v>2234</v>
      </c>
      <c r="D907" s="3" t="s">
        <v>2289</v>
      </c>
      <c r="E907" s="3" t="s">
        <v>99</v>
      </c>
      <c r="F907" s="3" t="s">
        <v>98</v>
      </c>
      <c r="G907" s="3" t="s">
        <v>98</v>
      </c>
      <c r="H907" s="3" t="s">
        <v>99</v>
      </c>
      <c r="I907" s="11">
        <v>4</v>
      </c>
      <c r="J907" s="12">
        <v>18</v>
      </c>
      <c r="K907" s="12">
        <f t="shared" si="14"/>
        <v>18</v>
      </c>
      <c r="L907" s="4">
        <v>1</v>
      </c>
    </row>
    <row r="908" spans="1:12" x14ac:dyDescent="0.25">
      <c r="A908" s="3" t="s">
        <v>900</v>
      </c>
      <c r="B908" s="3" t="s">
        <v>3015</v>
      </c>
      <c r="C908" s="3" t="s">
        <v>2234</v>
      </c>
      <c r="D908" s="3" t="s">
        <v>2308</v>
      </c>
      <c r="E908" s="3" t="s">
        <v>11</v>
      </c>
      <c r="F908" s="3" t="s">
        <v>10</v>
      </c>
      <c r="G908" s="3" t="s">
        <v>10</v>
      </c>
      <c r="H908" s="3" t="s">
        <v>11</v>
      </c>
      <c r="I908" s="11">
        <v>7</v>
      </c>
      <c r="J908" s="12">
        <v>16</v>
      </c>
      <c r="K908" s="12">
        <f t="shared" si="14"/>
        <v>16</v>
      </c>
      <c r="L908" s="4">
        <v>1</v>
      </c>
    </row>
    <row r="909" spans="1:12" x14ac:dyDescent="0.25">
      <c r="A909" s="3" t="s">
        <v>901</v>
      </c>
      <c r="B909" s="3" t="s">
        <v>4431</v>
      </c>
      <c r="C909" s="3" t="s">
        <v>2234</v>
      </c>
      <c r="D909" s="3" t="s">
        <v>2241</v>
      </c>
      <c r="E909" s="3" t="s">
        <v>31</v>
      </c>
      <c r="F909" s="3" t="s">
        <v>30</v>
      </c>
      <c r="G909" s="3" t="s">
        <v>30</v>
      </c>
      <c r="H909" s="3" t="s">
        <v>31</v>
      </c>
      <c r="I909" s="11">
        <v>3</v>
      </c>
      <c r="J909" s="12">
        <v>13</v>
      </c>
      <c r="K909" s="12">
        <f t="shared" si="14"/>
        <v>13</v>
      </c>
      <c r="L909" s="4">
        <v>1</v>
      </c>
    </row>
    <row r="910" spans="1:12" x14ac:dyDescent="0.25">
      <c r="A910" s="3" t="s">
        <v>902</v>
      </c>
      <c r="B910" s="3" t="s">
        <v>3661</v>
      </c>
      <c r="C910" s="3" t="s">
        <v>2234</v>
      </c>
      <c r="D910" s="3" t="s">
        <v>2749</v>
      </c>
      <c r="E910" s="3" t="s">
        <v>70</v>
      </c>
      <c r="F910" s="3" t="s">
        <v>69</v>
      </c>
      <c r="G910" s="3" t="s">
        <v>69</v>
      </c>
      <c r="H910" s="3" t="s">
        <v>70</v>
      </c>
      <c r="I910" s="11">
        <v>4</v>
      </c>
      <c r="J910" s="12">
        <v>17</v>
      </c>
      <c r="K910" s="12">
        <f t="shared" si="14"/>
        <v>17</v>
      </c>
      <c r="L910" s="4">
        <v>1</v>
      </c>
    </row>
    <row r="911" spans="1:12" x14ac:dyDescent="0.25">
      <c r="A911" s="3" t="s">
        <v>903</v>
      </c>
      <c r="B911" s="3" t="s">
        <v>4432</v>
      </c>
      <c r="C911" s="3" t="s">
        <v>2234</v>
      </c>
      <c r="D911" s="3" t="s">
        <v>2282</v>
      </c>
      <c r="E911" s="3" t="s">
        <v>70</v>
      </c>
      <c r="F911" s="3" t="s">
        <v>69</v>
      </c>
      <c r="G911" s="3" t="s">
        <v>69</v>
      </c>
      <c r="H911" s="3" t="s">
        <v>70</v>
      </c>
      <c r="I911" s="11">
        <v>10</v>
      </c>
      <c r="J911" s="12">
        <v>16</v>
      </c>
      <c r="K911" s="12">
        <f t="shared" si="14"/>
        <v>16</v>
      </c>
      <c r="L911" s="4">
        <v>1</v>
      </c>
    </row>
    <row r="912" spans="1:12" x14ac:dyDescent="0.25">
      <c r="A912" s="3" t="s">
        <v>904</v>
      </c>
      <c r="B912" s="3" t="s">
        <v>4433</v>
      </c>
      <c r="C912" s="3" t="s">
        <v>2234</v>
      </c>
      <c r="D912" s="3" t="s">
        <v>2284</v>
      </c>
      <c r="E912" s="3" t="s">
        <v>29</v>
      </c>
      <c r="F912" s="3" t="s">
        <v>28</v>
      </c>
      <c r="G912" s="3" t="s">
        <v>120</v>
      </c>
      <c r="H912" s="3" t="s">
        <v>2879</v>
      </c>
      <c r="I912" s="11">
        <v>8</v>
      </c>
      <c r="J912" s="12">
        <v>21</v>
      </c>
      <c r="K912" s="12">
        <f t="shared" si="14"/>
        <v>21</v>
      </c>
      <c r="L912" s="4">
        <v>1</v>
      </c>
    </row>
    <row r="913" spans="1:12" x14ac:dyDescent="0.25">
      <c r="A913" s="3" t="s">
        <v>905</v>
      </c>
      <c r="B913" s="3" t="s">
        <v>3662</v>
      </c>
      <c r="C913" s="3" t="s">
        <v>2234</v>
      </c>
      <c r="D913" s="3" t="s">
        <v>2405</v>
      </c>
      <c r="E913" s="3" t="s">
        <v>101</v>
      </c>
      <c r="F913" s="3" t="s">
        <v>100</v>
      </c>
      <c r="G913" s="3" t="s">
        <v>100</v>
      </c>
      <c r="H913" s="3" t="s">
        <v>2876</v>
      </c>
      <c r="I913" s="11">
        <v>8</v>
      </c>
      <c r="J913" s="12">
        <v>17</v>
      </c>
      <c r="K913" s="12">
        <f t="shared" si="14"/>
        <v>17</v>
      </c>
      <c r="L913" s="4">
        <v>0.4</v>
      </c>
    </row>
    <row r="914" spans="1:12" x14ac:dyDescent="0.25">
      <c r="A914" s="3" t="s">
        <v>905</v>
      </c>
      <c r="B914" s="3" t="s">
        <v>3662</v>
      </c>
      <c r="C914" s="3" t="s">
        <v>2234</v>
      </c>
      <c r="D914" s="3" t="s">
        <v>2405</v>
      </c>
      <c r="E914" s="3" t="s">
        <v>21</v>
      </c>
      <c r="F914" s="3" t="s">
        <v>20</v>
      </c>
      <c r="G914" s="3" t="s">
        <v>20</v>
      </c>
      <c r="H914" s="3" t="s">
        <v>21</v>
      </c>
      <c r="I914" s="11">
        <v>8</v>
      </c>
      <c r="J914" s="12">
        <v>17</v>
      </c>
      <c r="K914" s="12">
        <f t="shared" si="14"/>
        <v>17</v>
      </c>
      <c r="L914" s="4">
        <v>0.6</v>
      </c>
    </row>
    <row r="915" spans="1:12" x14ac:dyDescent="0.25">
      <c r="A915" s="3" t="s">
        <v>906</v>
      </c>
      <c r="B915" s="3" t="s">
        <v>4434</v>
      </c>
      <c r="C915" s="3" t="s">
        <v>2234</v>
      </c>
      <c r="D915" s="3" t="s">
        <v>2341</v>
      </c>
      <c r="E915" s="3" t="s">
        <v>107</v>
      </c>
      <c r="F915" s="3" t="s">
        <v>106</v>
      </c>
      <c r="G915" s="3" t="s">
        <v>106</v>
      </c>
      <c r="H915" s="3" t="s">
        <v>107</v>
      </c>
      <c r="I915" s="11">
        <v>1</v>
      </c>
      <c r="J915" s="12">
        <v>16</v>
      </c>
      <c r="K915" s="12">
        <f t="shared" si="14"/>
        <v>16</v>
      </c>
      <c r="L915" s="4">
        <v>1</v>
      </c>
    </row>
    <row r="916" spans="1:12" x14ac:dyDescent="0.25">
      <c r="A916" s="3" t="s">
        <v>907</v>
      </c>
      <c r="B916" s="3" t="s">
        <v>3369</v>
      </c>
      <c r="C916" s="3" t="s">
        <v>2234</v>
      </c>
      <c r="D916" s="3" t="s">
        <v>2291</v>
      </c>
      <c r="E916" s="3" t="s">
        <v>62</v>
      </c>
      <c r="F916" s="3" t="s">
        <v>61</v>
      </c>
      <c r="G916" s="3" t="s">
        <v>61</v>
      </c>
      <c r="H916" s="3" t="s">
        <v>62</v>
      </c>
      <c r="I916" s="11">
        <v>5</v>
      </c>
      <c r="J916" s="12">
        <v>15</v>
      </c>
      <c r="K916" s="12">
        <f t="shared" si="14"/>
        <v>15</v>
      </c>
      <c r="L916" s="4">
        <v>1</v>
      </c>
    </row>
    <row r="917" spans="1:12" x14ac:dyDescent="0.25">
      <c r="A917" s="3" t="s">
        <v>908</v>
      </c>
      <c r="B917" s="3" t="s">
        <v>3094</v>
      </c>
      <c r="C917" s="3" t="s">
        <v>2234</v>
      </c>
      <c r="D917" s="3" t="s">
        <v>2451</v>
      </c>
      <c r="E917" s="3" t="s">
        <v>15</v>
      </c>
      <c r="F917" s="3" t="s">
        <v>14</v>
      </c>
      <c r="G917" s="3" t="s">
        <v>120</v>
      </c>
      <c r="H917" s="3" t="s">
        <v>2879</v>
      </c>
      <c r="I917" s="11">
        <v>8</v>
      </c>
      <c r="J917" s="12">
        <v>16</v>
      </c>
      <c r="K917" s="12">
        <f t="shared" si="14"/>
        <v>16</v>
      </c>
      <c r="L917" s="4">
        <v>1</v>
      </c>
    </row>
    <row r="918" spans="1:12" x14ac:dyDescent="0.25">
      <c r="A918" s="3" t="s">
        <v>909</v>
      </c>
      <c r="B918" s="3" t="s">
        <v>4435</v>
      </c>
      <c r="C918" s="3" t="s">
        <v>2234</v>
      </c>
      <c r="D918" s="3" t="s">
        <v>2306</v>
      </c>
      <c r="E918" s="3" t="s">
        <v>107</v>
      </c>
      <c r="F918" s="3" t="s">
        <v>106</v>
      </c>
      <c r="G918" s="3" t="s">
        <v>106</v>
      </c>
      <c r="H918" s="3" t="s">
        <v>107</v>
      </c>
      <c r="I918" s="11">
        <v>10</v>
      </c>
      <c r="J918" s="12">
        <v>14</v>
      </c>
      <c r="K918" s="12">
        <f t="shared" si="14"/>
        <v>14</v>
      </c>
      <c r="L918" s="4">
        <v>1</v>
      </c>
    </row>
    <row r="919" spans="1:12" x14ac:dyDescent="0.25">
      <c r="A919" s="3" t="s">
        <v>910</v>
      </c>
      <c r="B919" s="3" t="s">
        <v>4436</v>
      </c>
      <c r="C919" s="3" t="s">
        <v>2234</v>
      </c>
      <c r="D919" s="3" t="s">
        <v>2253</v>
      </c>
      <c r="E919" s="3" t="s">
        <v>56</v>
      </c>
      <c r="F919" s="3" t="s">
        <v>55</v>
      </c>
      <c r="G919" s="3" t="s">
        <v>127</v>
      </c>
      <c r="H919" s="3" t="s">
        <v>142</v>
      </c>
      <c r="I919" s="11">
        <v>10</v>
      </c>
      <c r="J919" s="12">
        <v>20</v>
      </c>
      <c r="K919" s="12">
        <f t="shared" si="14"/>
        <v>20</v>
      </c>
      <c r="L919" s="4">
        <v>1</v>
      </c>
    </row>
    <row r="920" spans="1:12" x14ac:dyDescent="0.25">
      <c r="A920" s="3" t="s">
        <v>911</v>
      </c>
      <c r="B920" s="3" t="s">
        <v>4437</v>
      </c>
      <c r="C920" s="3" t="s">
        <v>2234</v>
      </c>
      <c r="D920" s="3" t="s">
        <v>2302</v>
      </c>
      <c r="E920" s="3" t="s">
        <v>70</v>
      </c>
      <c r="F920" s="3" t="s">
        <v>69</v>
      </c>
      <c r="G920" s="3" t="s">
        <v>127</v>
      </c>
      <c r="H920" s="3" t="s">
        <v>142</v>
      </c>
      <c r="I920" s="11">
        <v>10</v>
      </c>
      <c r="J920" s="12">
        <v>25</v>
      </c>
      <c r="K920" s="12">
        <f t="shared" si="14"/>
        <v>25</v>
      </c>
      <c r="L920" s="4">
        <v>1</v>
      </c>
    </row>
    <row r="921" spans="1:12" x14ac:dyDescent="0.25">
      <c r="A921" s="3" t="s">
        <v>912</v>
      </c>
      <c r="B921" s="3" t="s">
        <v>4438</v>
      </c>
      <c r="C921" s="3" t="s">
        <v>2234</v>
      </c>
      <c r="D921" s="3" t="s">
        <v>2302</v>
      </c>
      <c r="E921" s="3" t="s">
        <v>33</v>
      </c>
      <c r="F921" s="3" t="s">
        <v>32</v>
      </c>
      <c r="G921" s="3" t="s">
        <v>127</v>
      </c>
      <c r="H921" s="3" t="s">
        <v>142</v>
      </c>
      <c r="I921" s="11">
        <v>10</v>
      </c>
      <c r="J921" s="12">
        <v>16</v>
      </c>
      <c r="K921" s="12">
        <f t="shared" si="14"/>
        <v>16</v>
      </c>
      <c r="L921" s="4">
        <v>1</v>
      </c>
    </row>
    <row r="922" spans="1:12" x14ac:dyDescent="0.25">
      <c r="A922" s="3" t="s">
        <v>913</v>
      </c>
      <c r="B922" s="3" t="s">
        <v>4439</v>
      </c>
      <c r="C922" s="3" t="s">
        <v>2234</v>
      </c>
      <c r="D922" s="3" t="s">
        <v>2357</v>
      </c>
      <c r="E922" s="3" t="s">
        <v>84</v>
      </c>
      <c r="F922" s="3" t="s">
        <v>83</v>
      </c>
      <c r="G922" s="3" t="s">
        <v>127</v>
      </c>
      <c r="H922" s="3" t="s">
        <v>142</v>
      </c>
      <c r="I922" s="11">
        <v>8</v>
      </c>
      <c r="J922" s="12">
        <v>16</v>
      </c>
      <c r="K922" s="12">
        <f t="shared" si="14"/>
        <v>16</v>
      </c>
      <c r="L922" s="4">
        <v>1</v>
      </c>
    </row>
    <row r="923" spans="1:12" x14ac:dyDescent="0.25">
      <c r="A923" s="3" t="s">
        <v>914</v>
      </c>
      <c r="B923" s="3" t="s">
        <v>3147</v>
      </c>
      <c r="C923" s="3" t="s">
        <v>2234</v>
      </c>
      <c r="D923" s="3" t="s">
        <v>2241</v>
      </c>
      <c r="E923" s="3" t="s">
        <v>96</v>
      </c>
      <c r="F923" s="3" t="s">
        <v>95</v>
      </c>
      <c r="G923" s="3" t="s">
        <v>95</v>
      </c>
      <c r="H923" s="3" t="s">
        <v>96</v>
      </c>
      <c r="I923" s="11">
        <v>5</v>
      </c>
      <c r="J923" s="12">
        <v>22</v>
      </c>
      <c r="K923" s="12">
        <f t="shared" si="14"/>
        <v>22</v>
      </c>
      <c r="L923" s="4">
        <v>1</v>
      </c>
    </row>
    <row r="924" spans="1:12" x14ac:dyDescent="0.25">
      <c r="A924" s="3" t="s">
        <v>915</v>
      </c>
      <c r="B924" s="3" t="s">
        <v>4440</v>
      </c>
      <c r="C924" s="3" t="s">
        <v>2234</v>
      </c>
      <c r="D924" s="3" t="s">
        <v>2740</v>
      </c>
      <c r="E924" s="3" t="s">
        <v>109</v>
      </c>
      <c r="F924" s="3" t="s">
        <v>108</v>
      </c>
      <c r="G924" s="3" t="s">
        <v>120</v>
      </c>
      <c r="H924" s="3" t="s">
        <v>2879</v>
      </c>
      <c r="I924" s="11">
        <v>5</v>
      </c>
      <c r="J924" s="12">
        <v>22</v>
      </c>
      <c r="K924" s="12">
        <f t="shared" si="14"/>
        <v>22</v>
      </c>
      <c r="L924" s="4">
        <v>1</v>
      </c>
    </row>
    <row r="925" spans="1:12" x14ac:dyDescent="0.25">
      <c r="A925" s="3" t="s">
        <v>916</v>
      </c>
      <c r="B925" s="3" t="s">
        <v>5279</v>
      </c>
      <c r="C925" s="3" t="s">
        <v>2234</v>
      </c>
      <c r="D925" s="3" t="s">
        <v>2243</v>
      </c>
      <c r="E925" s="3" t="s">
        <v>136</v>
      </c>
      <c r="F925" s="3" t="s">
        <v>135</v>
      </c>
      <c r="G925" s="3" t="s">
        <v>135</v>
      </c>
      <c r="H925" s="3" t="s">
        <v>2883</v>
      </c>
      <c r="I925" s="11">
        <v>10</v>
      </c>
      <c r="J925" s="12">
        <v>17</v>
      </c>
      <c r="K925" s="12">
        <f t="shared" si="14"/>
        <v>17</v>
      </c>
      <c r="L925" s="4">
        <v>1</v>
      </c>
    </row>
    <row r="926" spans="1:12" x14ac:dyDescent="0.25">
      <c r="A926" s="3" t="s">
        <v>917</v>
      </c>
      <c r="B926" s="3" t="s">
        <v>4441</v>
      </c>
      <c r="C926" s="3" t="s">
        <v>2234</v>
      </c>
      <c r="D926" s="3" t="s">
        <v>2800</v>
      </c>
      <c r="E926" s="3" t="s">
        <v>46</v>
      </c>
      <c r="F926" s="3" t="s">
        <v>45</v>
      </c>
      <c r="G926" s="3" t="s">
        <v>45</v>
      </c>
      <c r="H926" s="3" t="s">
        <v>46</v>
      </c>
      <c r="I926" s="11">
        <v>7</v>
      </c>
      <c r="J926" s="12">
        <v>17</v>
      </c>
      <c r="K926" s="12">
        <f t="shared" si="14"/>
        <v>17</v>
      </c>
      <c r="L926" s="4">
        <v>1</v>
      </c>
    </row>
    <row r="927" spans="1:12" x14ac:dyDescent="0.25">
      <c r="A927" s="3" t="s">
        <v>918</v>
      </c>
      <c r="B927" s="3" t="s">
        <v>5175</v>
      </c>
      <c r="C927" s="3" t="s">
        <v>2234</v>
      </c>
      <c r="D927" s="3" t="s">
        <v>2243</v>
      </c>
      <c r="E927" s="3" t="s">
        <v>90</v>
      </c>
      <c r="F927" s="3" t="s">
        <v>89</v>
      </c>
      <c r="G927" s="3" t="s">
        <v>120</v>
      </c>
      <c r="H927" s="3" t="s">
        <v>2879</v>
      </c>
      <c r="I927" s="11">
        <v>10</v>
      </c>
      <c r="J927" s="12">
        <v>17</v>
      </c>
      <c r="K927" s="12">
        <f t="shared" si="14"/>
        <v>17</v>
      </c>
      <c r="L927" s="4">
        <v>1</v>
      </c>
    </row>
    <row r="928" spans="1:12" x14ac:dyDescent="0.25">
      <c r="A928" s="3" t="s">
        <v>919</v>
      </c>
      <c r="B928" s="3" t="s">
        <v>2932</v>
      </c>
      <c r="C928" s="3" t="s">
        <v>2234</v>
      </c>
      <c r="D928" s="3" t="s">
        <v>2532</v>
      </c>
      <c r="E928" s="3" t="s">
        <v>86</v>
      </c>
      <c r="F928" s="3" t="s">
        <v>85</v>
      </c>
      <c r="G928" s="3" t="s">
        <v>127</v>
      </c>
      <c r="H928" s="3" t="s">
        <v>142</v>
      </c>
      <c r="I928" s="11">
        <v>6</v>
      </c>
      <c r="J928" s="12">
        <v>13</v>
      </c>
      <c r="K928" s="12">
        <f t="shared" si="14"/>
        <v>13</v>
      </c>
      <c r="L928" s="4">
        <v>1</v>
      </c>
    </row>
    <row r="929" spans="1:12" x14ac:dyDescent="0.25">
      <c r="A929" s="3" t="s">
        <v>920</v>
      </c>
      <c r="B929" s="3" t="s">
        <v>4442</v>
      </c>
      <c r="C929" s="3" t="s">
        <v>2234</v>
      </c>
      <c r="D929" s="3" t="s">
        <v>2341</v>
      </c>
      <c r="E929" s="3" t="s">
        <v>33</v>
      </c>
      <c r="F929" s="3" t="s">
        <v>32</v>
      </c>
      <c r="G929" s="3" t="s">
        <v>32</v>
      </c>
      <c r="H929" s="3" t="s">
        <v>33</v>
      </c>
      <c r="I929" s="11">
        <v>7</v>
      </c>
      <c r="J929" s="12">
        <v>16</v>
      </c>
      <c r="K929" s="12">
        <f t="shared" si="14"/>
        <v>16</v>
      </c>
      <c r="L929" s="4">
        <v>1</v>
      </c>
    </row>
    <row r="930" spans="1:12" x14ac:dyDescent="0.25">
      <c r="A930" s="3" t="s">
        <v>921</v>
      </c>
      <c r="B930" s="3" t="s">
        <v>3663</v>
      </c>
      <c r="C930" s="3" t="s">
        <v>2234</v>
      </c>
      <c r="D930" s="3" t="s">
        <v>2284</v>
      </c>
      <c r="E930" s="3" t="s">
        <v>64</v>
      </c>
      <c r="F930" s="3" t="s">
        <v>63</v>
      </c>
      <c r="G930" s="3" t="s">
        <v>120</v>
      </c>
      <c r="H930" s="3" t="s">
        <v>2879</v>
      </c>
      <c r="I930" s="11">
        <v>4</v>
      </c>
      <c r="J930" s="12">
        <v>15</v>
      </c>
      <c r="K930" s="12">
        <f t="shared" si="14"/>
        <v>15</v>
      </c>
      <c r="L930" s="4">
        <v>1</v>
      </c>
    </row>
    <row r="931" spans="1:12" x14ac:dyDescent="0.25">
      <c r="A931" s="3" t="s">
        <v>922</v>
      </c>
      <c r="B931" s="3" t="s">
        <v>4443</v>
      </c>
      <c r="C931" s="3" t="s">
        <v>2234</v>
      </c>
      <c r="D931" s="3" t="s">
        <v>2820</v>
      </c>
      <c r="E931" s="3" t="s">
        <v>113</v>
      </c>
      <c r="F931" s="3" t="s">
        <v>112</v>
      </c>
      <c r="G931" s="3" t="s">
        <v>120</v>
      </c>
      <c r="H931" s="3" t="s">
        <v>2879</v>
      </c>
      <c r="I931" s="11">
        <v>10</v>
      </c>
      <c r="J931" s="12">
        <v>14</v>
      </c>
      <c r="K931" s="12">
        <f t="shared" si="14"/>
        <v>14</v>
      </c>
      <c r="L931" s="4">
        <v>1</v>
      </c>
    </row>
    <row r="932" spans="1:12" x14ac:dyDescent="0.25">
      <c r="A932" s="3" t="s">
        <v>923</v>
      </c>
      <c r="B932" s="3" t="s">
        <v>3664</v>
      </c>
      <c r="C932" s="3" t="s">
        <v>2234</v>
      </c>
      <c r="D932" s="3" t="s">
        <v>2726</v>
      </c>
      <c r="E932" s="3" t="s">
        <v>21</v>
      </c>
      <c r="F932" s="3" t="s">
        <v>20</v>
      </c>
      <c r="G932" s="3" t="s">
        <v>20</v>
      </c>
      <c r="H932" s="3" t="s">
        <v>21</v>
      </c>
      <c r="I932" s="11">
        <v>3</v>
      </c>
      <c r="J932" s="12">
        <v>9</v>
      </c>
      <c r="K932" s="12">
        <f t="shared" si="14"/>
        <v>9</v>
      </c>
      <c r="L932" s="4">
        <v>1</v>
      </c>
    </row>
    <row r="933" spans="1:12" x14ac:dyDescent="0.25">
      <c r="A933" s="3" t="s">
        <v>924</v>
      </c>
      <c r="B933" s="3" t="s">
        <v>4444</v>
      </c>
      <c r="C933" s="3" t="s">
        <v>2234</v>
      </c>
      <c r="D933" s="3" t="s">
        <v>2568</v>
      </c>
      <c r="E933" s="3" t="s">
        <v>35</v>
      </c>
      <c r="F933" s="3" t="s">
        <v>34</v>
      </c>
      <c r="G933" s="3" t="s">
        <v>34</v>
      </c>
      <c r="H933" s="3" t="s">
        <v>35</v>
      </c>
      <c r="I933" s="11">
        <v>5</v>
      </c>
      <c r="J933" s="12">
        <v>12</v>
      </c>
      <c r="K933" s="12">
        <f t="shared" si="14"/>
        <v>12</v>
      </c>
      <c r="L933" s="4">
        <v>1</v>
      </c>
    </row>
    <row r="934" spans="1:12" x14ac:dyDescent="0.25">
      <c r="A934" s="3" t="s">
        <v>925</v>
      </c>
      <c r="B934" s="3" t="s">
        <v>3370</v>
      </c>
      <c r="C934" s="3" t="s">
        <v>2234</v>
      </c>
      <c r="D934" s="3" t="s">
        <v>2298</v>
      </c>
      <c r="E934" s="3" t="s">
        <v>84</v>
      </c>
      <c r="F934" s="3" t="s">
        <v>83</v>
      </c>
      <c r="G934" s="3" t="s">
        <v>120</v>
      </c>
      <c r="H934" s="3" t="s">
        <v>2879</v>
      </c>
      <c r="I934" s="11">
        <v>1</v>
      </c>
      <c r="J934" s="12">
        <v>21</v>
      </c>
      <c r="K934" s="12">
        <f t="shared" si="14"/>
        <v>21</v>
      </c>
      <c r="L934" s="4">
        <v>1</v>
      </c>
    </row>
    <row r="935" spans="1:12" x14ac:dyDescent="0.25">
      <c r="A935" s="3" t="s">
        <v>926</v>
      </c>
      <c r="B935" s="3" t="s">
        <v>3665</v>
      </c>
      <c r="C935" s="3" t="s">
        <v>2234</v>
      </c>
      <c r="D935" s="3" t="s">
        <v>2728</v>
      </c>
      <c r="E935" s="3" t="s">
        <v>25</v>
      </c>
      <c r="F935" s="3" t="s">
        <v>24</v>
      </c>
      <c r="G935" s="3" t="s">
        <v>24</v>
      </c>
      <c r="H935" s="3" t="s">
        <v>25</v>
      </c>
      <c r="I935" s="11">
        <v>9</v>
      </c>
      <c r="J935" s="12">
        <v>15</v>
      </c>
      <c r="K935" s="12">
        <f t="shared" si="14"/>
        <v>15</v>
      </c>
      <c r="L935" s="4">
        <v>1</v>
      </c>
    </row>
    <row r="936" spans="1:12" x14ac:dyDescent="0.25">
      <c r="A936" s="3" t="s">
        <v>927</v>
      </c>
      <c r="B936" s="3" t="s">
        <v>4445</v>
      </c>
      <c r="C936" s="3" t="s">
        <v>2234</v>
      </c>
      <c r="D936" s="3" t="s">
        <v>2816</v>
      </c>
      <c r="E936" s="3" t="s">
        <v>25</v>
      </c>
      <c r="F936" s="3" t="s">
        <v>24</v>
      </c>
      <c r="G936" s="3" t="s">
        <v>24</v>
      </c>
      <c r="H936" s="3" t="s">
        <v>25</v>
      </c>
      <c r="I936" s="11">
        <v>7</v>
      </c>
      <c r="J936" s="12">
        <v>15</v>
      </c>
      <c r="K936" s="12">
        <f t="shared" si="14"/>
        <v>15</v>
      </c>
      <c r="L936" s="4">
        <v>1</v>
      </c>
    </row>
    <row r="937" spans="1:12" x14ac:dyDescent="0.25">
      <c r="A937" s="3" t="s">
        <v>928</v>
      </c>
      <c r="B937" s="3" t="s">
        <v>4446</v>
      </c>
      <c r="C937" s="3" t="s">
        <v>2234</v>
      </c>
      <c r="D937" s="3" t="s">
        <v>2556</v>
      </c>
      <c r="E937" s="3" t="s">
        <v>113</v>
      </c>
      <c r="F937" s="3" t="s">
        <v>112</v>
      </c>
      <c r="G937" s="3" t="s">
        <v>112</v>
      </c>
      <c r="H937" s="3" t="s">
        <v>113</v>
      </c>
      <c r="I937" s="11">
        <v>4</v>
      </c>
      <c r="J937" s="12">
        <v>15</v>
      </c>
      <c r="K937" s="12">
        <f t="shared" si="14"/>
        <v>15</v>
      </c>
      <c r="L937" s="4">
        <v>1</v>
      </c>
    </row>
    <row r="938" spans="1:12" x14ac:dyDescent="0.25">
      <c r="A938" s="3" t="s">
        <v>929</v>
      </c>
      <c r="B938" s="3" t="s">
        <v>5280</v>
      </c>
      <c r="C938" s="3" t="s">
        <v>2234</v>
      </c>
      <c r="D938" s="3" t="s">
        <v>2431</v>
      </c>
      <c r="E938" s="3" t="s">
        <v>31</v>
      </c>
      <c r="F938" s="3" t="s">
        <v>30</v>
      </c>
      <c r="G938" s="3" t="s">
        <v>120</v>
      </c>
      <c r="H938" s="3" t="s">
        <v>2879</v>
      </c>
      <c r="I938" s="11">
        <v>9</v>
      </c>
      <c r="J938" s="12">
        <v>19</v>
      </c>
      <c r="K938" s="12">
        <f t="shared" si="14"/>
        <v>19</v>
      </c>
      <c r="L938" s="4">
        <v>1</v>
      </c>
    </row>
    <row r="939" spans="1:12" x14ac:dyDescent="0.25">
      <c r="A939" s="3" t="s">
        <v>930</v>
      </c>
      <c r="B939" s="3" t="s">
        <v>5281</v>
      </c>
      <c r="C939" s="3" t="s">
        <v>2234</v>
      </c>
      <c r="D939" s="3" t="s">
        <v>2460</v>
      </c>
      <c r="E939" s="3" t="s">
        <v>99</v>
      </c>
      <c r="F939" s="3" t="s">
        <v>98</v>
      </c>
      <c r="G939" s="3" t="s">
        <v>98</v>
      </c>
      <c r="H939" s="3" t="s">
        <v>99</v>
      </c>
      <c r="I939" s="11">
        <v>10</v>
      </c>
      <c r="J939" s="12">
        <v>14</v>
      </c>
      <c r="K939" s="12">
        <f t="shared" si="14"/>
        <v>14</v>
      </c>
      <c r="L939" s="4">
        <v>1</v>
      </c>
    </row>
    <row r="940" spans="1:12" x14ac:dyDescent="0.25">
      <c r="A940" s="3" t="s">
        <v>931</v>
      </c>
      <c r="B940" s="3" t="s">
        <v>3371</v>
      </c>
      <c r="C940" s="3" t="s">
        <v>2234</v>
      </c>
      <c r="D940" s="3" t="s">
        <v>2257</v>
      </c>
      <c r="E940" s="3" t="s">
        <v>96</v>
      </c>
      <c r="F940" s="3" t="s">
        <v>95</v>
      </c>
      <c r="G940" s="3" t="s">
        <v>95</v>
      </c>
      <c r="H940" s="3" t="s">
        <v>96</v>
      </c>
      <c r="I940" s="11">
        <v>4</v>
      </c>
      <c r="J940" s="12">
        <v>25</v>
      </c>
      <c r="K940" s="12">
        <f t="shared" si="14"/>
        <v>25</v>
      </c>
      <c r="L940" s="4">
        <v>0.8</v>
      </c>
    </row>
    <row r="941" spans="1:12" x14ac:dyDescent="0.25">
      <c r="A941" s="3" t="s">
        <v>931</v>
      </c>
      <c r="B941" s="3" t="s">
        <v>3371</v>
      </c>
      <c r="C941" s="3" t="s">
        <v>2234</v>
      </c>
      <c r="D941" s="3" t="s">
        <v>2251</v>
      </c>
      <c r="E941" s="3" t="s">
        <v>96</v>
      </c>
      <c r="F941" s="3" t="s">
        <v>95</v>
      </c>
      <c r="G941" s="3" t="s">
        <v>95</v>
      </c>
      <c r="H941" s="3" t="s">
        <v>96</v>
      </c>
      <c r="I941" s="11">
        <v>4</v>
      </c>
      <c r="J941" s="12">
        <v>25</v>
      </c>
      <c r="K941" s="12">
        <f t="shared" si="14"/>
        <v>25</v>
      </c>
      <c r="L941" s="4">
        <v>0.2</v>
      </c>
    </row>
    <row r="942" spans="1:12" x14ac:dyDescent="0.25">
      <c r="A942" s="3" t="s">
        <v>932</v>
      </c>
      <c r="B942" s="3" t="s">
        <v>4447</v>
      </c>
      <c r="C942" s="3" t="s">
        <v>2234</v>
      </c>
      <c r="D942" s="3" t="s">
        <v>2245</v>
      </c>
      <c r="E942" s="3" t="s">
        <v>17</v>
      </c>
      <c r="F942" s="3" t="s">
        <v>16</v>
      </c>
      <c r="G942" s="3" t="s">
        <v>16</v>
      </c>
      <c r="H942" s="3" t="s">
        <v>2874</v>
      </c>
      <c r="I942" s="11">
        <v>10</v>
      </c>
      <c r="J942" s="12">
        <v>14</v>
      </c>
      <c r="K942" s="12">
        <f t="shared" si="14"/>
        <v>14</v>
      </c>
      <c r="L942" s="4">
        <v>1</v>
      </c>
    </row>
    <row r="943" spans="1:12" x14ac:dyDescent="0.25">
      <c r="A943" s="3" t="s">
        <v>2837</v>
      </c>
      <c r="B943" s="3" t="s">
        <v>5282</v>
      </c>
      <c r="C943" s="3" t="s">
        <v>2234</v>
      </c>
      <c r="D943" s="3" t="s">
        <v>2783</v>
      </c>
      <c r="E943" s="3" t="s">
        <v>121</v>
      </c>
      <c r="F943" s="3" t="s">
        <v>120</v>
      </c>
      <c r="G943" s="3" t="s">
        <v>120</v>
      </c>
      <c r="H943" s="3" t="s">
        <v>2879</v>
      </c>
      <c r="I943" s="11">
        <v>2</v>
      </c>
      <c r="J943" s="12">
        <v>3</v>
      </c>
      <c r="K943" s="12">
        <f t="shared" si="14"/>
        <v>3</v>
      </c>
      <c r="L943" s="4">
        <v>1</v>
      </c>
    </row>
    <row r="944" spans="1:12" x14ac:dyDescent="0.25">
      <c r="A944" s="3" t="s">
        <v>933</v>
      </c>
      <c r="B944" s="3" t="s">
        <v>4448</v>
      </c>
      <c r="C944" s="3" t="s">
        <v>2234</v>
      </c>
      <c r="D944" s="3" t="s">
        <v>2521</v>
      </c>
      <c r="E944" s="3" t="s">
        <v>62</v>
      </c>
      <c r="F944" s="3" t="s">
        <v>61</v>
      </c>
      <c r="G944" s="3" t="s">
        <v>61</v>
      </c>
      <c r="H944" s="3" t="s">
        <v>62</v>
      </c>
      <c r="I944" s="11">
        <v>10</v>
      </c>
      <c r="J944" s="12">
        <v>15</v>
      </c>
      <c r="K944" s="12">
        <f t="shared" si="14"/>
        <v>15</v>
      </c>
      <c r="L944" s="4">
        <v>1</v>
      </c>
    </row>
    <row r="945" spans="1:12" x14ac:dyDescent="0.25">
      <c r="A945" s="3" t="s">
        <v>934</v>
      </c>
      <c r="B945" s="3" t="s">
        <v>4449</v>
      </c>
      <c r="C945" s="3" t="s">
        <v>2234</v>
      </c>
      <c r="D945" s="3" t="s">
        <v>2302</v>
      </c>
      <c r="E945" s="3" t="s">
        <v>99</v>
      </c>
      <c r="F945" s="3" t="s">
        <v>98</v>
      </c>
      <c r="G945" s="3" t="s">
        <v>127</v>
      </c>
      <c r="H945" s="3" t="s">
        <v>142</v>
      </c>
      <c r="I945" s="11">
        <v>10</v>
      </c>
      <c r="J945" s="12">
        <v>21</v>
      </c>
      <c r="K945" s="12">
        <f t="shared" si="14"/>
        <v>21</v>
      </c>
      <c r="L945" s="4">
        <v>1</v>
      </c>
    </row>
    <row r="946" spans="1:12" x14ac:dyDescent="0.25">
      <c r="A946" s="3" t="s">
        <v>935</v>
      </c>
      <c r="B946" s="3" t="s">
        <v>4450</v>
      </c>
      <c r="C946" s="3" t="s">
        <v>2234</v>
      </c>
      <c r="D946" s="3" t="s">
        <v>2527</v>
      </c>
      <c r="E946" s="3" t="s">
        <v>7</v>
      </c>
      <c r="F946" s="3" t="s">
        <v>6</v>
      </c>
      <c r="G946" s="3" t="s">
        <v>120</v>
      </c>
      <c r="H946" s="3" t="s">
        <v>2879</v>
      </c>
      <c r="I946" s="11">
        <v>5</v>
      </c>
      <c r="J946" s="12">
        <v>7</v>
      </c>
      <c r="K946" s="12">
        <f t="shared" si="14"/>
        <v>7</v>
      </c>
      <c r="L946" s="4">
        <v>1</v>
      </c>
    </row>
    <row r="947" spans="1:12" x14ac:dyDescent="0.25">
      <c r="A947" s="3" t="s">
        <v>936</v>
      </c>
      <c r="B947" s="3" t="s">
        <v>3666</v>
      </c>
      <c r="C947" s="3" t="s">
        <v>2234</v>
      </c>
      <c r="D947" s="3" t="s">
        <v>2556</v>
      </c>
      <c r="E947" s="3" t="s">
        <v>15</v>
      </c>
      <c r="F947" s="3" t="s">
        <v>14</v>
      </c>
      <c r="G947" s="3" t="s">
        <v>14</v>
      </c>
      <c r="H947" s="3" t="s">
        <v>15</v>
      </c>
      <c r="I947" s="11">
        <v>8</v>
      </c>
      <c r="J947" s="12">
        <v>8</v>
      </c>
      <c r="K947" s="12">
        <f t="shared" si="14"/>
        <v>8</v>
      </c>
      <c r="L947" s="4">
        <v>1</v>
      </c>
    </row>
    <row r="948" spans="1:12" x14ac:dyDescent="0.25">
      <c r="A948" s="3" t="s">
        <v>937</v>
      </c>
      <c r="B948" s="3" t="s">
        <v>3667</v>
      </c>
      <c r="C948" s="3" t="s">
        <v>2234</v>
      </c>
      <c r="D948" s="3" t="s">
        <v>2816</v>
      </c>
      <c r="E948" s="3" t="s">
        <v>105</v>
      </c>
      <c r="F948" s="3" t="s">
        <v>104</v>
      </c>
      <c r="G948" s="3" t="s">
        <v>104</v>
      </c>
      <c r="H948" s="3" t="s">
        <v>2364</v>
      </c>
      <c r="I948" s="11">
        <v>7</v>
      </c>
      <c r="J948" s="12">
        <v>16</v>
      </c>
      <c r="K948" s="12">
        <f t="shared" si="14"/>
        <v>16</v>
      </c>
      <c r="L948" s="4">
        <v>1</v>
      </c>
    </row>
    <row r="949" spans="1:12" x14ac:dyDescent="0.25">
      <c r="A949" s="3" t="s">
        <v>938</v>
      </c>
      <c r="B949" s="3" t="s">
        <v>4451</v>
      </c>
      <c r="C949" s="3" t="s">
        <v>2234</v>
      </c>
      <c r="D949" s="3" t="s">
        <v>2302</v>
      </c>
      <c r="E949" s="3" t="s">
        <v>66</v>
      </c>
      <c r="F949" s="3" t="s">
        <v>65</v>
      </c>
      <c r="G949" s="3" t="s">
        <v>127</v>
      </c>
      <c r="H949" s="3" t="s">
        <v>142</v>
      </c>
      <c r="I949" s="11">
        <v>8</v>
      </c>
      <c r="J949" s="12">
        <v>14</v>
      </c>
      <c r="K949" s="12">
        <f t="shared" si="14"/>
        <v>14</v>
      </c>
      <c r="L949" s="4">
        <v>1</v>
      </c>
    </row>
    <row r="950" spans="1:12" x14ac:dyDescent="0.25">
      <c r="A950" s="3" t="s">
        <v>939</v>
      </c>
      <c r="B950" s="3" t="s">
        <v>4452</v>
      </c>
      <c r="C950" s="3" t="s">
        <v>2234</v>
      </c>
      <c r="D950" s="3" t="s">
        <v>2279</v>
      </c>
      <c r="E950" s="3" t="s">
        <v>96</v>
      </c>
      <c r="F950" s="3" t="s">
        <v>95</v>
      </c>
      <c r="G950" s="3" t="s">
        <v>95</v>
      </c>
      <c r="H950" s="3" t="s">
        <v>96</v>
      </c>
      <c r="I950" s="11">
        <v>6</v>
      </c>
      <c r="J950" s="12">
        <v>14</v>
      </c>
      <c r="K950" s="12">
        <f t="shared" si="14"/>
        <v>14</v>
      </c>
      <c r="L950" s="4">
        <v>1</v>
      </c>
    </row>
    <row r="951" spans="1:12" x14ac:dyDescent="0.25">
      <c r="A951" s="3" t="s">
        <v>940</v>
      </c>
      <c r="B951" s="3" t="s">
        <v>3668</v>
      </c>
      <c r="C951" s="3" t="s">
        <v>2234</v>
      </c>
      <c r="D951" s="3" t="s">
        <v>2677</v>
      </c>
      <c r="E951" s="3" t="s">
        <v>31</v>
      </c>
      <c r="F951" s="3" t="s">
        <v>30</v>
      </c>
      <c r="G951" s="3" t="s">
        <v>30</v>
      </c>
      <c r="H951" s="3" t="s">
        <v>31</v>
      </c>
      <c r="I951" s="11">
        <v>5</v>
      </c>
      <c r="J951" s="12">
        <v>10</v>
      </c>
      <c r="K951" s="12">
        <f t="shared" si="14"/>
        <v>10</v>
      </c>
      <c r="L951" s="4">
        <v>1</v>
      </c>
    </row>
    <row r="952" spans="1:12" x14ac:dyDescent="0.25">
      <c r="A952" s="3" t="s">
        <v>941</v>
      </c>
      <c r="B952" s="3" t="s">
        <v>3148</v>
      </c>
      <c r="C952" s="3" t="s">
        <v>2234</v>
      </c>
      <c r="D952" s="3" t="s">
        <v>2696</v>
      </c>
      <c r="E952" s="3" t="s">
        <v>70</v>
      </c>
      <c r="F952" s="3" t="s">
        <v>69</v>
      </c>
      <c r="G952" s="3" t="s">
        <v>120</v>
      </c>
      <c r="H952" s="3" t="s">
        <v>2879</v>
      </c>
      <c r="I952" s="11">
        <v>10</v>
      </c>
      <c r="J952" s="12">
        <v>15</v>
      </c>
      <c r="K952" s="12">
        <f t="shared" si="14"/>
        <v>15</v>
      </c>
      <c r="L952" s="4">
        <v>1</v>
      </c>
    </row>
    <row r="953" spans="1:12" x14ac:dyDescent="0.25">
      <c r="A953" s="3" t="s">
        <v>942</v>
      </c>
      <c r="B953" s="3" t="s">
        <v>3669</v>
      </c>
      <c r="C953" s="3" t="s">
        <v>2234</v>
      </c>
      <c r="D953" s="3" t="s">
        <v>2253</v>
      </c>
      <c r="E953" s="3" t="s">
        <v>23</v>
      </c>
      <c r="F953" s="3" t="s">
        <v>22</v>
      </c>
      <c r="G953" s="3" t="s">
        <v>127</v>
      </c>
      <c r="H953" s="3" t="s">
        <v>142</v>
      </c>
      <c r="I953" s="11">
        <v>5</v>
      </c>
      <c r="J953" s="12">
        <v>8</v>
      </c>
      <c r="K953" s="12">
        <f t="shared" si="14"/>
        <v>8</v>
      </c>
      <c r="L953" s="4">
        <v>1</v>
      </c>
    </row>
    <row r="954" spans="1:12" x14ac:dyDescent="0.25">
      <c r="A954" s="3" t="s">
        <v>943</v>
      </c>
      <c r="B954" s="3" t="s">
        <v>4453</v>
      </c>
      <c r="C954" s="3" t="s">
        <v>2234</v>
      </c>
      <c r="D954" s="3" t="s">
        <v>2245</v>
      </c>
      <c r="E954" s="3" t="s">
        <v>35</v>
      </c>
      <c r="F954" s="3" t="s">
        <v>34</v>
      </c>
      <c r="G954" s="3" t="s">
        <v>34</v>
      </c>
      <c r="H954" s="3" t="s">
        <v>35</v>
      </c>
      <c r="I954" s="11">
        <v>5</v>
      </c>
      <c r="J954" s="12">
        <v>15</v>
      </c>
      <c r="K954" s="12">
        <f t="shared" si="14"/>
        <v>15</v>
      </c>
      <c r="L954" s="4">
        <v>1</v>
      </c>
    </row>
    <row r="955" spans="1:12" x14ac:dyDescent="0.25">
      <c r="A955" s="3" t="s">
        <v>944</v>
      </c>
      <c r="B955" s="3" t="s">
        <v>4454</v>
      </c>
      <c r="C955" s="3" t="s">
        <v>2234</v>
      </c>
      <c r="D955" s="3" t="s">
        <v>2691</v>
      </c>
      <c r="E955" s="3" t="s">
        <v>19</v>
      </c>
      <c r="F955" s="3" t="s">
        <v>18</v>
      </c>
      <c r="G955" s="3" t="s">
        <v>127</v>
      </c>
      <c r="H955" s="3" t="s">
        <v>142</v>
      </c>
      <c r="I955" s="11">
        <v>4</v>
      </c>
      <c r="J955" s="12">
        <v>15</v>
      </c>
      <c r="K955" s="12">
        <f t="shared" si="14"/>
        <v>15</v>
      </c>
      <c r="L955" s="4">
        <v>1</v>
      </c>
    </row>
    <row r="956" spans="1:12" x14ac:dyDescent="0.25">
      <c r="A956" s="3" t="s">
        <v>945</v>
      </c>
      <c r="B956" s="3" t="s">
        <v>4455</v>
      </c>
      <c r="C956" s="3" t="s">
        <v>2234</v>
      </c>
      <c r="D956" s="3" t="s">
        <v>2245</v>
      </c>
      <c r="E956" s="3" t="s">
        <v>44</v>
      </c>
      <c r="F956" s="3" t="s">
        <v>43</v>
      </c>
      <c r="G956" s="3" t="s">
        <v>43</v>
      </c>
      <c r="H956" s="3" t="s">
        <v>2877</v>
      </c>
      <c r="I956" s="11">
        <v>10</v>
      </c>
      <c r="J956" s="12">
        <v>15</v>
      </c>
      <c r="K956" s="12">
        <f t="shared" si="14"/>
        <v>15</v>
      </c>
      <c r="L956" s="4">
        <v>1</v>
      </c>
    </row>
    <row r="957" spans="1:12" x14ac:dyDescent="0.25">
      <c r="A957" s="3" t="s">
        <v>946</v>
      </c>
      <c r="B957" s="3" t="s">
        <v>2937</v>
      </c>
      <c r="C957" s="3" t="s">
        <v>2234</v>
      </c>
      <c r="D957" s="3" t="s">
        <v>2685</v>
      </c>
      <c r="E957" s="3" t="s">
        <v>66</v>
      </c>
      <c r="F957" s="3" t="s">
        <v>65</v>
      </c>
      <c r="G957" s="3" t="s">
        <v>65</v>
      </c>
      <c r="H957" s="3" t="s">
        <v>66</v>
      </c>
      <c r="I957" s="11">
        <v>5</v>
      </c>
      <c r="J957" s="12">
        <v>15</v>
      </c>
      <c r="K957" s="12">
        <f t="shared" si="14"/>
        <v>15</v>
      </c>
      <c r="L957" s="4">
        <v>1</v>
      </c>
    </row>
    <row r="958" spans="1:12" x14ac:dyDescent="0.25">
      <c r="A958" s="3" t="s">
        <v>947</v>
      </c>
      <c r="B958" s="3" t="s">
        <v>4456</v>
      </c>
      <c r="C958" s="3" t="s">
        <v>2234</v>
      </c>
      <c r="D958" s="3" t="s">
        <v>2308</v>
      </c>
      <c r="E958" s="3" t="s">
        <v>70</v>
      </c>
      <c r="F958" s="3" t="s">
        <v>69</v>
      </c>
      <c r="G958" s="3" t="s">
        <v>69</v>
      </c>
      <c r="H958" s="3" t="s">
        <v>70</v>
      </c>
      <c r="I958" s="11">
        <v>10</v>
      </c>
      <c r="J958" s="12">
        <v>15</v>
      </c>
      <c r="K958" s="12">
        <f t="shared" si="14"/>
        <v>15</v>
      </c>
      <c r="L958" s="4">
        <v>1</v>
      </c>
    </row>
    <row r="959" spans="1:12" x14ac:dyDescent="0.25">
      <c r="A959" s="3" t="s">
        <v>948</v>
      </c>
      <c r="B959" s="3" t="s">
        <v>4457</v>
      </c>
      <c r="C959" s="3" t="s">
        <v>2234</v>
      </c>
      <c r="D959" s="3" t="s">
        <v>2568</v>
      </c>
      <c r="E959" s="3" t="s">
        <v>2223</v>
      </c>
      <c r="F959" s="3" t="s">
        <v>97</v>
      </c>
      <c r="G959" s="3" t="s">
        <v>97</v>
      </c>
      <c r="H959" s="3" t="s">
        <v>2873</v>
      </c>
      <c r="I959" s="11">
        <v>5</v>
      </c>
      <c r="J959" s="12">
        <v>14</v>
      </c>
      <c r="K959" s="12">
        <f t="shared" si="14"/>
        <v>14</v>
      </c>
      <c r="L959" s="4">
        <v>1</v>
      </c>
    </row>
    <row r="960" spans="1:12" x14ac:dyDescent="0.25">
      <c r="A960" s="3" t="s">
        <v>949</v>
      </c>
      <c r="B960" s="3" t="s">
        <v>2933</v>
      </c>
      <c r="C960" s="3" t="s">
        <v>2234</v>
      </c>
      <c r="D960" s="3" t="s">
        <v>2532</v>
      </c>
      <c r="E960" s="3" t="s">
        <v>86</v>
      </c>
      <c r="F960" s="3" t="s">
        <v>85</v>
      </c>
      <c r="G960" s="3" t="s">
        <v>127</v>
      </c>
      <c r="H960" s="3" t="s">
        <v>142</v>
      </c>
      <c r="I960" s="11">
        <v>5</v>
      </c>
      <c r="J960" s="12">
        <v>7</v>
      </c>
      <c r="K960" s="12">
        <f t="shared" si="14"/>
        <v>7</v>
      </c>
      <c r="L960" s="4">
        <v>1</v>
      </c>
    </row>
    <row r="961" spans="1:12" x14ac:dyDescent="0.25">
      <c r="A961" s="3" t="s">
        <v>950</v>
      </c>
      <c r="B961" s="3" t="s">
        <v>4458</v>
      </c>
      <c r="C961" s="3" t="s">
        <v>2234</v>
      </c>
      <c r="D961" s="3" t="s">
        <v>2556</v>
      </c>
      <c r="E961" s="3" t="s">
        <v>2223</v>
      </c>
      <c r="F961" s="3" t="s">
        <v>97</v>
      </c>
      <c r="G961" s="3" t="s">
        <v>97</v>
      </c>
      <c r="H961" s="3" t="s">
        <v>2873</v>
      </c>
      <c r="I961" s="11">
        <v>7</v>
      </c>
      <c r="J961" s="12">
        <v>8</v>
      </c>
      <c r="K961" s="12">
        <f t="shared" si="14"/>
        <v>8</v>
      </c>
      <c r="L961" s="4">
        <v>1</v>
      </c>
    </row>
    <row r="962" spans="1:12" x14ac:dyDescent="0.25">
      <c r="A962" s="3" t="s">
        <v>951</v>
      </c>
      <c r="B962" s="3" t="s">
        <v>5283</v>
      </c>
      <c r="C962" s="3" t="s">
        <v>2234</v>
      </c>
      <c r="D962" s="3" t="s">
        <v>2664</v>
      </c>
      <c r="E962" s="3" t="s">
        <v>94</v>
      </c>
      <c r="F962" s="3" t="s">
        <v>93</v>
      </c>
      <c r="G962" s="3" t="s">
        <v>120</v>
      </c>
      <c r="H962" s="3" t="s">
        <v>2879</v>
      </c>
      <c r="I962" s="11">
        <v>5</v>
      </c>
      <c r="J962" s="12">
        <v>14</v>
      </c>
      <c r="K962" s="12">
        <f t="shared" ref="K962:K1025" si="15">IF(J962&gt;31,31,J962)</f>
        <v>14</v>
      </c>
      <c r="L962" s="4">
        <v>1</v>
      </c>
    </row>
    <row r="963" spans="1:12" x14ac:dyDescent="0.25">
      <c r="A963" s="3" t="s">
        <v>952</v>
      </c>
      <c r="B963" s="3" t="s">
        <v>3149</v>
      </c>
      <c r="C963" s="3" t="s">
        <v>2234</v>
      </c>
      <c r="D963" s="3" t="s">
        <v>2266</v>
      </c>
      <c r="E963" s="3" t="s">
        <v>11</v>
      </c>
      <c r="F963" s="3" t="s">
        <v>10</v>
      </c>
      <c r="G963" s="3" t="s">
        <v>10</v>
      </c>
      <c r="H963" s="3" t="s">
        <v>11</v>
      </c>
      <c r="I963" s="11">
        <v>10</v>
      </c>
      <c r="J963" s="12">
        <v>24</v>
      </c>
      <c r="K963" s="12">
        <f t="shared" si="15"/>
        <v>24</v>
      </c>
      <c r="L963" s="4">
        <v>0.2</v>
      </c>
    </row>
    <row r="964" spans="1:12" x14ac:dyDescent="0.25">
      <c r="A964" s="3" t="s">
        <v>952</v>
      </c>
      <c r="B964" s="3" t="s">
        <v>3149</v>
      </c>
      <c r="C964" s="3" t="s">
        <v>2234</v>
      </c>
      <c r="D964" s="3" t="s">
        <v>2692</v>
      </c>
      <c r="E964" s="3" t="s">
        <v>11</v>
      </c>
      <c r="F964" s="3" t="s">
        <v>10</v>
      </c>
      <c r="G964" s="3" t="s">
        <v>10</v>
      </c>
      <c r="H964" s="3" t="s">
        <v>11</v>
      </c>
      <c r="I964" s="11">
        <v>10</v>
      </c>
      <c r="J964" s="12">
        <v>24</v>
      </c>
      <c r="K964" s="12">
        <f t="shared" si="15"/>
        <v>24</v>
      </c>
      <c r="L964" s="4">
        <v>0.8</v>
      </c>
    </row>
    <row r="965" spans="1:12" x14ac:dyDescent="0.25">
      <c r="A965" s="3" t="s">
        <v>953</v>
      </c>
      <c r="B965" s="3" t="s">
        <v>4459</v>
      </c>
      <c r="C965" s="3" t="s">
        <v>2234</v>
      </c>
      <c r="D965" s="3" t="s">
        <v>2259</v>
      </c>
      <c r="E965" s="3" t="s">
        <v>19</v>
      </c>
      <c r="F965" s="3" t="s">
        <v>18</v>
      </c>
      <c r="G965" s="3" t="s">
        <v>127</v>
      </c>
      <c r="H965" s="3" t="s">
        <v>142</v>
      </c>
      <c r="I965" s="11">
        <v>10</v>
      </c>
      <c r="J965" s="12">
        <v>18</v>
      </c>
      <c r="K965" s="12">
        <f t="shared" si="15"/>
        <v>18</v>
      </c>
      <c r="L965" s="4">
        <v>1</v>
      </c>
    </row>
    <row r="966" spans="1:12" x14ac:dyDescent="0.25">
      <c r="A966" s="3" t="s">
        <v>954</v>
      </c>
      <c r="B966" s="3" t="s">
        <v>4460</v>
      </c>
      <c r="C966" s="3" t="s">
        <v>2234</v>
      </c>
      <c r="D966" s="3" t="s">
        <v>2685</v>
      </c>
      <c r="E966" s="3" t="s">
        <v>29</v>
      </c>
      <c r="F966" s="3" t="s">
        <v>28</v>
      </c>
      <c r="G966" s="3" t="s">
        <v>28</v>
      </c>
      <c r="H966" s="3" t="s">
        <v>29</v>
      </c>
      <c r="I966" s="11">
        <v>1</v>
      </c>
      <c r="J966" s="12">
        <v>14</v>
      </c>
      <c r="K966" s="12">
        <f t="shared" si="15"/>
        <v>14</v>
      </c>
      <c r="L966" s="4">
        <v>1</v>
      </c>
    </row>
    <row r="967" spans="1:12" x14ac:dyDescent="0.25">
      <c r="A967" s="3" t="s">
        <v>955</v>
      </c>
      <c r="B967" s="3" t="s">
        <v>3670</v>
      </c>
      <c r="C967" s="3" t="s">
        <v>2234</v>
      </c>
      <c r="D967" s="3" t="s">
        <v>2568</v>
      </c>
      <c r="E967" s="3" t="s">
        <v>74</v>
      </c>
      <c r="F967" s="3" t="s">
        <v>73</v>
      </c>
      <c r="G967" s="3" t="s">
        <v>73</v>
      </c>
      <c r="H967" s="3" t="s">
        <v>74</v>
      </c>
      <c r="I967" s="11">
        <v>2</v>
      </c>
      <c r="J967" s="12">
        <v>15</v>
      </c>
      <c r="K967" s="12">
        <f t="shared" si="15"/>
        <v>15</v>
      </c>
      <c r="L967" s="4">
        <v>1</v>
      </c>
    </row>
    <row r="968" spans="1:12" x14ac:dyDescent="0.25">
      <c r="A968" s="3" t="s">
        <v>956</v>
      </c>
      <c r="B968" s="3" t="s">
        <v>4461</v>
      </c>
      <c r="C968" s="3" t="s">
        <v>2234</v>
      </c>
      <c r="D968" s="3" t="s">
        <v>2693</v>
      </c>
      <c r="E968" s="3" t="s">
        <v>13</v>
      </c>
      <c r="F968" s="3" t="s">
        <v>12</v>
      </c>
      <c r="G968" s="3" t="s">
        <v>12</v>
      </c>
      <c r="H968" s="3" t="s">
        <v>13</v>
      </c>
      <c r="I968" s="11">
        <v>10</v>
      </c>
      <c r="J968" s="12">
        <v>14</v>
      </c>
      <c r="K968" s="12">
        <f t="shared" si="15"/>
        <v>14</v>
      </c>
      <c r="L968" s="4">
        <v>1</v>
      </c>
    </row>
    <row r="969" spans="1:12" x14ac:dyDescent="0.25">
      <c r="A969" s="3" t="s">
        <v>957</v>
      </c>
      <c r="B969" s="3" t="s">
        <v>4462</v>
      </c>
      <c r="C969" s="3" t="s">
        <v>2234</v>
      </c>
      <c r="D969" s="3" t="s">
        <v>2239</v>
      </c>
      <c r="E969" s="3" t="s">
        <v>17</v>
      </c>
      <c r="F969" s="3" t="s">
        <v>16</v>
      </c>
      <c r="G969" s="3" t="s">
        <v>16</v>
      </c>
      <c r="H969" s="3" t="s">
        <v>2874</v>
      </c>
      <c r="I969" s="11">
        <v>5</v>
      </c>
      <c r="J969" s="12">
        <v>13</v>
      </c>
      <c r="K969" s="12">
        <f t="shared" si="15"/>
        <v>13</v>
      </c>
      <c r="L969" s="4">
        <v>1</v>
      </c>
    </row>
    <row r="970" spans="1:12" x14ac:dyDescent="0.25">
      <c r="A970" s="3" t="s">
        <v>958</v>
      </c>
      <c r="B970" s="3" t="s">
        <v>3671</v>
      </c>
      <c r="C970" s="3" t="s">
        <v>2234</v>
      </c>
      <c r="D970" s="3" t="s">
        <v>2312</v>
      </c>
      <c r="E970" s="3" t="s">
        <v>50</v>
      </c>
      <c r="F970" s="3" t="s">
        <v>49</v>
      </c>
      <c r="G970" s="3" t="s">
        <v>127</v>
      </c>
      <c r="H970" s="3" t="s">
        <v>142</v>
      </c>
      <c r="I970" s="11">
        <v>7</v>
      </c>
      <c r="J970" s="12">
        <v>13</v>
      </c>
      <c r="K970" s="12">
        <f t="shared" si="15"/>
        <v>13</v>
      </c>
      <c r="L970" s="4">
        <v>1</v>
      </c>
    </row>
    <row r="971" spans="1:12" x14ac:dyDescent="0.25">
      <c r="A971" s="3" t="s">
        <v>959</v>
      </c>
      <c r="B971" s="3" t="s">
        <v>4463</v>
      </c>
      <c r="C971" s="3" t="s">
        <v>2234</v>
      </c>
      <c r="D971" s="3" t="s">
        <v>2521</v>
      </c>
      <c r="E971" s="3" t="s">
        <v>62</v>
      </c>
      <c r="F971" s="3" t="s">
        <v>61</v>
      </c>
      <c r="G971" s="3" t="s">
        <v>61</v>
      </c>
      <c r="H971" s="3" t="s">
        <v>62</v>
      </c>
      <c r="I971" s="11">
        <v>9</v>
      </c>
      <c r="J971" s="12">
        <v>15</v>
      </c>
      <c r="K971" s="12">
        <f t="shared" si="15"/>
        <v>15</v>
      </c>
      <c r="L971" s="4">
        <v>1</v>
      </c>
    </row>
    <row r="972" spans="1:12" x14ac:dyDescent="0.25">
      <c r="A972" s="3" t="s">
        <v>960</v>
      </c>
      <c r="B972" s="3" t="s">
        <v>4464</v>
      </c>
      <c r="C972" s="3" t="s">
        <v>2234</v>
      </c>
      <c r="D972" s="3" t="s">
        <v>2362</v>
      </c>
      <c r="E972" s="3" t="s">
        <v>107</v>
      </c>
      <c r="F972" s="3" t="s">
        <v>106</v>
      </c>
      <c r="G972" s="3" t="s">
        <v>106</v>
      </c>
      <c r="H972" s="3" t="s">
        <v>107</v>
      </c>
      <c r="I972" s="11">
        <v>10</v>
      </c>
      <c r="J972" s="12">
        <v>14</v>
      </c>
      <c r="K972" s="12">
        <f t="shared" si="15"/>
        <v>14</v>
      </c>
      <c r="L972" s="4">
        <v>1</v>
      </c>
    </row>
    <row r="973" spans="1:12" x14ac:dyDescent="0.25">
      <c r="A973" s="3" t="s">
        <v>961</v>
      </c>
      <c r="B973" s="3" t="s">
        <v>4465</v>
      </c>
      <c r="C973" s="3" t="s">
        <v>2234</v>
      </c>
      <c r="D973" s="3" t="s">
        <v>2245</v>
      </c>
      <c r="E973" s="3" t="s">
        <v>109</v>
      </c>
      <c r="F973" s="3" t="s">
        <v>108</v>
      </c>
      <c r="G973" s="3" t="s">
        <v>108</v>
      </c>
      <c r="H973" s="3" t="s">
        <v>109</v>
      </c>
      <c r="I973" s="11">
        <v>8</v>
      </c>
      <c r="J973" s="12">
        <v>14</v>
      </c>
      <c r="K973" s="12">
        <f t="shared" si="15"/>
        <v>14</v>
      </c>
      <c r="L973" s="4">
        <v>1</v>
      </c>
    </row>
    <row r="974" spans="1:12" x14ac:dyDescent="0.25">
      <c r="A974" s="3" t="s">
        <v>962</v>
      </c>
      <c r="B974" s="3" t="s">
        <v>3672</v>
      </c>
      <c r="C974" s="3" t="s">
        <v>2234</v>
      </c>
      <c r="D974" s="3" t="s">
        <v>2454</v>
      </c>
      <c r="E974" s="3" t="s">
        <v>23</v>
      </c>
      <c r="F974" s="3" t="s">
        <v>22</v>
      </c>
      <c r="G974" s="3" t="s">
        <v>127</v>
      </c>
      <c r="H974" s="3" t="s">
        <v>142</v>
      </c>
      <c r="I974" s="11">
        <v>7</v>
      </c>
      <c r="J974" s="12">
        <v>15</v>
      </c>
      <c r="K974" s="12">
        <f t="shared" si="15"/>
        <v>15</v>
      </c>
      <c r="L974" s="4">
        <v>1</v>
      </c>
    </row>
    <row r="975" spans="1:12" x14ac:dyDescent="0.25">
      <c r="A975" s="3" t="s">
        <v>963</v>
      </c>
      <c r="B975" s="3" t="s">
        <v>4466</v>
      </c>
      <c r="C975" s="3" t="s">
        <v>2234</v>
      </c>
      <c r="D975" s="3" t="s">
        <v>2556</v>
      </c>
      <c r="E975" s="3" t="s">
        <v>35</v>
      </c>
      <c r="F975" s="3" t="s">
        <v>34</v>
      </c>
      <c r="G975" s="3" t="s">
        <v>34</v>
      </c>
      <c r="H975" s="3" t="s">
        <v>35</v>
      </c>
      <c r="I975" s="11">
        <v>6</v>
      </c>
      <c r="J975" s="12">
        <v>27</v>
      </c>
      <c r="K975" s="12">
        <f t="shared" si="15"/>
        <v>27</v>
      </c>
      <c r="L975" s="4">
        <v>1</v>
      </c>
    </row>
    <row r="976" spans="1:12" x14ac:dyDescent="0.25">
      <c r="A976" s="3" t="s">
        <v>964</v>
      </c>
      <c r="B976" s="3" t="s">
        <v>3673</v>
      </c>
      <c r="C976" s="3" t="s">
        <v>2234</v>
      </c>
      <c r="D976" s="3" t="s">
        <v>2277</v>
      </c>
      <c r="E976" s="3" t="s">
        <v>25</v>
      </c>
      <c r="F976" s="3" t="s">
        <v>24</v>
      </c>
      <c r="G976" s="3" t="s">
        <v>24</v>
      </c>
      <c r="H976" s="3" t="s">
        <v>25</v>
      </c>
      <c r="I976" s="11">
        <v>10</v>
      </c>
      <c r="J976" s="12">
        <v>22</v>
      </c>
      <c r="K976" s="12">
        <f t="shared" si="15"/>
        <v>22</v>
      </c>
      <c r="L976" s="4">
        <v>1</v>
      </c>
    </row>
    <row r="977" spans="1:12" x14ac:dyDescent="0.25">
      <c r="A977" s="3" t="s">
        <v>965</v>
      </c>
      <c r="B977" s="3" t="s">
        <v>4467</v>
      </c>
      <c r="C977" s="3" t="s">
        <v>2234</v>
      </c>
      <c r="D977" s="3" t="s">
        <v>2277</v>
      </c>
      <c r="E977" s="3" t="s">
        <v>92</v>
      </c>
      <c r="F977" s="3" t="s">
        <v>91</v>
      </c>
      <c r="G977" s="3" t="s">
        <v>91</v>
      </c>
      <c r="H977" s="3" t="s">
        <v>92</v>
      </c>
      <c r="I977" s="11">
        <v>5</v>
      </c>
      <c r="J977" s="12">
        <v>13</v>
      </c>
      <c r="K977" s="12">
        <f t="shared" si="15"/>
        <v>13</v>
      </c>
      <c r="L977" s="4">
        <v>1</v>
      </c>
    </row>
    <row r="978" spans="1:12" x14ac:dyDescent="0.25">
      <c r="A978" s="3" t="s">
        <v>966</v>
      </c>
      <c r="B978" s="3" t="s">
        <v>3674</v>
      </c>
      <c r="C978" s="3" t="s">
        <v>2234</v>
      </c>
      <c r="D978" s="3" t="s">
        <v>2749</v>
      </c>
      <c r="E978" s="3" t="s">
        <v>96</v>
      </c>
      <c r="F978" s="3" t="s">
        <v>95</v>
      </c>
      <c r="G978" s="3" t="s">
        <v>95</v>
      </c>
      <c r="H978" s="3" t="s">
        <v>96</v>
      </c>
      <c r="I978" s="11">
        <v>8</v>
      </c>
      <c r="J978" s="12">
        <v>23</v>
      </c>
      <c r="K978" s="12">
        <f t="shared" si="15"/>
        <v>23</v>
      </c>
      <c r="L978" s="4">
        <v>0.6</v>
      </c>
    </row>
    <row r="979" spans="1:12" x14ac:dyDescent="0.25">
      <c r="A979" s="3" t="s">
        <v>966</v>
      </c>
      <c r="B979" s="3" t="s">
        <v>3674</v>
      </c>
      <c r="C979" s="3" t="s">
        <v>2234</v>
      </c>
      <c r="D979" s="3" t="s">
        <v>2266</v>
      </c>
      <c r="E979" s="3" t="s">
        <v>96</v>
      </c>
      <c r="F979" s="3" t="s">
        <v>95</v>
      </c>
      <c r="G979" s="3" t="s">
        <v>95</v>
      </c>
      <c r="H979" s="3" t="s">
        <v>96</v>
      </c>
      <c r="I979" s="11">
        <v>8</v>
      </c>
      <c r="J979" s="12">
        <v>23</v>
      </c>
      <c r="K979" s="12">
        <f t="shared" si="15"/>
        <v>23</v>
      </c>
      <c r="L979" s="4">
        <v>0.4</v>
      </c>
    </row>
    <row r="980" spans="1:12" x14ac:dyDescent="0.25">
      <c r="A980" s="3" t="s">
        <v>967</v>
      </c>
      <c r="B980" s="3" t="s">
        <v>3128</v>
      </c>
      <c r="C980" s="3" t="s">
        <v>2234</v>
      </c>
      <c r="D980" s="3" t="s">
        <v>2279</v>
      </c>
      <c r="E980" s="3" t="s">
        <v>11</v>
      </c>
      <c r="F980" s="3" t="s">
        <v>10</v>
      </c>
      <c r="G980" s="3" t="s">
        <v>10</v>
      </c>
      <c r="H980" s="3" t="s">
        <v>11</v>
      </c>
      <c r="I980" s="11">
        <v>9</v>
      </c>
      <c r="J980" s="12">
        <v>15</v>
      </c>
      <c r="K980" s="12">
        <f t="shared" si="15"/>
        <v>15</v>
      </c>
      <c r="L980" s="4">
        <v>1</v>
      </c>
    </row>
    <row r="981" spans="1:12" x14ac:dyDescent="0.25">
      <c r="A981" s="3" t="s">
        <v>968</v>
      </c>
      <c r="B981" s="3" t="s">
        <v>3372</v>
      </c>
      <c r="C981" s="3" t="s">
        <v>2234</v>
      </c>
      <c r="D981" s="3" t="s">
        <v>2405</v>
      </c>
      <c r="E981" s="3" t="s">
        <v>103</v>
      </c>
      <c r="F981" s="3" t="s">
        <v>102</v>
      </c>
      <c r="G981" s="3" t="s">
        <v>102</v>
      </c>
      <c r="H981" s="3" t="s">
        <v>103</v>
      </c>
      <c r="I981" s="11">
        <v>10</v>
      </c>
      <c r="J981" s="12">
        <v>15</v>
      </c>
      <c r="K981" s="12">
        <f t="shared" si="15"/>
        <v>15</v>
      </c>
      <c r="L981" s="4">
        <v>0.6</v>
      </c>
    </row>
    <row r="982" spans="1:12" x14ac:dyDescent="0.25">
      <c r="A982" s="3" t="s">
        <v>968</v>
      </c>
      <c r="B982" s="3" t="s">
        <v>3372</v>
      </c>
      <c r="C982" s="3" t="s">
        <v>2234</v>
      </c>
      <c r="D982" s="3" t="s">
        <v>2405</v>
      </c>
      <c r="E982" s="3" t="s">
        <v>44</v>
      </c>
      <c r="F982" s="3" t="s">
        <v>43</v>
      </c>
      <c r="G982" s="3" t="s">
        <v>43</v>
      </c>
      <c r="H982" s="3" t="s">
        <v>2877</v>
      </c>
      <c r="I982" s="11">
        <v>10</v>
      </c>
      <c r="J982" s="12">
        <v>15</v>
      </c>
      <c r="K982" s="12">
        <f t="shared" si="15"/>
        <v>15</v>
      </c>
      <c r="L982" s="4">
        <v>0.4</v>
      </c>
    </row>
    <row r="983" spans="1:12" x14ac:dyDescent="0.25">
      <c r="A983" s="3" t="s">
        <v>969</v>
      </c>
      <c r="B983" s="3" t="s">
        <v>4468</v>
      </c>
      <c r="C983" s="3" t="s">
        <v>2234</v>
      </c>
      <c r="D983" s="3" t="s">
        <v>2279</v>
      </c>
      <c r="E983" s="3" t="s">
        <v>31</v>
      </c>
      <c r="F983" s="3" t="s">
        <v>30</v>
      </c>
      <c r="G983" s="3" t="s">
        <v>30</v>
      </c>
      <c r="H983" s="3" t="s">
        <v>31</v>
      </c>
      <c r="I983" s="11">
        <v>10</v>
      </c>
      <c r="J983" s="12">
        <v>21</v>
      </c>
      <c r="K983" s="12">
        <f t="shared" si="15"/>
        <v>21</v>
      </c>
      <c r="L983" s="4">
        <v>1</v>
      </c>
    </row>
    <row r="984" spans="1:12" x14ac:dyDescent="0.25">
      <c r="A984" s="3" t="s">
        <v>970</v>
      </c>
      <c r="B984" s="3" t="s">
        <v>3016</v>
      </c>
      <c r="C984" s="3" t="s">
        <v>2234</v>
      </c>
      <c r="D984" s="3" t="s">
        <v>2341</v>
      </c>
      <c r="E984" s="3" t="s">
        <v>107</v>
      </c>
      <c r="F984" s="3" t="s">
        <v>106</v>
      </c>
      <c r="G984" s="3" t="s">
        <v>106</v>
      </c>
      <c r="H984" s="3" t="s">
        <v>107</v>
      </c>
      <c r="I984" s="11">
        <v>7</v>
      </c>
      <c r="J984" s="12">
        <v>17</v>
      </c>
      <c r="K984" s="12">
        <f t="shared" si="15"/>
        <v>17</v>
      </c>
      <c r="L984" s="4">
        <v>1</v>
      </c>
    </row>
    <row r="985" spans="1:12" x14ac:dyDescent="0.25">
      <c r="A985" s="3" t="s">
        <v>971</v>
      </c>
      <c r="B985" s="3" t="s">
        <v>4469</v>
      </c>
      <c r="C985" s="3" t="s">
        <v>2234</v>
      </c>
      <c r="D985" s="3" t="s">
        <v>2279</v>
      </c>
      <c r="E985" s="3" t="s">
        <v>70</v>
      </c>
      <c r="F985" s="3" t="s">
        <v>69</v>
      </c>
      <c r="G985" s="3" t="s">
        <v>69</v>
      </c>
      <c r="H985" s="3" t="s">
        <v>70</v>
      </c>
      <c r="I985" s="11">
        <v>6</v>
      </c>
      <c r="J985" s="12">
        <v>13</v>
      </c>
      <c r="K985" s="12">
        <f t="shared" si="15"/>
        <v>13</v>
      </c>
      <c r="L985" s="4">
        <v>1</v>
      </c>
    </row>
    <row r="986" spans="1:12" x14ac:dyDescent="0.25">
      <c r="A986" s="3" t="s">
        <v>972</v>
      </c>
      <c r="B986" s="3" t="s">
        <v>3017</v>
      </c>
      <c r="C986" s="3" t="s">
        <v>2234</v>
      </c>
      <c r="D986" s="3" t="s">
        <v>2308</v>
      </c>
      <c r="E986" s="3" t="s">
        <v>99</v>
      </c>
      <c r="F986" s="3" t="s">
        <v>98</v>
      </c>
      <c r="G986" s="3" t="s">
        <v>98</v>
      </c>
      <c r="H986" s="3" t="s">
        <v>99</v>
      </c>
      <c r="I986" s="11">
        <v>10</v>
      </c>
      <c r="J986" s="12">
        <v>18</v>
      </c>
      <c r="K986" s="12">
        <f t="shared" si="15"/>
        <v>18</v>
      </c>
      <c r="L986" s="4">
        <v>1</v>
      </c>
    </row>
    <row r="987" spans="1:12" x14ac:dyDescent="0.25">
      <c r="A987" s="3" t="s">
        <v>973</v>
      </c>
      <c r="B987" s="3" t="s">
        <v>4470</v>
      </c>
      <c r="C987" s="3" t="s">
        <v>2234</v>
      </c>
      <c r="D987" s="3" t="s">
        <v>2799</v>
      </c>
      <c r="E987" s="3" t="s">
        <v>99</v>
      </c>
      <c r="F987" s="3" t="s">
        <v>98</v>
      </c>
      <c r="G987" s="3" t="s">
        <v>120</v>
      </c>
      <c r="H987" s="3" t="s">
        <v>2879</v>
      </c>
      <c r="I987" s="11">
        <v>5</v>
      </c>
      <c r="J987" s="12">
        <v>15</v>
      </c>
      <c r="K987" s="12">
        <f t="shared" si="15"/>
        <v>15</v>
      </c>
      <c r="L987" s="4">
        <v>1</v>
      </c>
    </row>
    <row r="988" spans="1:12" x14ac:dyDescent="0.25">
      <c r="A988" s="3" t="s">
        <v>974</v>
      </c>
      <c r="B988" s="3" t="s">
        <v>4471</v>
      </c>
      <c r="C988" s="3" t="s">
        <v>2234</v>
      </c>
      <c r="D988" s="3" t="s">
        <v>2284</v>
      </c>
      <c r="E988" s="3" t="s">
        <v>96</v>
      </c>
      <c r="F988" s="3" t="s">
        <v>95</v>
      </c>
      <c r="G988" s="3" t="s">
        <v>120</v>
      </c>
      <c r="H988" s="3" t="s">
        <v>2879</v>
      </c>
      <c r="I988" s="11">
        <v>7</v>
      </c>
      <c r="J988" s="12">
        <v>23</v>
      </c>
      <c r="K988" s="12">
        <f t="shared" si="15"/>
        <v>23</v>
      </c>
      <c r="L988" s="4">
        <v>1</v>
      </c>
    </row>
    <row r="989" spans="1:12" x14ac:dyDescent="0.25">
      <c r="A989" s="3" t="s">
        <v>975</v>
      </c>
      <c r="B989" s="3" t="s">
        <v>5209</v>
      </c>
      <c r="C989" s="3" t="s">
        <v>2234</v>
      </c>
      <c r="D989" s="3" t="s">
        <v>2333</v>
      </c>
      <c r="E989" s="3" t="s">
        <v>21</v>
      </c>
      <c r="F989" s="3" t="s">
        <v>20</v>
      </c>
      <c r="G989" s="3" t="s">
        <v>120</v>
      </c>
      <c r="H989" s="3" t="s">
        <v>2879</v>
      </c>
      <c r="I989" s="11">
        <v>6</v>
      </c>
      <c r="J989" s="12">
        <v>18</v>
      </c>
      <c r="K989" s="12">
        <f t="shared" si="15"/>
        <v>18</v>
      </c>
      <c r="L989" s="4">
        <v>1</v>
      </c>
    </row>
    <row r="990" spans="1:12" x14ac:dyDescent="0.25">
      <c r="A990" s="3" t="s">
        <v>976</v>
      </c>
      <c r="B990" s="3" t="s">
        <v>3373</v>
      </c>
      <c r="C990" s="3" t="s">
        <v>2234</v>
      </c>
      <c r="D990" s="3" t="s">
        <v>2836</v>
      </c>
      <c r="E990" s="3" t="s">
        <v>66</v>
      </c>
      <c r="F990" s="3" t="s">
        <v>65</v>
      </c>
      <c r="G990" s="3" t="s">
        <v>65</v>
      </c>
      <c r="H990" s="3" t="s">
        <v>66</v>
      </c>
      <c r="I990" s="11">
        <v>5</v>
      </c>
      <c r="J990" s="12">
        <v>19</v>
      </c>
      <c r="K990" s="12">
        <f t="shared" si="15"/>
        <v>19</v>
      </c>
      <c r="L990" s="4">
        <v>0.4</v>
      </c>
    </row>
    <row r="991" spans="1:12" x14ac:dyDescent="0.25">
      <c r="A991" s="3" t="s">
        <v>976</v>
      </c>
      <c r="B991" s="3" t="s">
        <v>3373</v>
      </c>
      <c r="C991" s="3" t="s">
        <v>2234</v>
      </c>
      <c r="D991" s="3" t="s">
        <v>2341</v>
      </c>
      <c r="E991" s="3" t="s">
        <v>66</v>
      </c>
      <c r="F991" s="3" t="s">
        <v>65</v>
      </c>
      <c r="G991" s="3" t="s">
        <v>65</v>
      </c>
      <c r="H991" s="3" t="s">
        <v>66</v>
      </c>
      <c r="I991" s="11">
        <v>5</v>
      </c>
      <c r="J991" s="12">
        <v>19</v>
      </c>
      <c r="K991" s="12">
        <f t="shared" si="15"/>
        <v>19</v>
      </c>
      <c r="L991" s="4">
        <v>0.6</v>
      </c>
    </row>
    <row r="992" spans="1:12" x14ac:dyDescent="0.25">
      <c r="A992" s="3" t="s">
        <v>977</v>
      </c>
      <c r="B992" s="3" t="s">
        <v>4472</v>
      </c>
      <c r="C992" s="3" t="s">
        <v>2234</v>
      </c>
      <c r="D992" s="3" t="s">
        <v>2659</v>
      </c>
      <c r="E992" s="3" t="s">
        <v>74</v>
      </c>
      <c r="F992" s="3" t="s">
        <v>73</v>
      </c>
      <c r="G992" s="3" t="s">
        <v>73</v>
      </c>
      <c r="H992" s="3" t="s">
        <v>74</v>
      </c>
      <c r="I992" s="11">
        <v>10</v>
      </c>
      <c r="J992" s="12">
        <v>24</v>
      </c>
      <c r="K992" s="12">
        <f t="shared" si="15"/>
        <v>24</v>
      </c>
      <c r="L992" s="4">
        <v>1</v>
      </c>
    </row>
    <row r="993" spans="1:12" x14ac:dyDescent="0.25">
      <c r="A993" s="3" t="s">
        <v>978</v>
      </c>
      <c r="B993" s="3" t="s">
        <v>4473</v>
      </c>
      <c r="C993" s="3" t="s">
        <v>2234</v>
      </c>
      <c r="D993" s="3" t="s">
        <v>2289</v>
      </c>
      <c r="E993" s="3" t="s">
        <v>31</v>
      </c>
      <c r="F993" s="3" t="s">
        <v>30</v>
      </c>
      <c r="G993" s="3" t="s">
        <v>30</v>
      </c>
      <c r="H993" s="3" t="s">
        <v>31</v>
      </c>
      <c r="I993" s="11">
        <v>9</v>
      </c>
      <c r="J993" s="12">
        <v>15</v>
      </c>
      <c r="K993" s="12">
        <f t="shared" si="15"/>
        <v>15</v>
      </c>
      <c r="L993" s="4">
        <v>1</v>
      </c>
    </row>
    <row r="994" spans="1:12" x14ac:dyDescent="0.25">
      <c r="A994" s="3" t="s">
        <v>979</v>
      </c>
      <c r="B994" s="3" t="s">
        <v>4474</v>
      </c>
      <c r="C994" s="3" t="s">
        <v>2234</v>
      </c>
      <c r="D994" s="3" t="s">
        <v>2289</v>
      </c>
      <c r="E994" s="3" t="s">
        <v>99</v>
      </c>
      <c r="F994" s="3" t="s">
        <v>98</v>
      </c>
      <c r="G994" s="3" t="s">
        <v>98</v>
      </c>
      <c r="H994" s="3" t="s">
        <v>99</v>
      </c>
      <c r="I994" s="11">
        <v>5</v>
      </c>
      <c r="J994" s="12">
        <v>17</v>
      </c>
      <c r="K994" s="12">
        <f t="shared" si="15"/>
        <v>17</v>
      </c>
      <c r="L994" s="4">
        <v>1</v>
      </c>
    </row>
    <row r="995" spans="1:12" x14ac:dyDescent="0.25">
      <c r="A995" s="3" t="s">
        <v>980</v>
      </c>
      <c r="B995" s="3" t="s">
        <v>4475</v>
      </c>
      <c r="C995" s="3" t="s">
        <v>2234</v>
      </c>
      <c r="D995" s="3" t="s">
        <v>2289</v>
      </c>
      <c r="E995" s="3" t="s">
        <v>11</v>
      </c>
      <c r="F995" s="3" t="s">
        <v>10</v>
      </c>
      <c r="G995" s="3" t="s">
        <v>10</v>
      </c>
      <c r="H995" s="3" t="s">
        <v>11</v>
      </c>
      <c r="I995" s="11">
        <v>7</v>
      </c>
      <c r="J995" s="12">
        <v>15</v>
      </c>
      <c r="K995" s="12">
        <f t="shared" si="15"/>
        <v>15</v>
      </c>
      <c r="L995" s="4">
        <v>1</v>
      </c>
    </row>
    <row r="996" spans="1:12" x14ac:dyDescent="0.25">
      <c r="A996" s="3" t="s">
        <v>981</v>
      </c>
      <c r="B996" s="3" t="s">
        <v>3675</v>
      </c>
      <c r="C996" s="3" t="s">
        <v>2234</v>
      </c>
      <c r="D996" s="3" t="s">
        <v>2306</v>
      </c>
      <c r="E996" s="3" t="s">
        <v>107</v>
      </c>
      <c r="F996" s="3" t="s">
        <v>106</v>
      </c>
      <c r="G996" s="3" t="s">
        <v>106</v>
      </c>
      <c r="H996" s="3" t="s">
        <v>107</v>
      </c>
      <c r="I996" s="11">
        <v>10</v>
      </c>
      <c r="J996" s="12">
        <v>15</v>
      </c>
      <c r="K996" s="12">
        <f t="shared" si="15"/>
        <v>15</v>
      </c>
      <c r="L996" s="4">
        <v>1</v>
      </c>
    </row>
    <row r="997" spans="1:12" x14ac:dyDescent="0.25">
      <c r="A997" s="3" t="s">
        <v>982</v>
      </c>
      <c r="B997" s="3" t="s">
        <v>5284</v>
      </c>
      <c r="C997" s="3" t="s">
        <v>2234</v>
      </c>
      <c r="D997" s="3" t="s">
        <v>2328</v>
      </c>
      <c r="E997" s="3" t="s">
        <v>23</v>
      </c>
      <c r="F997" s="3" t="s">
        <v>22</v>
      </c>
      <c r="G997" s="3" t="s">
        <v>120</v>
      </c>
      <c r="H997" s="3" t="s">
        <v>2879</v>
      </c>
      <c r="I997" s="11">
        <v>10</v>
      </c>
      <c r="J997" s="12">
        <v>16</v>
      </c>
      <c r="K997" s="12">
        <f t="shared" si="15"/>
        <v>16</v>
      </c>
      <c r="L997" s="4">
        <v>1</v>
      </c>
    </row>
    <row r="998" spans="1:12" x14ac:dyDescent="0.25">
      <c r="A998" s="3" t="s">
        <v>983</v>
      </c>
      <c r="B998" s="3" t="s">
        <v>3676</v>
      </c>
      <c r="C998" s="3" t="s">
        <v>2234</v>
      </c>
      <c r="D998" s="3" t="s">
        <v>2816</v>
      </c>
      <c r="E998" s="3" t="s">
        <v>105</v>
      </c>
      <c r="F998" s="3" t="s">
        <v>104</v>
      </c>
      <c r="G998" s="3" t="s">
        <v>104</v>
      </c>
      <c r="H998" s="3" t="s">
        <v>2364</v>
      </c>
      <c r="I998" s="11">
        <v>8</v>
      </c>
      <c r="J998" s="12">
        <v>15</v>
      </c>
      <c r="K998" s="12">
        <f t="shared" si="15"/>
        <v>15</v>
      </c>
      <c r="L998" s="4">
        <v>1</v>
      </c>
    </row>
    <row r="999" spans="1:12" x14ac:dyDescent="0.25">
      <c r="A999" s="3" t="s">
        <v>984</v>
      </c>
      <c r="B999" s="3" t="s">
        <v>3374</v>
      </c>
      <c r="C999" s="3" t="s">
        <v>2234</v>
      </c>
      <c r="D999" s="3" t="s">
        <v>2815</v>
      </c>
      <c r="E999" s="3" t="s">
        <v>99</v>
      </c>
      <c r="F999" s="3" t="s">
        <v>98</v>
      </c>
      <c r="G999" s="3" t="s">
        <v>135</v>
      </c>
      <c r="H999" s="3" t="s">
        <v>2883</v>
      </c>
      <c r="I999" s="11">
        <v>10</v>
      </c>
      <c r="J999" s="12">
        <v>25</v>
      </c>
      <c r="K999" s="12">
        <f t="shared" si="15"/>
        <v>25</v>
      </c>
      <c r="L999" s="4">
        <v>0.2</v>
      </c>
    </row>
    <row r="1000" spans="1:12" x14ac:dyDescent="0.25">
      <c r="A1000" s="3" t="s">
        <v>984</v>
      </c>
      <c r="B1000" s="3" t="s">
        <v>3374</v>
      </c>
      <c r="C1000" s="3" t="s">
        <v>2234</v>
      </c>
      <c r="D1000" s="3" t="s">
        <v>2733</v>
      </c>
      <c r="E1000" s="3" t="s">
        <v>99</v>
      </c>
      <c r="F1000" s="3" t="s">
        <v>98</v>
      </c>
      <c r="G1000" s="3" t="s">
        <v>98</v>
      </c>
      <c r="H1000" s="3" t="s">
        <v>99</v>
      </c>
      <c r="I1000" s="11">
        <v>10</v>
      </c>
      <c r="J1000" s="12">
        <v>25</v>
      </c>
      <c r="K1000" s="12">
        <f t="shared" si="15"/>
        <v>25</v>
      </c>
      <c r="L1000" s="4">
        <v>0.8</v>
      </c>
    </row>
    <row r="1001" spans="1:12" x14ac:dyDescent="0.25">
      <c r="A1001" s="3" t="s">
        <v>985</v>
      </c>
      <c r="B1001" s="3" t="s">
        <v>3018</v>
      </c>
      <c r="C1001" s="3" t="s">
        <v>2234</v>
      </c>
      <c r="D1001" s="3" t="s">
        <v>2279</v>
      </c>
      <c r="E1001" s="3" t="s">
        <v>31</v>
      </c>
      <c r="F1001" s="3" t="s">
        <v>30</v>
      </c>
      <c r="G1001" s="3" t="s">
        <v>30</v>
      </c>
      <c r="H1001" s="3" t="s">
        <v>31</v>
      </c>
      <c r="I1001" s="11">
        <v>10</v>
      </c>
      <c r="J1001" s="12">
        <v>19</v>
      </c>
      <c r="K1001" s="12">
        <f t="shared" si="15"/>
        <v>19</v>
      </c>
      <c r="L1001" s="4">
        <v>1</v>
      </c>
    </row>
    <row r="1002" spans="1:12" x14ac:dyDescent="0.25">
      <c r="A1002" s="3" t="s">
        <v>986</v>
      </c>
      <c r="B1002" s="3" t="s">
        <v>3249</v>
      </c>
      <c r="C1002" s="3" t="s">
        <v>2234</v>
      </c>
      <c r="D1002" s="3" t="s">
        <v>2772</v>
      </c>
      <c r="E1002" s="3" t="s">
        <v>107</v>
      </c>
      <c r="F1002" s="3" t="s">
        <v>106</v>
      </c>
      <c r="G1002" s="3" t="s">
        <v>106</v>
      </c>
      <c r="H1002" s="3" t="s">
        <v>107</v>
      </c>
      <c r="I1002" s="11">
        <v>8</v>
      </c>
      <c r="J1002" s="12">
        <v>15</v>
      </c>
      <c r="K1002" s="12">
        <f t="shared" si="15"/>
        <v>15</v>
      </c>
      <c r="L1002" s="4">
        <v>0.2</v>
      </c>
    </row>
    <row r="1003" spans="1:12" x14ac:dyDescent="0.25">
      <c r="A1003" s="3" t="s">
        <v>986</v>
      </c>
      <c r="B1003" s="3" t="s">
        <v>3249</v>
      </c>
      <c r="C1003" s="3" t="s">
        <v>2234</v>
      </c>
      <c r="D1003" s="3" t="s">
        <v>2836</v>
      </c>
      <c r="E1003" s="3" t="s">
        <v>107</v>
      </c>
      <c r="F1003" s="3" t="s">
        <v>106</v>
      </c>
      <c r="G1003" s="3" t="s">
        <v>106</v>
      </c>
      <c r="H1003" s="3" t="s">
        <v>107</v>
      </c>
      <c r="I1003" s="11">
        <v>8</v>
      </c>
      <c r="J1003" s="12">
        <v>15</v>
      </c>
      <c r="K1003" s="12">
        <f t="shared" si="15"/>
        <v>15</v>
      </c>
      <c r="L1003" s="4">
        <v>0.8</v>
      </c>
    </row>
    <row r="1004" spans="1:12" x14ac:dyDescent="0.25">
      <c r="A1004" s="3" t="s">
        <v>987</v>
      </c>
      <c r="B1004" s="3" t="s">
        <v>3375</v>
      </c>
      <c r="C1004" s="3" t="s">
        <v>2234</v>
      </c>
      <c r="D1004" s="3" t="s">
        <v>2282</v>
      </c>
      <c r="E1004" s="3" t="s">
        <v>70</v>
      </c>
      <c r="F1004" s="3" t="s">
        <v>69</v>
      </c>
      <c r="G1004" s="3" t="s">
        <v>69</v>
      </c>
      <c r="H1004" s="3" t="s">
        <v>70</v>
      </c>
      <c r="I1004" s="11">
        <v>8</v>
      </c>
      <c r="J1004" s="12">
        <v>22</v>
      </c>
      <c r="K1004" s="12">
        <f t="shared" si="15"/>
        <v>22</v>
      </c>
      <c r="L1004" s="4">
        <v>1</v>
      </c>
    </row>
    <row r="1005" spans="1:12" x14ac:dyDescent="0.25">
      <c r="A1005" s="3" t="s">
        <v>988</v>
      </c>
      <c r="B1005" s="3" t="s">
        <v>3677</v>
      </c>
      <c r="C1005" s="3" t="s">
        <v>2234</v>
      </c>
      <c r="D1005" s="3" t="s">
        <v>2277</v>
      </c>
      <c r="E1005" s="3" t="s">
        <v>74</v>
      </c>
      <c r="F1005" s="3" t="s">
        <v>73</v>
      </c>
      <c r="G1005" s="3" t="s">
        <v>73</v>
      </c>
      <c r="H1005" s="3" t="s">
        <v>74</v>
      </c>
      <c r="I1005" s="11">
        <v>9</v>
      </c>
      <c r="J1005" s="12">
        <v>15</v>
      </c>
      <c r="K1005" s="12">
        <f t="shared" si="15"/>
        <v>15</v>
      </c>
      <c r="L1005" s="4">
        <v>1</v>
      </c>
    </row>
    <row r="1006" spans="1:12" x14ac:dyDescent="0.25">
      <c r="A1006" s="3" t="s">
        <v>989</v>
      </c>
      <c r="B1006" s="3" t="s">
        <v>4476</v>
      </c>
      <c r="C1006" s="3" t="s">
        <v>2234</v>
      </c>
      <c r="D1006" s="3" t="s">
        <v>2308</v>
      </c>
      <c r="E1006" s="3" t="s">
        <v>70</v>
      </c>
      <c r="F1006" s="3" t="s">
        <v>69</v>
      </c>
      <c r="G1006" s="3" t="s">
        <v>69</v>
      </c>
      <c r="H1006" s="3" t="s">
        <v>70</v>
      </c>
      <c r="I1006" s="11">
        <v>10</v>
      </c>
      <c r="J1006" s="12">
        <v>13</v>
      </c>
      <c r="K1006" s="12">
        <f t="shared" si="15"/>
        <v>13</v>
      </c>
      <c r="L1006" s="4">
        <v>1</v>
      </c>
    </row>
    <row r="1007" spans="1:12" x14ac:dyDescent="0.25">
      <c r="A1007" s="3" t="s">
        <v>990</v>
      </c>
      <c r="B1007" s="3" t="s">
        <v>4477</v>
      </c>
      <c r="C1007" s="3" t="s">
        <v>2234</v>
      </c>
      <c r="D1007" s="3" t="s">
        <v>2298</v>
      </c>
      <c r="E1007" s="3" t="s">
        <v>39</v>
      </c>
      <c r="F1007" s="3" t="s">
        <v>38</v>
      </c>
      <c r="G1007" s="3" t="s">
        <v>120</v>
      </c>
      <c r="H1007" s="3" t="s">
        <v>2879</v>
      </c>
      <c r="I1007" s="11">
        <v>5</v>
      </c>
      <c r="J1007" s="12">
        <v>15</v>
      </c>
      <c r="K1007" s="12">
        <f t="shared" si="15"/>
        <v>15</v>
      </c>
      <c r="L1007" s="4">
        <v>1</v>
      </c>
    </row>
    <row r="1008" spans="1:12" x14ac:dyDescent="0.25">
      <c r="A1008" s="3" t="s">
        <v>991</v>
      </c>
      <c r="B1008" s="3" t="s">
        <v>4478</v>
      </c>
      <c r="C1008" s="3" t="s">
        <v>2234</v>
      </c>
      <c r="D1008" s="3" t="s">
        <v>2279</v>
      </c>
      <c r="E1008" s="3" t="s">
        <v>99</v>
      </c>
      <c r="F1008" s="3" t="s">
        <v>98</v>
      </c>
      <c r="G1008" s="3" t="s">
        <v>98</v>
      </c>
      <c r="H1008" s="3" t="s">
        <v>99</v>
      </c>
      <c r="I1008" s="11">
        <v>10</v>
      </c>
      <c r="J1008" s="12">
        <v>15</v>
      </c>
      <c r="K1008" s="12">
        <f t="shared" si="15"/>
        <v>15</v>
      </c>
      <c r="L1008" s="4">
        <v>1</v>
      </c>
    </row>
    <row r="1009" spans="1:12" x14ac:dyDescent="0.25">
      <c r="A1009" s="3" t="s">
        <v>992</v>
      </c>
      <c r="B1009" s="3" t="s">
        <v>4479</v>
      </c>
      <c r="C1009" s="3" t="s">
        <v>2234</v>
      </c>
      <c r="D1009" s="3" t="s">
        <v>2353</v>
      </c>
      <c r="E1009" s="3" t="s">
        <v>88</v>
      </c>
      <c r="F1009" s="3" t="s">
        <v>87</v>
      </c>
      <c r="G1009" s="3" t="s">
        <v>118</v>
      </c>
      <c r="H1009" s="3" t="s">
        <v>2880</v>
      </c>
      <c r="I1009" s="11">
        <v>10</v>
      </c>
      <c r="J1009" s="12">
        <v>22</v>
      </c>
      <c r="K1009" s="12">
        <f t="shared" si="15"/>
        <v>22</v>
      </c>
      <c r="L1009" s="4">
        <v>1</v>
      </c>
    </row>
    <row r="1010" spans="1:12" x14ac:dyDescent="0.25">
      <c r="A1010" s="3" t="s">
        <v>993</v>
      </c>
      <c r="B1010" s="3" t="s">
        <v>3678</v>
      </c>
      <c r="C1010" s="3" t="s">
        <v>2234</v>
      </c>
      <c r="D1010" s="3" t="s">
        <v>2306</v>
      </c>
      <c r="E1010" s="3" t="s">
        <v>33</v>
      </c>
      <c r="F1010" s="3" t="s">
        <v>32</v>
      </c>
      <c r="G1010" s="3" t="s">
        <v>32</v>
      </c>
      <c r="H1010" s="3" t="s">
        <v>33</v>
      </c>
      <c r="I1010" s="11">
        <v>10</v>
      </c>
      <c r="J1010" s="12">
        <v>21</v>
      </c>
      <c r="K1010" s="12">
        <f t="shared" si="15"/>
        <v>21</v>
      </c>
      <c r="L1010" s="4">
        <v>1</v>
      </c>
    </row>
    <row r="1011" spans="1:12" x14ac:dyDescent="0.25">
      <c r="A1011" s="3" t="s">
        <v>994</v>
      </c>
      <c r="B1011" s="3" t="s">
        <v>4480</v>
      </c>
      <c r="C1011" s="3" t="s">
        <v>2234</v>
      </c>
      <c r="D1011" s="3" t="s">
        <v>2820</v>
      </c>
      <c r="E1011" s="3" t="s">
        <v>54</v>
      </c>
      <c r="F1011" s="3" t="s">
        <v>53</v>
      </c>
      <c r="G1011" s="3" t="s">
        <v>120</v>
      </c>
      <c r="H1011" s="3" t="s">
        <v>2879</v>
      </c>
      <c r="I1011" s="11">
        <v>5</v>
      </c>
      <c r="J1011" s="12">
        <v>25</v>
      </c>
      <c r="K1011" s="12">
        <f t="shared" si="15"/>
        <v>25</v>
      </c>
      <c r="L1011" s="4">
        <v>1</v>
      </c>
    </row>
    <row r="1012" spans="1:12" x14ac:dyDescent="0.25">
      <c r="A1012" s="3" t="s">
        <v>995</v>
      </c>
      <c r="B1012" s="3" t="s">
        <v>3679</v>
      </c>
      <c r="C1012" s="3" t="s">
        <v>2234</v>
      </c>
      <c r="D1012" s="3" t="s">
        <v>2291</v>
      </c>
      <c r="E1012" s="3" t="s">
        <v>29</v>
      </c>
      <c r="F1012" s="3" t="s">
        <v>28</v>
      </c>
      <c r="G1012" s="3" t="s">
        <v>28</v>
      </c>
      <c r="H1012" s="3" t="s">
        <v>29</v>
      </c>
      <c r="I1012" s="11">
        <v>8</v>
      </c>
      <c r="J1012" s="12">
        <v>21</v>
      </c>
      <c r="K1012" s="12">
        <f t="shared" si="15"/>
        <v>21</v>
      </c>
      <c r="L1012" s="4">
        <v>1</v>
      </c>
    </row>
    <row r="1013" spans="1:12" x14ac:dyDescent="0.25">
      <c r="A1013" s="3" t="s">
        <v>996</v>
      </c>
      <c r="B1013" s="3" t="s">
        <v>3680</v>
      </c>
      <c r="C1013" s="3" t="s">
        <v>2234</v>
      </c>
      <c r="D1013" s="3" t="s">
        <v>2341</v>
      </c>
      <c r="E1013" s="3" t="s">
        <v>29</v>
      </c>
      <c r="F1013" s="3" t="s">
        <v>28</v>
      </c>
      <c r="G1013" s="3" t="s">
        <v>28</v>
      </c>
      <c r="H1013" s="3" t="s">
        <v>29</v>
      </c>
      <c r="I1013" s="11">
        <v>6</v>
      </c>
      <c r="J1013" s="12">
        <v>18</v>
      </c>
      <c r="K1013" s="12">
        <f t="shared" si="15"/>
        <v>18</v>
      </c>
      <c r="L1013" s="4">
        <v>1</v>
      </c>
    </row>
    <row r="1014" spans="1:12" x14ac:dyDescent="0.25">
      <c r="A1014" s="3" t="s">
        <v>997</v>
      </c>
      <c r="B1014" s="3" t="s">
        <v>3376</v>
      </c>
      <c r="C1014" s="3" t="s">
        <v>2234</v>
      </c>
      <c r="D1014" s="3" t="s">
        <v>2335</v>
      </c>
      <c r="E1014" s="3" t="s">
        <v>115</v>
      </c>
      <c r="F1014" s="3" t="s">
        <v>114</v>
      </c>
      <c r="G1014" s="3" t="s">
        <v>114</v>
      </c>
      <c r="H1014" s="3" t="s">
        <v>115</v>
      </c>
      <c r="I1014" s="11">
        <v>9</v>
      </c>
      <c r="J1014" s="12">
        <v>23</v>
      </c>
      <c r="K1014" s="12">
        <f t="shared" si="15"/>
        <v>23</v>
      </c>
      <c r="L1014" s="4">
        <v>0.2</v>
      </c>
    </row>
    <row r="1015" spans="1:12" x14ac:dyDescent="0.25">
      <c r="A1015" s="3" t="s">
        <v>997</v>
      </c>
      <c r="B1015" s="3" t="s">
        <v>3376</v>
      </c>
      <c r="C1015" s="3" t="s">
        <v>2234</v>
      </c>
      <c r="D1015" s="3" t="s">
        <v>2335</v>
      </c>
      <c r="E1015" s="3" t="s">
        <v>82</v>
      </c>
      <c r="F1015" s="3" t="s">
        <v>81</v>
      </c>
      <c r="G1015" s="3" t="s">
        <v>81</v>
      </c>
      <c r="H1015" s="3" t="s">
        <v>82</v>
      </c>
      <c r="I1015" s="11">
        <v>9</v>
      </c>
      <c r="J1015" s="12">
        <v>23</v>
      </c>
      <c r="K1015" s="12">
        <f t="shared" si="15"/>
        <v>23</v>
      </c>
      <c r="L1015" s="4">
        <v>0.8</v>
      </c>
    </row>
    <row r="1016" spans="1:12" x14ac:dyDescent="0.25">
      <c r="A1016" s="3" t="s">
        <v>998</v>
      </c>
      <c r="B1016" s="3" t="s">
        <v>4481</v>
      </c>
      <c r="C1016" s="3" t="s">
        <v>2234</v>
      </c>
      <c r="D1016" s="3" t="s">
        <v>2381</v>
      </c>
      <c r="E1016" s="3" t="s">
        <v>31</v>
      </c>
      <c r="F1016" s="3" t="s">
        <v>30</v>
      </c>
      <c r="G1016" s="3" t="s">
        <v>30</v>
      </c>
      <c r="H1016" s="3" t="s">
        <v>31</v>
      </c>
      <c r="I1016" s="11">
        <v>10</v>
      </c>
      <c r="J1016" s="12">
        <v>18</v>
      </c>
      <c r="K1016" s="12">
        <f t="shared" si="15"/>
        <v>18</v>
      </c>
      <c r="L1016" s="4">
        <v>1</v>
      </c>
    </row>
    <row r="1017" spans="1:12" x14ac:dyDescent="0.25">
      <c r="A1017" s="3" t="s">
        <v>999</v>
      </c>
      <c r="B1017" s="3" t="s">
        <v>4482</v>
      </c>
      <c r="C1017" s="3" t="s">
        <v>2234</v>
      </c>
      <c r="D1017" s="3" t="s">
        <v>2521</v>
      </c>
      <c r="E1017" s="3" t="s">
        <v>7</v>
      </c>
      <c r="F1017" s="3" t="s">
        <v>6</v>
      </c>
      <c r="G1017" s="3" t="s">
        <v>6</v>
      </c>
      <c r="H1017" s="3" t="s">
        <v>7</v>
      </c>
      <c r="I1017" s="11">
        <v>10</v>
      </c>
      <c r="J1017" s="12">
        <v>9</v>
      </c>
      <c r="K1017" s="12">
        <f t="shared" si="15"/>
        <v>9</v>
      </c>
      <c r="L1017" s="4">
        <v>1</v>
      </c>
    </row>
    <row r="1018" spans="1:12" x14ac:dyDescent="0.25">
      <c r="A1018" s="3" t="s">
        <v>1000</v>
      </c>
      <c r="B1018" s="3" t="s">
        <v>4483</v>
      </c>
      <c r="C1018" s="3" t="s">
        <v>2234</v>
      </c>
      <c r="D1018" s="3" t="s">
        <v>2691</v>
      </c>
      <c r="E1018" s="3" t="s">
        <v>88</v>
      </c>
      <c r="F1018" s="3" t="s">
        <v>87</v>
      </c>
      <c r="G1018" s="3" t="s">
        <v>127</v>
      </c>
      <c r="H1018" s="3" t="s">
        <v>142</v>
      </c>
      <c r="I1018" s="11">
        <v>10</v>
      </c>
      <c r="J1018" s="12">
        <v>20</v>
      </c>
      <c r="K1018" s="12">
        <f t="shared" si="15"/>
        <v>20</v>
      </c>
      <c r="L1018" s="4">
        <v>1</v>
      </c>
    </row>
    <row r="1019" spans="1:12" x14ac:dyDescent="0.25">
      <c r="A1019" s="3" t="s">
        <v>1001</v>
      </c>
      <c r="B1019" s="3" t="s">
        <v>3196</v>
      </c>
      <c r="C1019" s="3" t="s">
        <v>2234</v>
      </c>
      <c r="D1019" s="3" t="s">
        <v>2809</v>
      </c>
      <c r="E1019" s="3" t="s">
        <v>107</v>
      </c>
      <c r="F1019" s="3" t="s">
        <v>106</v>
      </c>
      <c r="G1019" s="3" t="s">
        <v>106</v>
      </c>
      <c r="H1019" s="3" t="s">
        <v>107</v>
      </c>
      <c r="I1019" s="11">
        <v>10</v>
      </c>
      <c r="J1019" s="12">
        <v>14</v>
      </c>
      <c r="K1019" s="12">
        <f t="shared" si="15"/>
        <v>14</v>
      </c>
      <c r="L1019" s="4">
        <v>0.4</v>
      </c>
    </row>
    <row r="1020" spans="1:12" x14ac:dyDescent="0.25">
      <c r="A1020" s="3" t="s">
        <v>1001</v>
      </c>
      <c r="B1020" s="3" t="s">
        <v>3196</v>
      </c>
      <c r="C1020" s="3" t="s">
        <v>2234</v>
      </c>
      <c r="D1020" s="3" t="s">
        <v>2394</v>
      </c>
      <c r="E1020" s="3" t="s">
        <v>123</v>
      </c>
      <c r="F1020" s="3" t="s">
        <v>122</v>
      </c>
      <c r="G1020" s="3" t="s">
        <v>122</v>
      </c>
      <c r="H1020" s="3" t="s">
        <v>123</v>
      </c>
      <c r="I1020" s="11">
        <v>10</v>
      </c>
      <c r="J1020" s="12">
        <v>14</v>
      </c>
      <c r="K1020" s="12">
        <f t="shared" si="15"/>
        <v>14</v>
      </c>
      <c r="L1020" s="4">
        <v>0.6</v>
      </c>
    </row>
    <row r="1021" spans="1:12" x14ac:dyDescent="0.25">
      <c r="A1021" s="3" t="s">
        <v>1002</v>
      </c>
      <c r="B1021" s="3" t="s">
        <v>4484</v>
      </c>
      <c r="C1021" s="3" t="s">
        <v>2234</v>
      </c>
      <c r="D1021" s="3" t="s">
        <v>2289</v>
      </c>
      <c r="E1021" s="3" t="s">
        <v>70</v>
      </c>
      <c r="F1021" s="3" t="s">
        <v>69</v>
      </c>
      <c r="G1021" s="3" t="s">
        <v>69</v>
      </c>
      <c r="H1021" s="3" t="s">
        <v>70</v>
      </c>
      <c r="I1021" s="11">
        <v>1</v>
      </c>
      <c r="J1021" s="12">
        <v>17</v>
      </c>
      <c r="K1021" s="12">
        <f t="shared" si="15"/>
        <v>17</v>
      </c>
      <c r="L1021" s="4">
        <v>1</v>
      </c>
    </row>
    <row r="1022" spans="1:12" x14ac:dyDescent="0.25">
      <c r="A1022" s="3" t="s">
        <v>1003</v>
      </c>
      <c r="B1022" s="3" t="s">
        <v>4485</v>
      </c>
      <c r="C1022" s="3" t="s">
        <v>2234</v>
      </c>
      <c r="D1022" s="3" t="s">
        <v>2279</v>
      </c>
      <c r="E1022" s="3" t="s">
        <v>96</v>
      </c>
      <c r="F1022" s="3" t="s">
        <v>95</v>
      </c>
      <c r="G1022" s="3" t="s">
        <v>95</v>
      </c>
      <c r="H1022" s="3" t="s">
        <v>96</v>
      </c>
      <c r="I1022" s="11">
        <v>10</v>
      </c>
      <c r="J1022" s="12">
        <v>16</v>
      </c>
      <c r="K1022" s="12">
        <f t="shared" si="15"/>
        <v>16</v>
      </c>
      <c r="L1022" s="4">
        <v>1</v>
      </c>
    </row>
    <row r="1023" spans="1:12" x14ac:dyDescent="0.25">
      <c r="A1023" s="3" t="s">
        <v>1004</v>
      </c>
      <c r="B1023" s="3" t="s">
        <v>5285</v>
      </c>
      <c r="C1023" s="3" t="s">
        <v>2234</v>
      </c>
      <c r="D1023" s="3" t="s">
        <v>2333</v>
      </c>
      <c r="E1023" s="3" t="s">
        <v>23</v>
      </c>
      <c r="F1023" s="3" t="s">
        <v>22</v>
      </c>
      <c r="G1023" s="3" t="s">
        <v>120</v>
      </c>
      <c r="H1023" s="3" t="s">
        <v>2879</v>
      </c>
      <c r="I1023" s="11">
        <v>10</v>
      </c>
      <c r="J1023" s="12">
        <v>18</v>
      </c>
      <c r="K1023" s="12">
        <f t="shared" si="15"/>
        <v>18</v>
      </c>
      <c r="L1023" s="4">
        <v>1</v>
      </c>
    </row>
    <row r="1024" spans="1:12" x14ac:dyDescent="0.25">
      <c r="A1024" s="3" t="s">
        <v>1005</v>
      </c>
      <c r="B1024" s="3" t="s">
        <v>4486</v>
      </c>
      <c r="C1024" s="3" t="s">
        <v>2234</v>
      </c>
      <c r="D1024" s="3" t="s">
        <v>2556</v>
      </c>
      <c r="E1024" s="3" t="s">
        <v>88</v>
      </c>
      <c r="F1024" s="3" t="s">
        <v>87</v>
      </c>
      <c r="G1024" s="3" t="s">
        <v>87</v>
      </c>
      <c r="H1024" s="3" t="s">
        <v>88</v>
      </c>
      <c r="I1024" s="11">
        <v>10</v>
      </c>
      <c r="J1024" s="12">
        <v>15</v>
      </c>
      <c r="K1024" s="12">
        <f t="shared" si="15"/>
        <v>15</v>
      </c>
      <c r="L1024" s="4">
        <v>1</v>
      </c>
    </row>
    <row r="1025" spans="1:12" x14ac:dyDescent="0.25">
      <c r="A1025" s="3" t="s">
        <v>1006</v>
      </c>
      <c r="B1025" s="3" t="s">
        <v>4487</v>
      </c>
      <c r="C1025" s="3" t="s">
        <v>2234</v>
      </c>
      <c r="D1025" s="3" t="s">
        <v>2245</v>
      </c>
      <c r="E1025" s="3" t="s">
        <v>103</v>
      </c>
      <c r="F1025" s="3" t="s">
        <v>102</v>
      </c>
      <c r="G1025" s="3" t="s">
        <v>102</v>
      </c>
      <c r="H1025" s="3" t="s">
        <v>103</v>
      </c>
      <c r="I1025" s="11">
        <v>8</v>
      </c>
      <c r="J1025" s="12">
        <v>24</v>
      </c>
      <c r="K1025" s="12">
        <f t="shared" si="15"/>
        <v>24</v>
      </c>
      <c r="L1025" s="4">
        <v>1</v>
      </c>
    </row>
    <row r="1026" spans="1:12" x14ac:dyDescent="0.25">
      <c r="A1026" s="3" t="s">
        <v>1007</v>
      </c>
      <c r="B1026" s="3" t="s">
        <v>3250</v>
      </c>
      <c r="C1026" s="3" t="s">
        <v>2234</v>
      </c>
      <c r="D1026" s="3" t="s">
        <v>2886</v>
      </c>
      <c r="E1026" s="3" t="s">
        <v>70</v>
      </c>
      <c r="F1026" s="3" t="s">
        <v>69</v>
      </c>
      <c r="G1026" s="3" t="s">
        <v>69</v>
      </c>
      <c r="H1026" s="3" t="s">
        <v>70</v>
      </c>
      <c r="I1026" s="11">
        <v>3</v>
      </c>
      <c r="J1026" s="12">
        <v>12</v>
      </c>
      <c r="K1026" s="12">
        <f t="shared" ref="K1026:K1089" si="16">IF(J1026&gt;31,31,J1026)</f>
        <v>12</v>
      </c>
      <c r="L1026" s="4">
        <v>0.1</v>
      </c>
    </row>
    <row r="1027" spans="1:12" x14ac:dyDescent="0.25">
      <c r="A1027" s="3" t="s">
        <v>1007</v>
      </c>
      <c r="B1027" s="3" t="s">
        <v>3250</v>
      </c>
      <c r="C1027" s="3" t="s">
        <v>2234</v>
      </c>
      <c r="D1027" s="3" t="s">
        <v>2889</v>
      </c>
      <c r="E1027" s="3" t="s">
        <v>70</v>
      </c>
      <c r="F1027" s="3" t="s">
        <v>69</v>
      </c>
      <c r="G1027" s="3" t="s">
        <v>69</v>
      </c>
      <c r="H1027" s="3" t="s">
        <v>70</v>
      </c>
      <c r="I1027" s="11">
        <v>3</v>
      </c>
      <c r="J1027" s="12">
        <v>12</v>
      </c>
      <c r="K1027" s="12">
        <f t="shared" si="16"/>
        <v>12</v>
      </c>
      <c r="L1027" s="4">
        <v>0.3</v>
      </c>
    </row>
    <row r="1028" spans="1:12" x14ac:dyDescent="0.25">
      <c r="A1028" s="3" t="s">
        <v>1007</v>
      </c>
      <c r="B1028" s="3" t="s">
        <v>3250</v>
      </c>
      <c r="C1028" s="3" t="s">
        <v>2234</v>
      </c>
      <c r="D1028" s="3" t="s">
        <v>2381</v>
      </c>
      <c r="E1028" s="3" t="s">
        <v>70</v>
      </c>
      <c r="F1028" s="3" t="s">
        <v>69</v>
      </c>
      <c r="G1028" s="3" t="s">
        <v>69</v>
      </c>
      <c r="H1028" s="3" t="s">
        <v>70</v>
      </c>
      <c r="I1028" s="11">
        <v>3</v>
      </c>
      <c r="J1028" s="12">
        <v>12</v>
      </c>
      <c r="K1028" s="12">
        <f t="shared" si="16"/>
        <v>12</v>
      </c>
      <c r="L1028" s="4">
        <v>0.6</v>
      </c>
    </row>
    <row r="1029" spans="1:12" x14ac:dyDescent="0.25">
      <c r="A1029" s="3" t="s">
        <v>1008</v>
      </c>
      <c r="B1029" s="3" t="s">
        <v>4488</v>
      </c>
      <c r="C1029" s="3" t="s">
        <v>2234</v>
      </c>
      <c r="D1029" s="3" t="s">
        <v>2556</v>
      </c>
      <c r="E1029" s="3" t="s">
        <v>84</v>
      </c>
      <c r="F1029" s="3" t="s">
        <v>83</v>
      </c>
      <c r="G1029" s="3" t="s">
        <v>83</v>
      </c>
      <c r="H1029" s="3" t="s">
        <v>2878</v>
      </c>
      <c r="I1029" s="11">
        <v>7</v>
      </c>
      <c r="J1029" s="12">
        <v>13</v>
      </c>
      <c r="K1029" s="12">
        <f t="shared" si="16"/>
        <v>13</v>
      </c>
      <c r="L1029" s="4">
        <v>1</v>
      </c>
    </row>
    <row r="1030" spans="1:12" x14ac:dyDescent="0.25">
      <c r="A1030" s="3" t="s">
        <v>1009</v>
      </c>
      <c r="B1030" s="3" t="s">
        <v>3150</v>
      </c>
      <c r="C1030" s="3" t="s">
        <v>2234</v>
      </c>
      <c r="D1030" s="3" t="s">
        <v>2284</v>
      </c>
      <c r="E1030" s="3" t="s">
        <v>70</v>
      </c>
      <c r="F1030" s="3" t="s">
        <v>69</v>
      </c>
      <c r="G1030" s="3" t="s">
        <v>120</v>
      </c>
      <c r="H1030" s="3" t="s">
        <v>2879</v>
      </c>
      <c r="I1030" s="11">
        <v>8</v>
      </c>
      <c r="J1030" s="12">
        <v>16</v>
      </c>
      <c r="K1030" s="12">
        <f t="shared" si="16"/>
        <v>16</v>
      </c>
      <c r="L1030" s="4">
        <v>1</v>
      </c>
    </row>
    <row r="1031" spans="1:12" x14ac:dyDescent="0.25">
      <c r="A1031" s="3" t="s">
        <v>1010</v>
      </c>
      <c r="B1031" s="3" t="s">
        <v>4489</v>
      </c>
      <c r="C1031" s="3" t="s">
        <v>2234</v>
      </c>
      <c r="D1031" s="3" t="s">
        <v>2279</v>
      </c>
      <c r="E1031" s="3" t="s">
        <v>99</v>
      </c>
      <c r="F1031" s="3" t="s">
        <v>98</v>
      </c>
      <c r="G1031" s="3" t="s">
        <v>98</v>
      </c>
      <c r="H1031" s="3" t="s">
        <v>99</v>
      </c>
      <c r="I1031" s="11">
        <v>9</v>
      </c>
      <c r="J1031" s="12">
        <v>13</v>
      </c>
      <c r="K1031" s="12">
        <f t="shared" si="16"/>
        <v>13</v>
      </c>
      <c r="L1031" s="4">
        <v>1</v>
      </c>
    </row>
    <row r="1032" spans="1:12" x14ac:dyDescent="0.25">
      <c r="A1032" s="3" t="s">
        <v>1011</v>
      </c>
      <c r="B1032" s="3" t="s">
        <v>4490</v>
      </c>
      <c r="C1032" s="3" t="s">
        <v>2234</v>
      </c>
      <c r="D1032" s="3" t="s">
        <v>2284</v>
      </c>
      <c r="E1032" s="3" t="s">
        <v>99</v>
      </c>
      <c r="F1032" s="3" t="s">
        <v>98</v>
      </c>
      <c r="G1032" s="3" t="s">
        <v>120</v>
      </c>
      <c r="H1032" s="3" t="s">
        <v>2879</v>
      </c>
      <c r="I1032" s="11">
        <v>5</v>
      </c>
      <c r="J1032" s="12">
        <v>18</v>
      </c>
      <c r="K1032" s="12">
        <f t="shared" si="16"/>
        <v>18</v>
      </c>
      <c r="L1032" s="4">
        <v>1</v>
      </c>
    </row>
    <row r="1033" spans="1:12" x14ac:dyDescent="0.25">
      <c r="A1033" s="3" t="s">
        <v>1012</v>
      </c>
      <c r="B1033" s="3" t="s">
        <v>4491</v>
      </c>
      <c r="C1033" s="3" t="s">
        <v>2234</v>
      </c>
      <c r="D1033" s="3" t="s">
        <v>2284</v>
      </c>
      <c r="E1033" s="3" t="s">
        <v>107</v>
      </c>
      <c r="F1033" s="3" t="s">
        <v>106</v>
      </c>
      <c r="G1033" s="3" t="s">
        <v>120</v>
      </c>
      <c r="H1033" s="3" t="s">
        <v>2879</v>
      </c>
      <c r="I1033" s="11">
        <v>9</v>
      </c>
      <c r="J1033" s="12">
        <v>24</v>
      </c>
      <c r="K1033" s="12">
        <f t="shared" si="16"/>
        <v>24</v>
      </c>
      <c r="L1033" s="4">
        <v>1</v>
      </c>
    </row>
    <row r="1034" spans="1:12" x14ac:dyDescent="0.25">
      <c r="A1034" s="3" t="s">
        <v>1013</v>
      </c>
      <c r="B1034" s="3" t="s">
        <v>3681</v>
      </c>
      <c r="C1034" s="3" t="s">
        <v>2234</v>
      </c>
      <c r="D1034" s="3" t="s">
        <v>2708</v>
      </c>
      <c r="E1034" s="3" t="s">
        <v>86</v>
      </c>
      <c r="F1034" s="3" t="s">
        <v>85</v>
      </c>
      <c r="G1034" s="3" t="s">
        <v>127</v>
      </c>
      <c r="H1034" s="3" t="s">
        <v>142</v>
      </c>
      <c r="I1034" s="11">
        <v>10</v>
      </c>
      <c r="J1034" s="12">
        <v>15</v>
      </c>
      <c r="K1034" s="12">
        <f t="shared" si="16"/>
        <v>15</v>
      </c>
      <c r="L1034" s="4">
        <v>1</v>
      </c>
    </row>
    <row r="1035" spans="1:12" x14ac:dyDescent="0.25">
      <c r="A1035" s="3" t="s">
        <v>1014</v>
      </c>
      <c r="B1035" s="3" t="s">
        <v>3682</v>
      </c>
      <c r="C1035" s="3" t="s">
        <v>2234</v>
      </c>
      <c r="D1035" s="3" t="s">
        <v>2274</v>
      </c>
      <c r="E1035" s="3" t="s">
        <v>94</v>
      </c>
      <c r="F1035" s="3" t="s">
        <v>93</v>
      </c>
      <c r="G1035" s="3" t="s">
        <v>127</v>
      </c>
      <c r="H1035" s="3" t="s">
        <v>142</v>
      </c>
      <c r="I1035" s="11">
        <v>10</v>
      </c>
      <c r="J1035" s="12">
        <v>15</v>
      </c>
      <c r="K1035" s="12">
        <f t="shared" si="16"/>
        <v>15</v>
      </c>
      <c r="L1035" s="4">
        <v>1</v>
      </c>
    </row>
    <row r="1036" spans="1:12" x14ac:dyDescent="0.25">
      <c r="A1036" s="3" t="s">
        <v>1015</v>
      </c>
      <c r="B1036" s="3" t="s">
        <v>3683</v>
      </c>
      <c r="C1036" s="3" t="s">
        <v>2234</v>
      </c>
      <c r="D1036" s="3" t="s">
        <v>2282</v>
      </c>
      <c r="E1036" s="3" t="s">
        <v>11</v>
      </c>
      <c r="F1036" s="3" t="s">
        <v>10</v>
      </c>
      <c r="G1036" s="3" t="s">
        <v>10</v>
      </c>
      <c r="H1036" s="3" t="s">
        <v>11</v>
      </c>
      <c r="I1036" s="11">
        <v>5</v>
      </c>
      <c r="J1036" s="12">
        <v>17</v>
      </c>
      <c r="K1036" s="12">
        <f t="shared" si="16"/>
        <v>17</v>
      </c>
      <c r="L1036" s="4">
        <v>1</v>
      </c>
    </row>
    <row r="1037" spans="1:12" x14ac:dyDescent="0.25">
      <c r="A1037" s="3" t="s">
        <v>1016</v>
      </c>
      <c r="B1037" s="3" t="s">
        <v>3684</v>
      </c>
      <c r="C1037" s="3" t="s">
        <v>2234</v>
      </c>
      <c r="D1037" s="3" t="s">
        <v>2659</v>
      </c>
      <c r="E1037" s="3" t="s">
        <v>54</v>
      </c>
      <c r="F1037" s="3" t="s">
        <v>53</v>
      </c>
      <c r="G1037" s="3" t="s">
        <v>53</v>
      </c>
      <c r="H1037" s="3" t="s">
        <v>54</v>
      </c>
      <c r="I1037" s="11">
        <v>5</v>
      </c>
      <c r="J1037" s="12">
        <v>15</v>
      </c>
      <c r="K1037" s="12">
        <f t="shared" si="16"/>
        <v>15</v>
      </c>
      <c r="L1037" s="4">
        <v>1</v>
      </c>
    </row>
    <row r="1038" spans="1:12" x14ac:dyDescent="0.25">
      <c r="A1038" s="3" t="s">
        <v>1017</v>
      </c>
      <c r="B1038" s="3" t="s">
        <v>3109</v>
      </c>
      <c r="C1038" s="3" t="s">
        <v>2234</v>
      </c>
      <c r="D1038" s="3" t="s">
        <v>2247</v>
      </c>
      <c r="E1038" s="3" t="s">
        <v>99</v>
      </c>
      <c r="F1038" s="3" t="s">
        <v>98</v>
      </c>
      <c r="G1038" s="3" t="s">
        <v>98</v>
      </c>
      <c r="H1038" s="3" t="s">
        <v>99</v>
      </c>
      <c r="I1038" s="11">
        <v>5</v>
      </c>
      <c r="J1038" s="12">
        <v>21</v>
      </c>
      <c r="K1038" s="12">
        <f t="shared" si="16"/>
        <v>21</v>
      </c>
      <c r="L1038" s="4">
        <v>0.3</v>
      </c>
    </row>
    <row r="1039" spans="1:12" x14ac:dyDescent="0.25">
      <c r="A1039" s="3" t="s">
        <v>1017</v>
      </c>
      <c r="B1039" s="3" t="s">
        <v>3109</v>
      </c>
      <c r="C1039" s="3" t="s">
        <v>2234</v>
      </c>
      <c r="D1039" s="3" t="s">
        <v>2351</v>
      </c>
      <c r="E1039" s="3" t="s">
        <v>99</v>
      </c>
      <c r="F1039" s="3" t="s">
        <v>98</v>
      </c>
      <c r="G1039" s="3" t="s">
        <v>98</v>
      </c>
      <c r="H1039" s="3" t="s">
        <v>99</v>
      </c>
      <c r="I1039" s="11">
        <v>5</v>
      </c>
      <c r="J1039" s="12">
        <v>21</v>
      </c>
      <c r="K1039" s="12">
        <f t="shared" si="16"/>
        <v>21</v>
      </c>
      <c r="L1039" s="4">
        <v>0.3</v>
      </c>
    </row>
    <row r="1040" spans="1:12" x14ac:dyDescent="0.25">
      <c r="A1040" s="3" t="s">
        <v>1017</v>
      </c>
      <c r="B1040" s="3" t="s">
        <v>3109</v>
      </c>
      <c r="C1040" s="3" t="s">
        <v>2234</v>
      </c>
      <c r="D1040" s="3" t="s">
        <v>2791</v>
      </c>
      <c r="E1040" s="3" t="s">
        <v>99</v>
      </c>
      <c r="F1040" s="3" t="s">
        <v>98</v>
      </c>
      <c r="G1040" s="3" t="s">
        <v>98</v>
      </c>
      <c r="H1040" s="3" t="s">
        <v>99</v>
      </c>
      <c r="I1040" s="11">
        <v>5</v>
      </c>
      <c r="J1040" s="12">
        <v>21</v>
      </c>
      <c r="K1040" s="12">
        <f t="shared" si="16"/>
        <v>21</v>
      </c>
      <c r="L1040" s="4">
        <v>0.4</v>
      </c>
    </row>
    <row r="1041" spans="1:12" x14ac:dyDescent="0.25">
      <c r="A1041" s="3" t="s">
        <v>1018</v>
      </c>
      <c r="B1041" s="3" t="s">
        <v>4492</v>
      </c>
      <c r="C1041" s="3" t="s">
        <v>2234</v>
      </c>
      <c r="D1041" s="3" t="s">
        <v>2341</v>
      </c>
      <c r="E1041" s="3" t="s">
        <v>62</v>
      </c>
      <c r="F1041" s="3" t="s">
        <v>61</v>
      </c>
      <c r="G1041" s="3" t="s">
        <v>61</v>
      </c>
      <c r="H1041" s="3" t="s">
        <v>62</v>
      </c>
      <c r="I1041" s="11">
        <v>8</v>
      </c>
      <c r="J1041" s="12">
        <v>19</v>
      </c>
      <c r="K1041" s="12">
        <f t="shared" si="16"/>
        <v>19</v>
      </c>
      <c r="L1041" s="4">
        <v>1</v>
      </c>
    </row>
    <row r="1042" spans="1:12" x14ac:dyDescent="0.25">
      <c r="A1042" s="3" t="s">
        <v>1019</v>
      </c>
      <c r="B1042" s="3" t="s">
        <v>3685</v>
      </c>
      <c r="C1042" s="3" t="s">
        <v>2234</v>
      </c>
      <c r="D1042" s="3" t="s">
        <v>2259</v>
      </c>
      <c r="E1042" s="3" t="s">
        <v>56</v>
      </c>
      <c r="F1042" s="3" t="s">
        <v>55</v>
      </c>
      <c r="G1042" s="3" t="s">
        <v>127</v>
      </c>
      <c r="H1042" s="3" t="s">
        <v>142</v>
      </c>
      <c r="I1042" s="11">
        <v>5</v>
      </c>
      <c r="J1042" s="12">
        <v>15</v>
      </c>
      <c r="K1042" s="12">
        <f t="shared" si="16"/>
        <v>15</v>
      </c>
      <c r="L1042" s="4">
        <v>1</v>
      </c>
    </row>
    <row r="1043" spans="1:12" x14ac:dyDescent="0.25">
      <c r="A1043" s="3" t="s">
        <v>1020</v>
      </c>
      <c r="B1043" s="3" t="s">
        <v>3377</v>
      </c>
      <c r="C1043" s="3" t="s">
        <v>2234</v>
      </c>
      <c r="D1043" s="3" t="s">
        <v>2284</v>
      </c>
      <c r="E1043" s="3" t="s">
        <v>96</v>
      </c>
      <c r="F1043" s="3" t="s">
        <v>95</v>
      </c>
      <c r="G1043" s="3" t="s">
        <v>120</v>
      </c>
      <c r="H1043" s="3" t="s">
        <v>2879</v>
      </c>
      <c r="I1043" s="11">
        <v>10</v>
      </c>
      <c r="J1043" s="12">
        <v>15</v>
      </c>
      <c r="K1043" s="12">
        <f t="shared" si="16"/>
        <v>15</v>
      </c>
      <c r="L1043" s="4">
        <v>0.8</v>
      </c>
    </row>
    <row r="1044" spans="1:12" x14ac:dyDescent="0.25">
      <c r="A1044" s="3" t="s">
        <v>1020</v>
      </c>
      <c r="B1044" s="3" t="s">
        <v>3377</v>
      </c>
      <c r="C1044" s="3" t="s">
        <v>2234</v>
      </c>
      <c r="D1044" s="3" t="s">
        <v>2671</v>
      </c>
      <c r="E1044" s="3" t="s">
        <v>96</v>
      </c>
      <c r="F1044" s="3" t="s">
        <v>95</v>
      </c>
      <c r="G1044" s="3" t="s">
        <v>120</v>
      </c>
      <c r="H1044" s="3" t="s">
        <v>2879</v>
      </c>
      <c r="I1044" s="11">
        <v>10</v>
      </c>
      <c r="J1044" s="12">
        <v>15</v>
      </c>
      <c r="K1044" s="12">
        <f t="shared" si="16"/>
        <v>15</v>
      </c>
      <c r="L1044" s="4">
        <v>0.2</v>
      </c>
    </row>
    <row r="1045" spans="1:12" x14ac:dyDescent="0.25">
      <c r="A1045" s="3" t="s">
        <v>1021</v>
      </c>
      <c r="B1045" s="3" t="s">
        <v>4493</v>
      </c>
      <c r="C1045" s="3" t="s">
        <v>2234</v>
      </c>
      <c r="D1045" s="3" t="s">
        <v>2357</v>
      </c>
      <c r="E1045" s="3" t="s">
        <v>37</v>
      </c>
      <c r="F1045" s="3" t="s">
        <v>36</v>
      </c>
      <c r="G1045" s="3" t="s">
        <v>127</v>
      </c>
      <c r="H1045" s="3" t="s">
        <v>142</v>
      </c>
      <c r="I1045" s="11">
        <v>7</v>
      </c>
      <c r="J1045" s="12">
        <v>15</v>
      </c>
      <c r="K1045" s="12">
        <f t="shared" si="16"/>
        <v>15</v>
      </c>
      <c r="L1045" s="4">
        <v>1</v>
      </c>
    </row>
    <row r="1046" spans="1:12" x14ac:dyDescent="0.25">
      <c r="A1046" s="3" t="s">
        <v>1022</v>
      </c>
      <c r="B1046" s="3" t="s">
        <v>5286</v>
      </c>
      <c r="C1046" s="3" t="s">
        <v>2234</v>
      </c>
      <c r="D1046" s="3" t="s">
        <v>2243</v>
      </c>
      <c r="E1046" s="3" t="s">
        <v>39</v>
      </c>
      <c r="F1046" s="3" t="s">
        <v>38</v>
      </c>
      <c r="G1046" s="3" t="s">
        <v>120</v>
      </c>
      <c r="H1046" s="3" t="s">
        <v>2879</v>
      </c>
      <c r="I1046" s="11">
        <v>10</v>
      </c>
      <c r="J1046" s="12">
        <v>14</v>
      </c>
      <c r="K1046" s="12">
        <f t="shared" si="16"/>
        <v>14</v>
      </c>
      <c r="L1046" s="4">
        <v>1</v>
      </c>
    </row>
    <row r="1047" spans="1:12" x14ac:dyDescent="0.25">
      <c r="A1047" s="3" t="s">
        <v>1023</v>
      </c>
      <c r="B1047" s="3" t="s">
        <v>4494</v>
      </c>
      <c r="C1047" s="3" t="s">
        <v>2234</v>
      </c>
      <c r="D1047" s="3" t="s">
        <v>2556</v>
      </c>
      <c r="E1047" s="3" t="s">
        <v>46</v>
      </c>
      <c r="F1047" s="3" t="s">
        <v>45</v>
      </c>
      <c r="G1047" s="3" t="s">
        <v>45</v>
      </c>
      <c r="H1047" s="3" t="s">
        <v>46</v>
      </c>
      <c r="I1047" s="11">
        <v>5</v>
      </c>
      <c r="J1047" s="12">
        <v>21</v>
      </c>
      <c r="K1047" s="12">
        <f t="shared" si="16"/>
        <v>21</v>
      </c>
      <c r="L1047" s="4">
        <v>1</v>
      </c>
    </row>
    <row r="1048" spans="1:12" x14ac:dyDescent="0.25">
      <c r="A1048" s="3" t="s">
        <v>1024</v>
      </c>
      <c r="B1048" s="3" t="s">
        <v>4495</v>
      </c>
      <c r="C1048" s="3" t="s">
        <v>2234</v>
      </c>
      <c r="D1048" s="3" t="s">
        <v>2366</v>
      </c>
      <c r="E1048" s="3" t="s">
        <v>13</v>
      </c>
      <c r="F1048" s="3" t="s">
        <v>12</v>
      </c>
      <c r="G1048" s="3" t="s">
        <v>12</v>
      </c>
      <c r="H1048" s="3" t="s">
        <v>13</v>
      </c>
      <c r="I1048" s="11">
        <v>10</v>
      </c>
      <c r="J1048" s="12">
        <v>25</v>
      </c>
      <c r="K1048" s="12">
        <f t="shared" si="16"/>
        <v>25</v>
      </c>
      <c r="L1048" s="4">
        <v>1</v>
      </c>
    </row>
    <row r="1049" spans="1:12" x14ac:dyDescent="0.25">
      <c r="A1049" s="3" t="s">
        <v>1025</v>
      </c>
      <c r="B1049" s="3" t="s">
        <v>4496</v>
      </c>
      <c r="C1049" s="3" t="s">
        <v>2234</v>
      </c>
      <c r="D1049" s="3" t="s">
        <v>2239</v>
      </c>
      <c r="E1049" s="3" t="s">
        <v>44</v>
      </c>
      <c r="F1049" s="3" t="s">
        <v>43</v>
      </c>
      <c r="G1049" s="3" t="s">
        <v>43</v>
      </c>
      <c r="H1049" s="3" t="s">
        <v>2877</v>
      </c>
      <c r="I1049" s="11">
        <v>6</v>
      </c>
      <c r="J1049" s="12">
        <v>15</v>
      </c>
      <c r="K1049" s="12">
        <f t="shared" si="16"/>
        <v>15</v>
      </c>
      <c r="L1049" s="4">
        <v>1</v>
      </c>
    </row>
    <row r="1050" spans="1:12" x14ac:dyDescent="0.25">
      <c r="A1050" s="3" t="s">
        <v>1026</v>
      </c>
      <c r="B1050" s="3" t="s">
        <v>3686</v>
      </c>
      <c r="C1050" s="3" t="s">
        <v>2234</v>
      </c>
      <c r="D1050" s="3" t="s">
        <v>2556</v>
      </c>
      <c r="E1050" s="3" t="s">
        <v>92</v>
      </c>
      <c r="F1050" s="3" t="s">
        <v>91</v>
      </c>
      <c r="G1050" s="3" t="s">
        <v>91</v>
      </c>
      <c r="H1050" s="3" t="s">
        <v>92</v>
      </c>
      <c r="I1050" s="11">
        <v>6</v>
      </c>
      <c r="J1050" s="12">
        <v>15</v>
      </c>
      <c r="K1050" s="12">
        <f t="shared" si="16"/>
        <v>15</v>
      </c>
      <c r="L1050" s="4">
        <v>1</v>
      </c>
    </row>
    <row r="1051" spans="1:12" x14ac:dyDescent="0.25">
      <c r="A1051" s="3" t="s">
        <v>1027</v>
      </c>
      <c r="B1051" s="3" t="s">
        <v>3197</v>
      </c>
      <c r="C1051" s="3" t="s">
        <v>2234</v>
      </c>
      <c r="D1051" s="3" t="s">
        <v>2247</v>
      </c>
      <c r="E1051" s="3" t="s">
        <v>99</v>
      </c>
      <c r="F1051" s="3" t="s">
        <v>98</v>
      </c>
      <c r="G1051" s="3" t="s">
        <v>98</v>
      </c>
      <c r="H1051" s="3" t="s">
        <v>99</v>
      </c>
      <c r="I1051" s="11">
        <v>5</v>
      </c>
      <c r="J1051" s="12">
        <v>16</v>
      </c>
      <c r="K1051" s="12">
        <f t="shared" si="16"/>
        <v>16</v>
      </c>
      <c r="L1051" s="4">
        <v>0.1</v>
      </c>
    </row>
    <row r="1052" spans="1:12" x14ac:dyDescent="0.25">
      <c r="A1052" s="3" t="s">
        <v>1027</v>
      </c>
      <c r="B1052" s="3" t="s">
        <v>3197</v>
      </c>
      <c r="C1052" s="3" t="s">
        <v>2234</v>
      </c>
      <c r="D1052" s="3" t="s">
        <v>2351</v>
      </c>
      <c r="E1052" s="3" t="s">
        <v>99</v>
      </c>
      <c r="F1052" s="3" t="s">
        <v>98</v>
      </c>
      <c r="G1052" s="3" t="s">
        <v>98</v>
      </c>
      <c r="H1052" s="3" t="s">
        <v>99</v>
      </c>
      <c r="I1052" s="11">
        <v>5</v>
      </c>
      <c r="J1052" s="12">
        <v>16</v>
      </c>
      <c r="K1052" s="12">
        <f t="shared" si="16"/>
        <v>16</v>
      </c>
      <c r="L1052" s="4">
        <v>0.9</v>
      </c>
    </row>
    <row r="1053" spans="1:12" x14ac:dyDescent="0.25">
      <c r="A1053" s="3" t="s">
        <v>1028</v>
      </c>
      <c r="B1053" s="3" t="s">
        <v>3687</v>
      </c>
      <c r="C1053" s="3" t="s">
        <v>2234</v>
      </c>
      <c r="D1053" s="3" t="s">
        <v>2375</v>
      </c>
      <c r="E1053" s="3" t="s">
        <v>56</v>
      </c>
      <c r="F1053" s="3" t="s">
        <v>55</v>
      </c>
      <c r="G1053" s="3" t="s">
        <v>127</v>
      </c>
      <c r="H1053" s="3" t="s">
        <v>142</v>
      </c>
      <c r="I1053" s="11">
        <v>8</v>
      </c>
      <c r="J1053" s="12">
        <v>15</v>
      </c>
      <c r="K1053" s="12">
        <f t="shared" si="16"/>
        <v>15</v>
      </c>
      <c r="L1053" s="4">
        <v>1</v>
      </c>
    </row>
    <row r="1054" spans="1:12" x14ac:dyDescent="0.25">
      <c r="A1054" s="3" t="s">
        <v>1029</v>
      </c>
      <c r="B1054" s="3" t="s">
        <v>4497</v>
      </c>
      <c r="C1054" s="3" t="s">
        <v>2234</v>
      </c>
      <c r="D1054" s="3" t="s">
        <v>2677</v>
      </c>
      <c r="E1054" s="3" t="s">
        <v>96</v>
      </c>
      <c r="F1054" s="3" t="s">
        <v>95</v>
      </c>
      <c r="G1054" s="3" t="s">
        <v>95</v>
      </c>
      <c r="H1054" s="3" t="s">
        <v>96</v>
      </c>
      <c r="I1054" s="11">
        <v>5</v>
      </c>
      <c r="J1054" s="12">
        <v>15</v>
      </c>
      <c r="K1054" s="12">
        <f t="shared" si="16"/>
        <v>15</v>
      </c>
      <c r="L1054" s="4">
        <v>1</v>
      </c>
    </row>
    <row r="1055" spans="1:12" x14ac:dyDescent="0.25">
      <c r="A1055" s="3" t="s">
        <v>1030</v>
      </c>
      <c r="B1055" s="3" t="s">
        <v>3378</v>
      </c>
      <c r="C1055" s="3" t="s">
        <v>2234</v>
      </c>
      <c r="D1055" s="3" t="s">
        <v>2308</v>
      </c>
      <c r="E1055" s="3" t="s">
        <v>11</v>
      </c>
      <c r="F1055" s="3" t="s">
        <v>10</v>
      </c>
      <c r="G1055" s="3" t="s">
        <v>10</v>
      </c>
      <c r="H1055" s="3" t="s">
        <v>11</v>
      </c>
      <c r="I1055" s="11">
        <v>10</v>
      </c>
      <c r="J1055" s="12">
        <v>15</v>
      </c>
      <c r="K1055" s="12">
        <f t="shared" si="16"/>
        <v>15</v>
      </c>
      <c r="L1055" s="4">
        <v>1</v>
      </c>
    </row>
    <row r="1056" spans="1:12" x14ac:dyDescent="0.25">
      <c r="A1056" s="3" t="s">
        <v>1031</v>
      </c>
      <c r="B1056" s="3" t="s">
        <v>4498</v>
      </c>
      <c r="C1056" s="3" t="s">
        <v>2234</v>
      </c>
      <c r="D1056" s="3" t="s">
        <v>2351</v>
      </c>
      <c r="E1056" s="3" t="s">
        <v>99</v>
      </c>
      <c r="F1056" s="3" t="s">
        <v>98</v>
      </c>
      <c r="G1056" s="3" t="s">
        <v>98</v>
      </c>
      <c r="H1056" s="3" t="s">
        <v>99</v>
      </c>
      <c r="I1056" s="11">
        <v>1</v>
      </c>
      <c r="J1056" s="12">
        <v>15</v>
      </c>
      <c r="K1056" s="12">
        <f t="shared" si="16"/>
        <v>15</v>
      </c>
      <c r="L1056" s="4">
        <v>1</v>
      </c>
    </row>
    <row r="1057" spans="1:12" x14ac:dyDescent="0.25">
      <c r="A1057" s="3" t="s">
        <v>1032</v>
      </c>
      <c r="B1057" s="3" t="s">
        <v>4499</v>
      </c>
      <c r="C1057" s="3" t="s">
        <v>2234</v>
      </c>
      <c r="D1057" s="3" t="s">
        <v>2274</v>
      </c>
      <c r="E1057" s="3" t="s">
        <v>46</v>
      </c>
      <c r="F1057" s="3" t="s">
        <v>45</v>
      </c>
      <c r="G1057" s="3" t="s">
        <v>127</v>
      </c>
      <c r="H1057" s="3" t="s">
        <v>142</v>
      </c>
      <c r="I1057" s="11">
        <v>10</v>
      </c>
      <c r="J1057" s="12">
        <v>18</v>
      </c>
      <c r="K1057" s="12">
        <f t="shared" si="16"/>
        <v>18</v>
      </c>
      <c r="L1057" s="4">
        <v>1</v>
      </c>
    </row>
    <row r="1058" spans="1:12" x14ac:dyDescent="0.25">
      <c r="A1058" s="3" t="s">
        <v>1033</v>
      </c>
      <c r="B1058" s="3" t="s">
        <v>3688</v>
      </c>
      <c r="C1058" s="3" t="s">
        <v>2234</v>
      </c>
      <c r="D1058" s="3" t="s">
        <v>2886</v>
      </c>
      <c r="E1058" s="3" t="s">
        <v>99</v>
      </c>
      <c r="F1058" s="3" t="s">
        <v>98</v>
      </c>
      <c r="G1058" s="3" t="s">
        <v>98</v>
      </c>
      <c r="H1058" s="3" t="s">
        <v>99</v>
      </c>
      <c r="I1058" s="11">
        <v>10</v>
      </c>
      <c r="J1058" s="12">
        <v>16</v>
      </c>
      <c r="K1058" s="12">
        <f t="shared" si="16"/>
        <v>16</v>
      </c>
      <c r="L1058" s="4">
        <v>0.1</v>
      </c>
    </row>
    <row r="1059" spans="1:12" x14ac:dyDescent="0.25">
      <c r="A1059" s="3" t="s">
        <v>1033</v>
      </c>
      <c r="B1059" s="3" t="s">
        <v>3688</v>
      </c>
      <c r="C1059" s="3" t="s">
        <v>2234</v>
      </c>
      <c r="D1059" s="3" t="s">
        <v>2282</v>
      </c>
      <c r="E1059" s="3" t="s">
        <v>99</v>
      </c>
      <c r="F1059" s="3" t="s">
        <v>98</v>
      </c>
      <c r="G1059" s="3" t="s">
        <v>98</v>
      </c>
      <c r="H1059" s="3" t="s">
        <v>99</v>
      </c>
      <c r="I1059" s="11">
        <v>10</v>
      </c>
      <c r="J1059" s="12">
        <v>16</v>
      </c>
      <c r="K1059" s="12">
        <f t="shared" si="16"/>
        <v>16</v>
      </c>
      <c r="L1059" s="4">
        <v>0.9</v>
      </c>
    </row>
    <row r="1060" spans="1:12" x14ac:dyDescent="0.25">
      <c r="A1060" s="3" t="s">
        <v>1034</v>
      </c>
      <c r="B1060" s="3" t="s">
        <v>3689</v>
      </c>
      <c r="C1060" s="3" t="s">
        <v>2234</v>
      </c>
      <c r="D1060" s="3" t="s">
        <v>2651</v>
      </c>
      <c r="E1060" s="3" t="s">
        <v>80</v>
      </c>
      <c r="F1060" s="3" t="s">
        <v>79</v>
      </c>
      <c r="G1060" s="3" t="s">
        <v>127</v>
      </c>
      <c r="H1060" s="3" t="s">
        <v>142</v>
      </c>
      <c r="I1060" s="11">
        <v>10</v>
      </c>
      <c r="J1060" s="12">
        <v>15</v>
      </c>
      <c r="K1060" s="12">
        <f t="shared" si="16"/>
        <v>15</v>
      </c>
      <c r="L1060" s="4">
        <v>1</v>
      </c>
    </row>
    <row r="1061" spans="1:12" x14ac:dyDescent="0.25">
      <c r="A1061" s="3" t="s">
        <v>1035</v>
      </c>
      <c r="B1061" s="3" t="s">
        <v>3690</v>
      </c>
      <c r="C1061" s="3" t="s">
        <v>2234</v>
      </c>
      <c r="D1061" s="3" t="s">
        <v>2568</v>
      </c>
      <c r="E1061" s="3" t="s">
        <v>44</v>
      </c>
      <c r="F1061" s="3" t="s">
        <v>43</v>
      </c>
      <c r="G1061" s="3" t="s">
        <v>43</v>
      </c>
      <c r="H1061" s="3" t="s">
        <v>2877</v>
      </c>
      <c r="I1061" s="11">
        <v>5</v>
      </c>
      <c r="J1061" s="12">
        <v>14</v>
      </c>
      <c r="K1061" s="12">
        <f t="shared" si="16"/>
        <v>14</v>
      </c>
      <c r="L1061" s="4">
        <v>1</v>
      </c>
    </row>
    <row r="1062" spans="1:12" x14ac:dyDescent="0.25">
      <c r="A1062" s="3" t="s">
        <v>1036</v>
      </c>
      <c r="B1062" s="3" t="s">
        <v>3251</v>
      </c>
      <c r="C1062" s="3" t="s">
        <v>2234</v>
      </c>
      <c r="D1062" s="3" t="s">
        <v>2832</v>
      </c>
      <c r="E1062" s="3" t="s">
        <v>13</v>
      </c>
      <c r="F1062" s="3" t="s">
        <v>12</v>
      </c>
      <c r="G1062" s="3" t="s">
        <v>127</v>
      </c>
      <c r="H1062" s="3" t="s">
        <v>142</v>
      </c>
      <c r="I1062" s="11">
        <v>8</v>
      </c>
      <c r="J1062" s="12">
        <v>22</v>
      </c>
      <c r="K1062" s="12">
        <f t="shared" si="16"/>
        <v>22</v>
      </c>
      <c r="L1062" s="4">
        <v>0.2</v>
      </c>
    </row>
    <row r="1063" spans="1:12" x14ac:dyDescent="0.25">
      <c r="A1063" s="3" t="s">
        <v>1036</v>
      </c>
      <c r="B1063" s="3" t="s">
        <v>3251</v>
      </c>
      <c r="C1063" s="3" t="s">
        <v>2234</v>
      </c>
      <c r="D1063" s="3" t="s">
        <v>2302</v>
      </c>
      <c r="E1063" s="3" t="s">
        <v>107</v>
      </c>
      <c r="F1063" s="3" t="s">
        <v>106</v>
      </c>
      <c r="G1063" s="3" t="s">
        <v>127</v>
      </c>
      <c r="H1063" s="3" t="s">
        <v>142</v>
      </c>
      <c r="I1063" s="11">
        <v>8</v>
      </c>
      <c r="J1063" s="12">
        <v>22</v>
      </c>
      <c r="K1063" s="12">
        <f t="shared" si="16"/>
        <v>22</v>
      </c>
      <c r="L1063" s="4">
        <v>0.2</v>
      </c>
    </row>
    <row r="1064" spans="1:12" x14ac:dyDescent="0.25">
      <c r="A1064" s="3" t="s">
        <v>1036</v>
      </c>
      <c r="B1064" s="3" t="s">
        <v>3251</v>
      </c>
      <c r="C1064" s="3" t="s">
        <v>2234</v>
      </c>
      <c r="D1064" s="3" t="s">
        <v>2832</v>
      </c>
      <c r="E1064" s="3" t="s">
        <v>107</v>
      </c>
      <c r="F1064" s="3" t="s">
        <v>106</v>
      </c>
      <c r="G1064" s="3" t="s">
        <v>127</v>
      </c>
      <c r="H1064" s="3" t="s">
        <v>142</v>
      </c>
      <c r="I1064" s="11">
        <v>8</v>
      </c>
      <c r="J1064" s="12">
        <v>22</v>
      </c>
      <c r="K1064" s="12">
        <f t="shared" si="16"/>
        <v>22</v>
      </c>
      <c r="L1064" s="4">
        <v>0.6</v>
      </c>
    </row>
    <row r="1065" spans="1:12" x14ac:dyDescent="0.25">
      <c r="A1065" s="3" t="s">
        <v>1037</v>
      </c>
      <c r="B1065" s="3" t="s">
        <v>3691</v>
      </c>
      <c r="C1065" s="3" t="s">
        <v>2234</v>
      </c>
      <c r="D1065" s="3" t="s">
        <v>2691</v>
      </c>
      <c r="E1065" s="3" t="s">
        <v>109</v>
      </c>
      <c r="F1065" s="3" t="s">
        <v>108</v>
      </c>
      <c r="G1065" s="3" t="s">
        <v>127</v>
      </c>
      <c r="H1065" s="3" t="s">
        <v>142</v>
      </c>
      <c r="I1065" s="11">
        <v>7</v>
      </c>
      <c r="J1065" s="12">
        <v>21</v>
      </c>
      <c r="K1065" s="12">
        <f t="shared" si="16"/>
        <v>21</v>
      </c>
      <c r="L1065" s="4">
        <v>1</v>
      </c>
    </row>
    <row r="1066" spans="1:12" x14ac:dyDescent="0.25">
      <c r="A1066" s="3" t="s">
        <v>1038</v>
      </c>
      <c r="B1066" s="3" t="s">
        <v>4500</v>
      </c>
      <c r="C1066" s="3" t="s">
        <v>2234</v>
      </c>
      <c r="D1066" s="3" t="s">
        <v>2241</v>
      </c>
      <c r="E1066" s="3" t="s">
        <v>31</v>
      </c>
      <c r="F1066" s="3" t="s">
        <v>30</v>
      </c>
      <c r="G1066" s="3" t="s">
        <v>30</v>
      </c>
      <c r="H1066" s="3" t="s">
        <v>31</v>
      </c>
      <c r="I1066" s="11">
        <v>10</v>
      </c>
      <c r="J1066" s="12">
        <v>24</v>
      </c>
      <c r="K1066" s="12">
        <f t="shared" si="16"/>
        <v>24</v>
      </c>
      <c r="L1066" s="4">
        <v>1</v>
      </c>
    </row>
    <row r="1067" spans="1:12" x14ac:dyDescent="0.25">
      <c r="A1067" s="3" t="s">
        <v>1039</v>
      </c>
      <c r="B1067" s="3" t="s">
        <v>5287</v>
      </c>
      <c r="C1067" s="3" t="s">
        <v>2234</v>
      </c>
      <c r="D1067" s="3" t="s">
        <v>2243</v>
      </c>
      <c r="E1067" s="3" t="s">
        <v>33</v>
      </c>
      <c r="F1067" s="3" t="s">
        <v>32</v>
      </c>
      <c r="G1067" s="3" t="s">
        <v>120</v>
      </c>
      <c r="H1067" s="3" t="s">
        <v>2879</v>
      </c>
      <c r="I1067" s="11">
        <v>9</v>
      </c>
      <c r="J1067" s="12">
        <v>13</v>
      </c>
      <c r="K1067" s="12">
        <f t="shared" si="16"/>
        <v>13</v>
      </c>
      <c r="L1067" s="4">
        <v>1</v>
      </c>
    </row>
    <row r="1068" spans="1:12" x14ac:dyDescent="0.25">
      <c r="A1068" s="3" t="s">
        <v>1040</v>
      </c>
      <c r="B1068" s="3" t="s">
        <v>3379</v>
      </c>
      <c r="C1068" s="3" t="s">
        <v>2234</v>
      </c>
      <c r="D1068" s="3" t="s">
        <v>2651</v>
      </c>
      <c r="E1068" s="3" t="s">
        <v>48</v>
      </c>
      <c r="F1068" s="3" t="s">
        <v>47</v>
      </c>
      <c r="G1068" s="3" t="s">
        <v>127</v>
      </c>
      <c r="H1068" s="3" t="s">
        <v>142</v>
      </c>
      <c r="I1068" s="11">
        <v>7</v>
      </c>
      <c r="J1068" s="12">
        <v>9</v>
      </c>
      <c r="K1068" s="12">
        <f t="shared" si="16"/>
        <v>9</v>
      </c>
      <c r="L1068" s="4">
        <v>1</v>
      </c>
    </row>
    <row r="1069" spans="1:12" x14ac:dyDescent="0.25">
      <c r="A1069" s="3" t="s">
        <v>1041</v>
      </c>
      <c r="B1069" s="3" t="s">
        <v>3692</v>
      </c>
      <c r="C1069" s="3" t="s">
        <v>2234</v>
      </c>
      <c r="D1069" s="3" t="s">
        <v>2454</v>
      </c>
      <c r="E1069" s="3" t="s">
        <v>82</v>
      </c>
      <c r="F1069" s="3" t="s">
        <v>81</v>
      </c>
      <c r="G1069" s="3" t="s">
        <v>127</v>
      </c>
      <c r="H1069" s="3" t="s">
        <v>142</v>
      </c>
      <c r="I1069" s="11">
        <v>5</v>
      </c>
      <c r="J1069" s="12">
        <v>12</v>
      </c>
      <c r="K1069" s="12">
        <f t="shared" si="16"/>
        <v>12</v>
      </c>
      <c r="L1069" s="4">
        <v>1</v>
      </c>
    </row>
    <row r="1070" spans="1:12" x14ac:dyDescent="0.25">
      <c r="A1070" s="3" t="s">
        <v>1042</v>
      </c>
      <c r="B1070" s="3" t="s">
        <v>4501</v>
      </c>
      <c r="C1070" s="3" t="s">
        <v>2234</v>
      </c>
      <c r="D1070" s="3" t="s">
        <v>2375</v>
      </c>
      <c r="E1070" s="3" t="s">
        <v>88</v>
      </c>
      <c r="F1070" s="3" t="s">
        <v>87</v>
      </c>
      <c r="G1070" s="3" t="s">
        <v>127</v>
      </c>
      <c r="H1070" s="3" t="s">
        <v>142</v>
      </c>
      <c r="I1070" s="11">
        <v>6</v>
      </c>
      <c r="J1070" s="12">
        <v>15</v>
      </c>
      <c r="K1070" s="12">
        <f t="shared" si="16"/>
        <v>15</v>
      </c>
      <c r="L1070" s="4">
        <v>1</v>
      </c>
    </row>
    <row r="1071" spans="1:12" x14ac:dyDescent="0.25">
      <c r="A1071" s="3" t="s">
        <v>1043</v>
      </c>
      <c r="B1071" s="3" t="s">
        <v>4502</v>
      </c>
      <c r="C1071" s="3" t="s">
        <v>2234</v>
      </c>
      <c r="D1071" s="3" t="s">
        <v>2245</v>
      </c>
      <c r="E1071" s="3" t="s">
        <v>105</v>
      </c>
      <c r="F1071" s="3" t="s">
        <v>104</v>
      </c>
      <c r="G1071" s="3" t="s">
        <v>104</v>
      </c>
      <c r="H1071" s="3" t="s">
        <v>2364</v>
      </c>
      <c r="I1071" s="11">
        <v>10</v>
      </c>
      <c r="J1071" s="12">
        <v>15</v>
      </c>
      <c r="K1071" s="12">
        <f t="shared" si="16"/>
        <v>15</v>
      </c>
      <c r="L1071" s="4">
        <v>1</v>
      </c>
    </row>
    <row r="1072" spans="1:12" x14ac:dyDescent="0.25">
      <c r="A1072" s="3" t="s">
        <v>1044</v>
      </c>
      <c r="B1072" s="3" t="s">
        <v>4503</v>
      </c>
      <c r="C1072" s="3" t="s">
        <v>2234</v>
      </c>
      <c r="D1072" s="3" t="s">
        <v>2454</v>
      </c>
      <c r="E1072" s="3" t="s">
        <v>78</v>
      </c>
      <c r="F1072" s="3" t="s">
        <v>77</v>
      </c>
      <c r="G1072" s="3" t="s">
        <v>127</v>
      </c>
      <c r="H1072" s="3" t="s">
        <v>142</v>
      </c>
      <c r="I1072" s="11">
        <v>6</v>
      </c>
      <c r="J1072" s="12">
        <v>21</v>
      </c>
      <c r="K1072" s="12">
        <f t="shared" si="16"/>
        <v>21</v>
      </c>
      <c r="L1072" s="4">
        <v>1</v>
      </c>
    </row>
    <row r="1073" spans="1:12" x14ac:dyDescent="0.25">
      <c r="A1073" s="3" t="s">
        <v>1045</v>
      </c>
      <c r="B1073" s="3" t="s">
        <v>3693</v>
      </c>
      <c r="C1073" s="3" t="s">
        <v>2234</v>
      </c>
      <c r="D1073" s="3" t="s">
        <v>2454</v>
      </c>
      <c r="E1073" s="3" t="s">
        <v>88</v>
      </c>
      <c r="F1073" s="3" t="s">
        <v>87</v>
      </c>
      <c r="G1073" s="3" t="s">
        <v>127</v>
      </c>
      <c r="H1073" s="3" t="s">
        <v>142</v>
      </c>
      <c r="I1073" s="11">
        <v>6</v>
      </c>
      <c r="J1073" s="12">
        <v>23</v>
      </c>
      <c r="K1073" s="12">
        <f t="shared" si="16"/>
        <v>23</v>
      </c>
      <c r="L1073" s="4">
        <v>1</v>
      </c>
    </row>
    <row r="1074" spans="1:12" x14ac:dyDescent="0.25">
      <c r="A1074" s="3" t="s">
        <v>1046</v>
      </c>
      <c r="B1074" s="3" t="s">
        <v>2926</v>
      </c>
      <c r="C1074" s="3" t="s">
        <v>2234</v>
      </c>
      <c r="D1074" s="3" t="s">
        <v>2302</v>
      </c>
      <c r="E1074" s="3" t="s">
        <v>64</v>
      </c>
      <c r="F1074" s="3" t="s">
        <v>63</v>
      </c>
      <c r="G1074" s="3" t="s">
        <v>127</v>
      </c>
      <c r="H1074" s="3" t="s">
        <v>142</v>
      </c>
      <c r="I1074" s="11">
        <v>8</v>
      </c>
      <c r="J1074" s="12">
        <v>15</v>
      </c>
      <c r="K1074" s="12">
        <f t="shared" si="16"/>
        <v>15</v>
      </c>
      <c r="L1074" s="4">
        <v>1</v>
      </c>
    </row>
    <row r="1075" spans="1:12" x14ac:dyDescent="0.25">
      <c r="A1075" s="3" t="s">
        <v>1047</v>
      </c>
      <c r="B1075" s="3" t="s">
        <v>3252</v>
      </c>
      <c r="C1075" s="3" t="s">
        <v>2234</v>
      </c>
      <c r="D1075" s="3" t="s">
        <v>2279</v>
      </c>
      <c r="E1075" s="3" t="s">
        <v>96</v>
      </c>
      <c r="F1075" s="3" t="s">
        <v>95</v>
      </c>
      <c r="G1075" s="3" t="s">
        <v>95</v>
      </c>
      <c r="H1075" s="3" t="s">
        <v>96</v>
      </c>
      <c r="I1075" s="11">
        <v>4</v>
      </c>
      <c r="J1075" s="12">
        <v>10</v>
      </c>
      <c r="K1075" s="12">
        <f t="shared" si="16"/>
        <v>10</v>
      </c>
      <c r="L1075" s="4">
        <v>1</v>
      </c>
    </row>
    <row r="1076" spans="1:12" x14ac:dyDescent="0.25">
      <c r="A1076" s="3" t="s">
        <v>1048</v>
      </c>
      <c r="B1076" s="3" t="s">
        <v>3694</v>
      </c>
      <c r="C1076" s="3" t="s">
        <v>2234</v>
      </c>
      <c r="D1076" s="3" t="s">
        <v>2255</v>
      </c>
      <c r="E1076" s="3" t="s">
        <v>25</v>
      </c>
      <c r="F1076" s="3" t="s">
        <v>24</v>
      </c>
      <c r="G1076" s="3" t="s">
        <v>127</v>
      </c>
      <c r="H1076" s="3" t="s">
        <v>142</v>
      </c>
      <c r="I1076" s="11">
        <v>9</v>
      </c>
      <c r="J1076" s="12">
        <v>24</v>
      </c>
      <c r="K1076" s="12">
        <f t="shared" si="16"/>
        <v>24</v>
      </c>
      <c r="L1076" s="4">
        <v>1</v>
      </c>
    </row>
    <row r="1077" spans="1:12" x14ac:dyDescent="0.25">
      <c r="A1077" s="3" t="s">
        <v>1049</v>
      </c>
      <c r="B1077" s="3" t="s">
        <v>3019</v>
      </c>
      <c r="C1077" s="3" t="s">
        <v>2234</v>
      </c>
      <c r="D1077" s="3" t="s">
        <v>2769</v>
      </c>
      <c r="E1077" s="3" t="s">
        <v>62</v>
      </c>
      <c r="F1077" s="3" t="s">
        <v>61</v>
      </c>
      <c r="G1077" s="3" t="s">
        <v>61</v>
      </c>
      <c r="H1077" s="3" t="s">
        <v>62</v>
      </c>
      <c r="I1077" s="11">
        <v>8</v>
      </c>
      <c r="J1077" s="12">
        <v>14</v>
      </c>
      <c r="K1077" s="12">
        <f t="shared" si="16"/>
        <v>14</v>
      </c>
      <c r="L1077" s="4">
        <v>1</v>
      </c>
    </row>
    <row r="1078" spans="1:12" x14ac:dyDescent="0.25">
      <c r="A1078" s="3" t="s">
        <v>1050</v>
      </c>
      <c r="B1078" s="3" t="s">
        <v>3695</v>
      </c>
      <c r="C1078" s="3" t="s">
        <v>2234</v>
      </c>
      <c r="D1078" s="3" t="s">
        <v>2651</v>
      </c>
      <c r="E1078" s="3" t="s">
        <v>109</v>
      </c>
      <c r="F1078" s="3" t="s">
        <v>108</v>
      </c>
      <c r="G1078" s="3" t="s">
        <v>127</v>
      </c>
      <c r="H1078" s="3" t="s">
        <v>142</v>
      </c>
      <c r="I1078" s="11">
        <v>10</v>
      </c>
      <c r="J1078" s="12">
        <v>25</v>
      </c>
      <c r="K1078" s="12">
        <f t="shared" si="16"/>
        <v>25</v>
      </c>
      <c r="L1078" s="4">
        <v>1</v>
      </c>
    </row>
    <row r="1079" spans="1:12" x14ac:dyDescent="0.25">
      <c r="A1079" s="3" t="s">
        <v>1051</v>
      </c>
      <c r="B1079" s="3" t="s">
        <v>4504</v>
      </c>
      <c r="C1079" s="3" t="s">
        <v>2234</v>
      </c>
      <c r="D1079" s="3" t="s">
        <v>2556</v>
      </c>
      <c r="E1079" s="3" t="s">
        <v>74</v>
      </c>
      <c r="F1079" s="3" t="s">
        <v>73</v>
      </c>
      <c r="G1079" s="3" t="s">
        <v>73</v>
      </c>
      <c r="H1079" s="3" t="s">
        <v>74</v>
      </c>
      <c r="I1079" s="11">
        <v>6</v>
      </c>
      <c r="J1079" s="12">
        <v>13</v>
      </c>
      <c r="K1079" s="12">
        <f t="shared" si="16"/>
        <v>13</v>
      </c>
      <c r="L1079" s="4">
        <v>1</v>
      </c>
    </row>
    <row r="1080" spans="1:12" x14ac:dyDescent="0.25">
      <c r="A1080" s="3" t="s">
        <v>1052</v>
      </c>
      <c r="B1080" s="3" t="s">
        <v>4505</v>
      </c>
      <c r="C1080" s="3" t="s">
        <v>2234</v>
      </c>
      <c r="D1080" s="3" t="s">
        <v>2302</v>
      </c>
      <c r="E1080" s="3" t="s">
        <v>31</v>
      </c>
      <c r="F1080" s="3" t="s">
        <v>30</v>
      </c>
      <c r="G1080" s="3" t="s">
        <v>127</v>
      </c>
      <c r="H1080" s="3" t="s">
        <v>142</v>
      </c>
      <c r="I1080" s="11">
        <v>8</v>
      </c>
      <c r="J1080" s="12">
        <v>24</v>
      </c>
      <c r="K1080" s="12">
        <f t="shared" si="16"/>
        <v>24</v>
      </c>
      <c r="L1080" s="4">
        <v>1</v>
      </c>
    </row>
    <row r="1081" spans="1:12" x14ac:dyDescent="0.25">
      <c r="A1081" s="3" t="s">
        <v>1053</v>
      </c>
      <c r="B1081" s="3" t="s">
        <v>5288</v>
      </c>
      <c r="C1081" s="3" t="s">
        <v>2234</v>
      </c>
      <c r="D1081" s="3" t="s">
        <v>2835</v>
      </c>
      <c r="E1081" s="3" t="s">
        <v>121</v>
      </c>
      <c r="F1081" s="3" t="s">
        <v>120</v>
      </c>
      <c r="G1081" s="3" t="s">
        <v>120</v>
      </c>
      <c r="H1081" s="3" t="s">
        <v>2879</v>
      </c>
      <c r="I1081" s="11">
        <v>10</v>
      </c>
      <c r="J1081" s="12">
        <v>22</v>
      </c>
      <c r="K1081" s="12">
        <f t="shared" si="16"/>
        <v>22</v>
      </c>
      <c r="L1081" s="4">
        <v>1</v>
      </c>
    </row>
    <row r="1082" spans="1:12" x14ac:dyDescent="0.25">
      <c r="A1082" s="3" t="s">
        <v>1054</v>
      </c>
      <c r="B1082" s="3" t="s">
        <v>3095</v>
      </c>
      <c r="C1082" s="3" t="s">
        <v>2234</v>
      </c>
      <c r="D1082" s="3" t="s">
        <v>2568</v>
      </c>
      <c r="E1082" s="3" t="s">
        <v>2224</v>
      </c>
      <c r="F1082" s="3" t="s">
        <v>40</v>
      </c>
      <c r="G1082" s="3" t="s">
        <v>40</v>
      </c>
      <c r="H1082" s="3" t="s">
        <v>2756</v>
      </c>
      <c r="I1082" s="11">
        <v>1</v>
      </c>
      <c r="J1082" s="12">
        <v>10</v>
      </c>
      <c r="K1082" s="12">
        <f t="shared" si="16"/>
        <v>10</v>
      </c>
      <c r="L1082" s="4">
        <v>1</v>
      </c>
    </row>
    <row r="1083" spans="1:12" x14ac:dyDescent="0.25">
      <c r="A1083" s="3" t="s">
        <v>1055</v>
      </c>
      <c r="B1083" s="3" t="s">
        <v>3124</v>
      </c>
      <c r="C1083" s="3" t="s">
        <v>2234</v>
      </c>
      <c r="D1083" s="3" t="s">
        <v>2302</v>
      </c>
      <c r="E1083" s="3" t="s">
        <v>7</v>
      </c>
      <c r="F1083" s="3" t="s">
        <v>6</v>
      </c>
      <c r="G1083" s="3" t="s">
        <v>127</v>
      </c>
      <c r="H1083" s="3" t="s">
        <v>142</v>
      </c>
      <c r="I1083" s="11">
        <v>10</v>
      </c>
      <c r="J1083" s="12">
        <v>14</v>
      </c>
      <c r="K1083" s="12">
        <f t="shared" si="16"/>
        <v>14</v>
      </c>
      <c r="L1083" s="4">
        <v>0.4</v>
      </c>
    </row>
    <row r="1084" spans="1:12" x14ac:dyDescent="0.25">
      <c r="A1084" s="3" t="s">
        <v>1055</v>
      </c>
      <c r="B1084" s="3" t="s">
        <v>3124</v>
      </c>
      <c r="C1084" s="3" t="s">
        <v>2234</v>
      </c>
      <c r="D1084" s="3" t="s">
        <v>2268</v>
      </c>
      <c r="E1084" s="3" t="s">
        <v>64</v>
      </c>
      <c r="F1084" s="3" t="s">
        <v>63</v>
      </c>
      <c r="G1084" s="3" t="s">
        <v>63</v>
      </c>
      <c r="H1084" s="3" t="s">
        <v>64</v>
      </c>
      <c r="I1084" s="11">
        <v>10</v>
      </c>
      <c r="J1084" s="12">
        <v>14</v>
      </c>
      <c r="K1084" s="12">
        <f t="shared" si="16"/>
        <v>14</v>
      </c>
      <c r="L1084" s="4">
        <v>0.6</v>
      </c>
    </row>
    <row r="1085" spans="1:12" x14ac:dyDescent="0.25">
      <c r="A1085" s="3" t="s">
        <v>2834</v>
      </c>
      <c r="B1085" s="3" t="s">
        <v>2950</v>
      </c>
      <c r="C1085" s="3" t="s">
        <v>2234</v>
      </c>
      <c r="D1085" s="3" t="s">
        <v>2302</v>
      </c>
      <c r="E1085" s="3" t="s">
        <v>70</v>
      </c>
      <c r="F1085" s="3" t="s">
        <v>69</v>
      </c>
      <c r="G1085" s="3" t="s">
        <v>127</v>
      </c>
      <c r="H1085" s="3" t="s">
        <v>142</v>
      </c>
      <c r="I1085" s="11">
        <v>4</v>
      </c>
      <c r="J1085" s="12">
        <v>2</v>
      </c>
      <c r="K1085" s="12">
        <f t="shared" si="16"/>
        <v>2</v>
      </c>
      <c r="L1085" s="4">
        <v>1</v>
      </c>
    </row>
    <row r="1086" spans="1:12" x14ac:dyDescent="0.25">
      <c r="A1086" s="3" t="s">
        <v>1056</v>
      </c>
      <c r="B1086" s="3" t="s">
        <v>3380</v>
      </c>
      <c r="C1086" s="3" t="s">
        <v>2234</v>
      </c>
      <c r="D1086" s="3" t="s">
        <v>2315</v>
      </c>
      <c r="E1086" s="3" t="s">
        <v>48</v>
      </c>
      <c r="F1086" s="3" t="s">
        <v>47</v>
      </c>
      <c r="G1086" s="3" t="s">
        <v>127</v>
      </c>
      <c r="H1086" s="3" t="s">
        <v>142</v>
      </c>
      <c r="I1086" s="11">
        <v>10</v>
      </c>
      <c r="J1086" s="12">
        <v>22</v>
      </c>
      <c r="K1086" s="12">
        <f t="shared" si="16"/>
        <v>22</v>
      </c>
      <c r="L1086" s="4">
        <v>1</v>
      </c>
    </row>
    <row r="1087" spans="1:12" x14ac:dyDescent="0.25">
      <c r="A1087" s="3" t="s">
        <v>1057</v>
      </c>
      <c r="B1087" s="3" t="s">
        <v>4506</v>
      </c>
      <c r="C1087" s="3" t="s">
        <v>2234</v>
      </c>
      <c r="D1087" s="3" t="s">
        <v>2279</v>
      </c>
      <c r="E1087" s="3" t="s">
        <v>11</v>
      </c>
      <c r="F1087" s="3" t="s">
        <v>10</v>
      </c>
      <c r="G1087" s="3" t="s">
        <v>10</v>
      </c>
      <c r="H1087" s="3" t="s">
        <v>11</v>
      </c>
      <c r="I1087" s="11">
        <v>10</v>
      </c>
      <c r="J1087" s="12">
        <v>20</v>
      </c>
      <c r="K1087" s="12">
        <f t="shared" si="16"/>
        <v>20</v>
      </c>
      <c r="L1087" s="4">
        <v>1</v>
      </c>
    </row>
    <row r="1088" spans="1:12" x14ac:dyDescent="0.25">
      <c r="A1088" s="3" t="s">
        <v>1058</v>
      </c>
      <c r="B1088" s="3" t="s">
        <v>3696</v>
      </c>
      <c r="C1088" s="3" t="s">
        <v>2234</v>
      </c>
      <c r="D1088" s="3" t="s">
        <v>2833</v>
      </c>
      <c r="E1088" s="3" t="s">
        <v>99</v>
      </c>
      <c r="F1088" s="3" t="s">
        <v>98</v>
      </c>
      <c r="G1088" s="3" t="s">
        <v>120</v>
      </c>
      <c r="H1088" s="3" t="s">
        <v>2879</v>
      </c>
      <c r="I1088" s="11">
        <v>8</v>
      </c>
      <c r="J1088" s="12">
        <v>13</v>
      </c>
      <c r="K1088" s="12">
        <f t="shared" si="16"/>
        <v>13</v>
      </c>
      <c r="L1088" s="4">
        <v>1</v>
      </c>
    </row>
    <row r="1089" spans="1:12" x14ac:dyDescent="0.25">
      <c r="A1089" s="3" t="s">
        <v>1059</v>
      </c>
      <c r="B1089" s="3" t="s">
        <v>3381</v>
      </c>
      <c r="C1089" s="3" t="s">
        <v>2234</v>
      </c>
      <c r="D1089" s="3" t="s">
        <v>2264</v>
      </c>
      <c r="E1089" s="3" t="s">
        <v>105</v>
      </c>
      <c r="F1089" s="3" t="s">
        <v>104</v>
      </c>
      <c r="G1089" s="3" t="s">
        <v>118</v>
      </c>
      <c r="H1089" s="3" t="s">
        <v>2880</v>
      </c>
      <c r="I1089" s="11">
        <v>10</v>
      </c>
      <c r="J1089" s="12">
        <v>12</v>
      </c>
      <c r="K1089" s="12">
        <f t="shared" si="16"/>
        <v>12</v>
      </c>
      <c r="L1089" s="4">
        <v>1</v>
      </c>
    </row>
    <row r="1090" spans="1:12" x14ac:dyDescent="0.25">
      <c r="A1090" s="3" t="s">
        <v>1060</v>
      </c>
      <c r="B1090" s="3" t="s">
        <v>4507</v>
      </c>
      <c r="C1090" s="3" t="s">
        <v>2234</v>
      </c>
      <c r="D1090" s="3" t="s">
        <v>2556</v>
      </c>
      <c r="E1090" s="3" t="s">
        <v>44</v>
      </c>
      <c r="F1090" s="3" t="s">
        <v>43</v>
      </c>
      <c r="G1090" s="3" t="s">
        <v>43</v>
      </c>
      <c r="H1090" s="3" t="s">
        <v>2877</v>
      </c>
      <c r="I1090" s="11">
        <v>7</v>
      </c>
      <c r="J1090" s="12">
        <v>18</v>
      </c>
      <c r="K1090" s="12">
        <f t="shared" ref="K1090:K1153" si="17">IF(J1090&gt;31,31,J1090)</f>
        <v>18</v>
      </c>
      <c r="L1090" s="4">
        <v>1</v>
      </c>
    </row>
    <row r="1091" spans="1:12" x14ac:dyDescent="0.25">
      <c r="A1091" s="3" t="s">
        <v>1061</v>
      </c>
      <c r="B1091" s="3" t="s">
        <v>3020</v>
      </c>
      <c r="C1091" s="3" t="s">
        <v>2234</v>
      </c>
      <c r="D1091" s="3" t="s">
        <v>2302</v>
      </c>
      <c r="E1091" s="3" t="s">
        <v>66</v>
      </c>
      <c r="F1091" s="3" t="s">
        <v>65</v>
      </c>
      <c r="G1091" s="3" t="s">
        <v>127</v>
      </c>
      <c r="H1091" s="3" t="s">
        <v>142</v>
      </c>
      <c r="I1091" s="11">
        <v>8</v>
      </c>
      <c r="J1091" s="12">
        <v>14</v>
      </c>
      <c r="K1091" s="12">
        <f t="shared" si="17"/>
        <v>14</v>
      </c>
      <c r="L1091" s="4">
        <v>0.4</v>
      </c>
    </row>
    <row r="1092" spans="1:12" x14ac:dyDescent="0.25">
      <c r="A1092" s="3" t="s">
        <v>1061</v>
      </c>
      <c r="B1092" s="3" t="s">
        <v>3020</v>
      </c>
      <c r="C1092" s="3" t="s">
        <v>2234</v>
      </c>
      <c r="D1092" s="3" t="s">
        <v>2832</v>
      </c>
      <c r="E1092" s="3" t="s">
        <v>66</v>
      </c>
      <c r="F1092" s="3" t="s">
        <v>65</v>
      </c>
      <c r="G1092" s="3" t="s">
        <v>127</v>
      </c>
      <c r="H1092" s="3" t="s">
        <v>142</v>
      </c>
      <c r="I1092" s="11">
        <v>8</v>
      </c>
      <c r="J1092" s="12">
        <v>14</v>
      </c>
      <c r="K1092" s="12">
        <f t="shared" si="17"/>
        <v>14</v>
      </c>
      <c r="L1092" s="4">
        <v>0.6</v>
      </c>
    </row>
    <row r="1093" spans="1:12" x14ac:dyDescent="0.25">
      <c r="A1093" s="3" t="s">
        <v>1062</v>
      </c>
      <c r="B1093" s="3" t="s">
        <v>4508</v>
      </c>
      <c r="C1093" s="3" t="s">
        <v>2234</v>
      </c>
      <c r="D1093" s="3" t="s">
        <v>2556</v>
      </c>
      <c r="E1093" s="3" t="s">
        <v>115</v>
      </c>
      <c r="F1093" s="3" t="s">
        <v>114</v>
      </c>
      <c r="G1093" s="3" t="s">
        <v>114</v>
      </c>
      <c r="H1093" s="3" t="s">
        <v>115</v>
      </c>
      <c r="I1093" s="11">
        <v>9</v>
      </c>
      <c r="J1093" s="12">
        <v>13</v>
      </c>
      <c r="K1093" s="12">
        <f t="shared" si="17"/>
        <v>13</v>
      </c>
      <c r="L1093" s="4">
        <v>1</v>
      </c>
    </row>
    <row r="1094" spans="1:12" x14ac:dyDescent="0.25">
      <c r="A1094" s="3" t="s">
        <v>1063</v>
      </c>
      <c r="B1094" s="3" t="s">
        <v>3168</v>
      </c>
      <c r="C1094" s="3" t="s">
        <v>2234</v>
      </c>
      <c r="D1094" s="3" t="s">
        <v>2769</v>
      </c>
      <c r="E1094" s="3" t="s">
        <v>62</v>
      </c>
      <c r="F1094" s="3" t="s">
        <v>61</v>
      </c>
      <c r="G1094" s="3" t="s">
        <v>61</v>
      </c>
      <c r="H1094" s="3" t="s">
        <v>62</v>
      </c>
      <c r="I1094" s="11">
        <v>5</v>
      </c>
      <c r="J1094" s="12">
        <v>21</v>
      </c>
      <c r="K1094" s="12">
        <f t="shared" si="17"/>
        <v>21</v>
      </c>
      <c r="L1094" s="4">
        <v>0.4</v>
      </c>
    </row>
    <row r="1095" spans="1:12" x14ac:dyDescent="0.25">
      <c r="A1095" s="3" t="s">
        <v>1063</v>
      </c>
      <c r="B1095" s="3" t="s">
        <v>3168</v>
      </c>
      <c r="C1095" s="3" t="s">
        <v>2234</v>
      </c>
      <c r="D1095" s="3" t="s">
        <v>2291</v>
      </c>
      <c r="E1095" s="3" t="s">
        <v>62</v>
      </c>
      <c r="F1095" s="3" t="s">
        <v>61</v>
      </c>
      <c r="G1095" s="3" t="s">
        <v>61</v>
      </c>
      <c r="H1095" s="3" t="s">
        <v>62</v>
      </c>
      <c r="I1095" s="11">
        <v>5</v>
      </c>
      <c r="J1095" s="12">
        <v>21</v>
      </c>
      <c r="K1095" s="12">
        <f t="shared" si="17"/>
        <v>21</v>
      </c>
      <c r="L1095" s="4">
        <v>0.6</v>
      </c>
    </row>
    <row r="1096" spans="1:12" x14ac:dyDescent="0.25">
      <c r="A1096" s="3" t="s">
        <v>1064</v>
      </c>
      <c r="B1096" s="3" t="s">
        <v>4509</v>
      </c>
      <c r="C1096" s="3" t="s">
        <v>2234</v>
      </c>
      <c r="D1096" s="3" t="s">
        <v>2516</v>
      </c>
      <c r="E1096" s="3" t="s">
        <v>48</v>
      </c>
      <c r="F1096" s="3" t="s">
        <v>47</v>
      </c>
      <c r="G1096" s="3" t="s">
        <v>47</v>
      </c>
      <c r="H1096" s="3" t="s">
        <v>48</v>
      </c>
      <c r="I1096" s="11">
        <v>10</v>
      </c>
      <c r="J1096" s="12">
        <v>12</v>
      </c>
      <c r="K1096" s="12">
        <f t="shared" si="17"/>
        <v>12</v>
      </c>
      <c r="L1096" s="4">
        <v>1</v>
      </c>
    </row>
    <row r="1097" spans="1:12" x14ac:dyDescent="0.25">
      <c r="A1097" s="3" t="s">
        <v>1065</v>
      </c>
      <c r="B1097" s="3" t="s">
        <v>4510</v>
      </c>
      <c r="C1097" s="3" t="s">
        <v>2234</v>
      </c>
      <c r="D1097" s="3" t="s">
        <v>2255</v>
      </c>
      <c r="E1097" s="3" t="s">
        <v>80</v>
      </c>
      <c r="F1097" s="3" t="s">
        <v>79</v>
      </c>
      <c r="G1097" s="3" t="s">
        <v>127</v>
      </c>
      <c r="H1097" s="3" t="s">
        <v>142</v>
      </c>
      <c r="I1097" s="11">
        <v>10</v>
      </c>
      <c r="J1097" s="12">
        <v>21</v>
      </c>
      <c r="K1097" s="12">
        <f t="shared" si="17"/>
        <v>21</v>
      </c>
      <c r="L1097" s="4">
        <v>1</v>
      </c>
    </row>
    <row r="1098" spans="1:12" x14ac:dyDescent="0.25">
      <c r="A1098" s="3" t="s">
        <v>1066</v>
      </c>
      <c r="B1098" s="3" t="s">
        <v>4511</v>
      </c>
      <c r="C1098" s="3" t="s">
        <v>2234</v>
      </c>
      <c r="D1098" s="3" t="s">
        <v>2793</v>
      </c>
      <c r="E1098" s="3" t="s">
        <v>72</v>
      </c>
      <c r="F1098" s="3" t="s">
        <v>71</v>
      </c>
      <c r="G1098" s="3" t="s">
        <v>127</v>
      </c>
      <c r="H1098" s="3" t="s">
        <v>142</v>
      </c>
      <c r="I1098" s="11">
        <v>3</v>
      </c>
      <c r="J1098" s="12">
        <v>11</v>
      </c>
      <c r="K1098" s="12">
        <f t="shared" si="17"/>
        <v>11</v>
      </c>
      <c r="L1098" s="4">
        <v>1</v>
      </c>
    </row>
    <row r="1099" spans="1:12" x14ac:dyDescent="0.25">
      <c r="A1099" s="3" t="s">
        <v>1067</v>
      </c>
      <c r="B1099" s="3" t="s">
        <v>4512</v>
      </c>
      <c r="C1099" s="3" t="s">
        <v>2234</v>
      </c>
      <c r="D1099" s="3" t="s">
        <v>2279</v>
      </c>
      <c r="E1099" s="3" t="s">
        <v>96</v>
      </c>
      <c r="F1099" s="3" t="s">
        <v>95</v>
      </c>
      <c r="G1099" s="3" t="s">
        <v>95</v>
      </c>
      <c r="H1099" s="3" t="s">
        <v>96</v>
      </c>
      <c r="I1099" s="11">
        <v>10</v>
      </c>
      <c r="J1099" s="12">
        <v>20</v>
      </c>
      <c r="K1099" s="12">
        <f t="shared" si="17"/>
        <v>20</v>
      </c>
      <c r="L1099" s="4">
        <v>1</v>
      </c>
    </row>
    <row r="1100" spans="1:12" x14ac:dyDescent="0.25">
      <c r="A1100" s="3" t="s">
        <v>1068</v>
      </c>
      <c r="B1100" s="3" t="s">
        <v>4513</v>
      </c>
      <c r="C1100" s="3" t="s">
        <v>2234</v>
      </c>
      <c r="D1100" s="3" t="s">
        <v>2454</v>
      </c>
      <c r="E1100" s="3" t="s">
        <v>74</v>
      </c>
      <c r="F1100" s="3" t="s">
        <v>73</v>
      </c>
      <c r="G1100" s="3" t="s">
        <v>127</v>
      </c>
      <c r="H1100" s="3" t="s">
        <v>142</v>
      </c>
      <c r="I1100" s="11">
        <v>5</v>
      </c>
      <c r="J1100" s="12">
        <v>13</v>
      </c>
      <c r="K1100" s="12">
        <f t="shared" si="17"/>
        <v>13</v>
      </c>
      <c r="L1100" s="4">
        <v>1</v>
      </c>
    </row>
    <row r="1101" spans="1:12" x14ac:dyDescent="0.25">
      <c r="A1101" s="3" t="s">
        <v>1069</v>
      </c>
      <c r="B1101" s="3" t="s">
        <v>4514</v>
      </c>
      <c r="C1101" s="3" t="s">
        <v>2234</v>
      </c>
      <c r="D1101" s="3" t="s">
        <v>2308</v>
      </c>
      <c r="E1101" s="3" t="s">
        <v>70</v>
      </c>
      <c r="F1101" s="3" t="s">
        <v>69</v>
      </c>
      <c r="G1101" s="3" t="s">
        <v>69</v>
      </c>
      <c r="H1101" s="3" t="s">
        <v>70</v>
      </c>
      <c r="I1101" s="11">
        <v>8</v>
      </c>
      <c r="J1101" s="12">
        <v>14</v>
      </c>
      <c r="K1101" s="12">
        <f t="shared" si="17"/>
        <v>14</v>
      </c>
      <c r="L1101" s="4">
        <v>1</v>
      </c>
    </row>
    <row r="1102" spans="1:12" x14ac:dyDescent="0.25">
      <c r="A1102" s="3" t="s">
        <v>1070</v>
      </c>
      <c r="B1102" s="3" t="s">
        <v>4515</v>
      </c>
      <c r="C1102" s="3" t="s">
        <v>2234</v>
      </c>
      <c r="D1102" s="3" t="s">
        <v>2284</v>
      </c>
      <c r="E1102" s="3" t="s">
        <v>96</v>
      </c>
      <c r="F1102" s="3" t="s">
        <v>95</v>
      </c>
      <c r="G1102" s="3" t="s">
        <v>120</v>
      </c>
      <c r="H1102" s="3" t="s">
        <v>2879</v>
      </c>
      <c r="I1102" s="11">
        <v>5</v>
      </c>
      <c r="J1102" s="12">
        <v>9</v>
      </c>
      <c r="K1102" s="12">
        <f t="shared" si="17"/>
        <v>9</v>
      </c>
      <c r="L1102" s="4">
        <v>1</v>
      </c>
    </row>
    <row r="1103" spans="1:12" x14ac:dyDescent="0.25">
      <c r="A1103" s="3" t="s">
        <v>1071</v>
      </c>
      <c r="B1103" s="3" t="s">
        <v>3110</v>
      </c>
      <c r="C1103" s="3" t="s">
        <v>2234</v>
      </c>
      <c r="D1103" s="3" t="s">
        <v>2521</v>
      </c>
      <c r="E1103" s="3" t="s">
        <v>62</v>
      </c>
      <c r="F1103" s="3" t="s">
        <v>61</v>
      </c>
      <c r="G1103" s="3" t="s">
        <v>61</v>
      </c>
      <c r="H1103" s="3" t="s">
        <v>62</v>
      </c>
      <c r="I1103" s="11">
        <v>10</v>
      </c>
      <c r="J1103" s="12">
        <v>17</v>
      </c>
      <c r="K1103" s="12">
        <f t="shared" si="17"/>
        <v>17</v>
      </c>
      <c r="L1103" s="4">
        <v>1</v>
      </c>
    </row>
    <row r="1104" spans="1:12" x14ac:dyDescent="0.25">
      <c r="A1104" s="3" t="s">
        <v>1072</v>
      </c>
      <c r="B1104" s="3" t="s">
        <v>3151</v>
      </c>
      <c r="C1104" s="3" t="s">
        <v>2234</v>
      </c>
      <c r="D1104" s="3" t="s">
        <v>2282</v>
      </c>
      <c r="E1104" s="3" t="s">
        <v>70</v>
      </c>
      <c r="F1104" s="3" t="s">
        <v>69</v>
      </c>
      <c r="G1104" s="3" t="s">
        <v>69</v>
      </c>
      <c r="H1104" s="3" t="s">
        <v>70</v>
      </c>
      <c r="I1104" s="11">
        <v>10</v>
      </c>
      <c r="J1104" s="12">
        <v>12</v>
      </c>
      <c r="K1104" s="12">
        <f t="shared" si="17"/>
        <v>12</v>
      </c>
      <c r="L1104" s="4">
        <v>1</v>
      </c>
    </row>
    <row r="1105" spans="1:12" x14ac:dyDescent="0.25">
      <c r="A1105" s="3" t="s">
        <v>1073</v>
      </c>
      <c r="B1105" s="3" t="s">
        <v>3697</v>
      </c>
      <c r="C1105" s="3" t="s">
        <v>2234</v>
      </c>
      <c r="D1105" s="3" t="s">
        <v>2245</v>
      </c>
      <c r="E1105" s="3" t="s">
        <v>68</v>
      </c>
      <c r="F1105" s="3" t="s">
        <v>67</v>
      </c>
      <c r="G1105" s="3" t="s">
        <v>67</v>
      </c>
      <c r="H1105" s="3" t="s">
        <v>68</v>
      </c>
      <c r="I1105" s="11">
        <v>7</v>
      </c>
      <c r="J1105" s="12">
        <v>9</v>
      </c>
      <c r="K1105" s="12">
        <f t="shared" si="17"/>
        <v>9</v>
      </c>
      <c r="L1105" s="4">
        <v>1</v>
      </c>
    </row>
    <row r="1106" spans="1:12" x14ac:dyDescent="0.25">
      <c r="A1106" s="3" t="s">
        <v>1074</v>
      </c>
      <c r="B1106" s="3" t="s">
        <v>4516</v>
      </c>
      <c r="C1106" s="3" t="s">
        <v>2234</v>
      </c>
      <c r="D1106" s="3" t="s">
        <v>2772</v>
      </c>
      <c r="E1106" s="3" t="s">
        <v>107</v>
      </c>
      <c r="F1106" s="3" t="s">
        <v>106</v>
      </c>
      <c r="G1106" s="3" t="s">
        <v>106</v>
      </c>
      <c r="H1106" s="3" t="s">
        <v>107</v>
      </c>
      <c r="I1106" s="11">
        <v>10</v>
      </c>
      <c r="J1106" s="12">
        <v>18</v>
      </c>
      <c r="K1106" s="12">
        <f t="shared" si="17"/>
        <v>18</v>
      </c>
      <c r="L1106" s="4">
        <v>1</v>
      </c>
    </row>
    <row r="1107" spans="1:12" x14ac:dyDescent="0.25">
      <c r="A1107" s="3" t="s">
        <v>1075</v>
      </c>
      <c r="B1107" s="3" t="s">
        <v>4517</v>
      </c>
      <c r="C1107" s="3" t="s">
        <v>2234</v>
      </c>
      <c r="D1107" s="3" t="s">
        <v>2568</v>
      </c>
      <c r="E1107" s="3" t="s">
        <v>78</v>
      </c>
      <c r="F1107" s="3" t="s">
        <v>77</v>
      </c>
      <c r="G1107" s="3" t="s">
        <v>77</v>
      </c>
      <c r="H1107" s="3" t="s">
        <v>78</v>
      </c>
      <c r="I1107" s="11">
        <v>4</v>
      </c>
      <c r="J1107" s="12">
        <v>14</v>
      </c>
      <c r="K1107" s="12">
        <f t="shared" si="17"/>
        <v>14</v>
      </c>
      <c r="L1107" s="4">
        <v>1</v>
      </c>
    </row>
    <row r="1108" spans="1:12" x14ac:dyDescent="0.25">
      <c r="A1108" s="3" t="s">
        <v>1076</v>
      </c>
      <c r="B1108" s="3" t="s">
        <v>3698</v>
      </c>
      <c r="C1108" s="3" t="s">
        <v>2234</v>
      </c>
      <c r="D1108" s="3" t="s">
        <v>2603</v>
      </c>
      <c r="E1108" s="3" t="s">
        <v>82</v>
      </c>
      <c r="F1108" s="3" t="s">
        <v>81</v>
      </c>
      <c r="G1108" s="3" t="s">
        <v>127</v>
      </c>
      <c r="H1108" s="3" t="s">
        <v>142</v>
      </c>
      <c r="I1108" s="11">
        <v>10</v>
      </c>
      <c r="J1108" s="12">
        <v>12</v>
      </c>
      <c r="K1108" s="12">
        <f t="shared" si="17"/>
        <v>12</v>
      </c>
      <c r="L1108" s="4">
        <v>1</v>
      </c>
    </row>
    <row r="1109" spans="1:12" x14ac:dyDescent="0.25">
      <c r="A1109" s="3" t="s">
        <v>1077</v>
      </c>
      <c r="B1109" s="3" t="s">
        <v>3382</v>
      </c>
      <c r="C1109" s="3" t="s">
        <v>2234</v>
      </c>
      <c r="D1109" s="3" t="s">
        <v>2521</v>
      </c>
      <c r="E1109" s="3" t="s">
        <v>13</v>
      </c>
      <c r="F1109" s="3" t="s">
        <v>12</v>
      </c>
      <c r="G1109" s="3" t="s">
        <v>12</v>
      </c>
      <c r="H1109" s="3" t="s">
        <v>13</v>
      </c>
      <c r="I1109" s="11">
        <v>4</v>
      </c>
      <c r="J1109" s="12">
        <v>16</v>
      </c>
      <c r="K1109" s="12">
        <f t="shared" si="17"/>
        <v>16</v>
      </c>
      <c r="L1109" s="4">
        <v>1</v>
      </c>
    </row>
    <row r="1110" spans="1:12" x14ac:dyDescent="0.25">
      <c r="A1110" s="3" t="s">
        <v>1078</v>
      </c>
      <c r="B1110" s="3" t="s">
        <v>5289</v>
      </c>
      <c r="C1110" s="3" t="s">
        <v>2234</v>
      </c>
      <c r="D1110" s="3" t="s">
        <v>2831</v>
      </c>
      <c r="E1110" s="3" t="s">
        <v>141</v>
      </c>
      <c r="F1110" s="3" t="s">
        <v>140</v>
      </c>
      <c r="G1110" s="3" t="s">
        <v>140</v>
      </c>
      <c r="H1110" s="3" t="s">
        <v>2675</v>
      </c>
      <c r="I1110" s="11">
        <v>10</v>
      </c>
      <c r="J1110" s="12">
        <v>14</v>
      </c>
      <c r="K1110" s="12">
        <f t="shared" si="17"/>
        <v>14</v>
      </c>
      <c r="L1110" s="4">
        <v>1</v>
      </c>
    </row>
    <row r="1111" spans="1:12" x14ac:dyDescent="0.25">
      <c r="A1111" s="3" t="s">
        <v>1079</v>
      </c>
      <c r="B1111" s="3" t="s">
        <v>3699</v>
      </c>
      <c r="C1111" s="3" t="s">
        <v>2234</v>
      </c>
      <c r="D1111" s="3" t="s">
        <v>2237</v>
      </c>
      <c r="E1111" s="3" t="s">
        <v>74</v>
      </c>
      <c r="F1111" s="3" t="s">
        <v>73</v>
      </c>
      <c r="G1111" s="3" t="s">
        <v>73</v>
      </c>
      <c r="H1111" s="3" t="s">
        <v>74</v>
      </c>
      <c r="I1111" s="11">
        <v>9</v>
      </c>
      <c r="J1111" s="12">
        <v>13</v>
      </c>
      <c r="K1111" s="12">
        <f t="shared" si="17"/>
        <v>13</v>
      </c>
      <c r="L1111" s="4">
        <v>1</v>
      </c>
    </row>
    <row r="1112" spans="1:12" x14ac:dyDescent="0.25">
      <c r="A1112" s="3" t="s">
        <v>1080</v>
      </c>
      <c r="B1112" s="3" t="s">
        <v>4518</v>
      </c>
      <c r="C1112" s="3" t="s">
        <v>2234</v>
      </c>
      <c r="D1112" s="3" t="s">
        <v>2284</v>
      </c>
      <c r="E1112" s="3" t="s">
        <v>70</v>
      </c>
      <c r="F1112" s="3" t="s">
        <v>69</v>
      </c>
      <c r="G1112" s="3" t="s">
        <v>120</v>
      </c>
      <c r="H1112" s="3" t="s">
        <v>2879</v>
      </c>
      <c r="I1112" s="11">
        <v>3</v>
      </c>
      <c r="J1112" s="12">
        <v>11</v>
      </c>
      <c r="K1112" s="12">
        <f t="shared" si="17"/>
        <v>11</v>
      </c>
      <c r="L1112" s="4">
        <v>1</v>
      </c>
    </row>
    <row r="1113" spans="1:12" x14ac:dyDescent="0.25">
      <c r="A1113" s="3" t="s">
        <v>1081</v>
      </c>
      <c r="B1113" s="3" t="s">
        <v>4519</v>
      </c>
      <c r="C1113" s="3" t="s">
        <v>2234</v>
      </c>
      <c r="D1113" s="3" t="s">
        <v>2568</v>
      </c>
      <c r="E1113" s="3" t="s">
        <v>21</v>
      </c>
      <c r="F1113" s="3" t="s">
        <v>20</v>
      </c>
      <c r="G1113" s="3" t="s">
        <v>20</v>
      </c>
      <c r="H1113" s="3" t="s">
        <v>21</v>
      </c>
      <c r="I1113" s="11">
        <v>8</v>
      </c>
      <c r="J1113" s="12">
        <v>13</v>
      </c>
      <c r="K1113" s="12">
        <f t="shared" si="17"/>
        <v>13</v>
      </c>
      <c r="L1113" s="4">
        <v>1</v>
      </c>
    </row>
    <row r="1114" spans="1:12" x14ac:dyDescent="0.25">
      <c r="A1114" s="3" t="s">
        <v>1082</v>
      </c>
      <c r="B1114" s="3" t="s">
        <v>4520</v>
      </c>
      <c r="C1114" s="3" t="s">
        <v>2234</v>
      </c>
      <c r="D1114" s="3" t="s">
        <v>2300</v>
      </c>
      <c r="E1114" s="3" t="s">
        <v>23</v>
      </c>
      <c r="F1114" s="3" t="s">
        <v>22</v>
      </c>
      <c r="G1114" s="3" t="s">
        <v>127</v>
      </c>
      <c r="H1114" s="3" t="s">
        <v>142</v>
      </c>
      <c r="I1114" s="11">
        <v>10</v>
      </c>
      <c r="J1114" s="12">
        <v>14</v>
      </c>
      <c r="K1114" s="12">
        <f t="shared" si="17"/>
        <v>14</v>
      </c>
      <c r="L1114" s="4">
        <v>1</v>
      </c>
    </row>
    <row r="1115" spans="1:12" x14ac:dyDescent="0.25">
      <c r="A1115" s="3" t="s">
        <v>1083</v>
      </c>
      <c r="B1115" s="3" t="s">
        <v>4521</v>
      </c>
      <c r="C1115" s="3" t="s">
        <v>2234</v>
      </c>
      <c r="D1115" s="3" t="s">
        <v>2568</v>
      </c>
      <c r="E1115" s="3" t="s">
        <v>105</v>
      </c>
      <c r="F1115" s="3" t="s">
        <v>104</v>
      </c>
      <c r="G1115" s="3" t="s">
        <v>104</v>
      </c>
      <c r="H1115" s="3" t="s">
        <v>2364</v>
      </c>
      <c r="I1115" s="11">
        <v>10</v>
      </c>
      <c r="J1115" s="12">
        <v>12</v>
      </c>
      <c r="K1115" s="12">
        <f t="shared" si="17"/>
        <v>12</v>
      </c>
      <c r="L1115" s="4">
        <v>1</v>
      </c>
    </row>
    <row r="1116" spans="1:12" x14ac:dyDescent="0.25">
      <c r="A1116" s="3" t="s">
        <v>1084</v>
      </c>
      <c r="B1116" s="3" t="s">
        <v>3021</v>
      </c>
      <c r="C1116" s="3" t="s">
        <v>2234</v>
      </c>
      <c r="D1116" s="3" t="s">
        <v>2836</v>
      </c>
      <c r="E1116" s="3" t="s">
        <v>66</v>
      </c>
      <c r="F1116" s="3" t="s">
        <v>65</v>
      </c>
      <c r="G1116" s="3" t="s">
        <v>65</v>
      </c>
      <c r="H1116" s="3" t="s">
        <v>66</v>
      </c>
      <c r="I1116" s="11">
        <v>3</v>
      </c>
      <c r="J1116" s="12">
        <v>15</v>
      </c>
      <c r="K1116" s="12">
        <f t="shared" si="17"/>
        <v>15</v>
      </c>
      <c r="L1116" s="4">
        <v>0.4</v>
      </c>
    </row>
    <row r="1117" spans="1:12" x14ac:dyDescent="0.25">
      <c r="A1117" s="3" t="s">
        <v>1084</v>
      </c>
      <c r="B1117" s="3" t="s">
        <v>3021</v>
      </c>
      <c r="C1117" s="3" t="s">
        <v>2234</v>
      </c>
      <c r="D1117" s="3" t="s">
        <v>2341</v>
      </c>
      <c r="E1117" s="3" t="s">
        <v>66</v>
      </c>
      <c r="F1117" s="3" t="s">
        <v>65</v>
      </c>
      <c r="G1117" s="3" t="s">
        <v>65</v>
      </c>
      <c r="H1117" s="3" t="s">
        <v>66</v>
      </c>
      <c r="I1117" s="11">
        <v>3</v>
      </c>
      <c r="J1117" s="12">
        <v>15</v>
      </c>
      <c r="K1117" s="12">
        <f t="shared" si="17"/>
        <v>15</v>
      </c>
      <c r="L1117" s="4">
        <v>0.6</v>
      </c>
    </row>
    <row r="1118" spans="1:12" x14ac:dyDescent="0.25">
      <c r="A1118" s="3" t="s">
        <v>1085</v>
      </c>
      <c r="B1118" s="3" t="s">
        <v>4522</v>
      </c>
      <c r="C1118" s="3" t="s">
        <v>2234</v>
      </c>
      <c r="D1118" s="3" t="s">
        <v>2454</v>
      </c>
      <c r="E1118" s="3" t="s">
        <v>103</v>
      </c>
      <c r="F1118" s="3" t="s">
        <v>102</v>
      </c>
      <c r="G1118" s="3" t="s">
        <v>127</v>
      </c>
      <c r="H1118" s="3" t="s">
        <v>142</v>
      </c>
      <c r="I1118" s="11">
        <v>7</v>
      </c>
      <c r="J1118" s="12">
        <v>12</v>
      </c>
      <c r="K1118" s="12">
        <f t="shared" si="17"/>
        <v>12</v>
      </c>
      <c r="L1118" s="4">
        <v>1</v>
      </c>
    </row>
    <row r="1119" spans="1:12" x14ac:dyDescent="0.25">
      <c r="A1119" s="3" t="s">
        <v>1086</v>
      </c>
      <c r="B1119" s="3" t="s">
        <v>3700</v>
      </c>
      <c r="C1119" s="3" t="s">
        <v>2234</v>
      </c>
      <c r="D1119" s="3" t="s">
        <v>2585</v>
      </c>
      <c r="E1119" s="3" t="s">
        <v>9</v>
      </c>
      <c r="F1119" s="3" t="s">
        <v>8</v>
      </c>
      <c r="G1119" s="3" t="s">
        <v>120</v>
      </c>
      <c r="H1119" s="3" t="s">
        <v>2879</v>
      </c>
      <c r="I1119" s="11">
        <v>5</v>
      </c>
      <c r="J1119" s="12">
        <v>16</v>
      </c>
      <c r="K1119" s="12">
        <f t="shared" si="17"/>
        <v>16</v>
      </c>
      <c r="L1119" s="4">
        <v>1</v>
      </c>
    </row>
    <row r="1120" spans="1:12" x14ac:dyDescent="0.25">
      <c r="A1120" s="3" t="s">
        <v>2068</v>
      </c>
      <c r="B1120" s="3" t="s">
        <v>3383</v>
      </c>
      <c r="C1120" s="3" t="s">
        <v>2234</v>
      </c>
      <c r="D1120" s="3" t="s">
        <v>2302</v>
      </c>
      <c r="E1120" s="3" t="s">
        <v>70</v>
      </c>
      <c r="F1120" s="3" t="s">
        <v>69</v>
      </c>
      <c r="G1120" s="3" t="s">
        <v>127</v>
      </c>
      <c r="H1120" s="3" t="s">
        <v>142</v>
      </c>
      <c r="I1120" s="11">
        <v>10</v>
      </c>
      <c r="J1120" s="12">
        <v>12</v>
      </c>
      <c r="K1120" s="12">
        <f t="shared" si="17"/>
        <v>12</v>
      </c>
      <c r="L1120" s="4">
        <v>1</v>
      </c>
    </row>
    <row r="1121" spans="1:12" x14ac:dyDescent="0.25">
      <c r="A1121" s="3" t="s">
        <v>1087</v>
      </c>
      <c r="B1121" s="3" t="s">
        <v>3384</v>
      </c>
      <c r="C1121" s="3" t="s">
        <v>2234</v>
      </c>
      <c r="D1121" s="3" t="s">
        <v>2237</v>
      </c>
      <c r="E1121" s="3" t="s">
        <v>9</v>
      </c>
      <c r="F1121" s="3" t="s">
        <v>8</v>
      </c>
      <c r="G1121" s="3" t="s">
        <v>8</v>
      </c>
      <c r="H1121" s="3" t="s">
        <v>2235</v>
      </c>
      <c r="I1121" s="11">
        <v>3</v>
      </c>
      <c r="J1121" s="12">
        <v>16</v>
      </c>
      <c r="K1121" s="12">
        <f t="shared" si="17"/>
        <v>16</v>
      </c>
      <c r="L1121" s="4">
        <v>1</v>
      </c>
    </row>
    <row r="1122" spans="1:12" x14ac:dyDescent="0.25">
      <c r="A1122" s="3" t="s">
        <v>1088</v>
      </c>
      <c r="B1122" s="3" t="s">
        <v>3701</v>
      </c>
      <c r="C1122" s="3" t="s">
        <v>2234</v>
      </c>
      <c r="D1122" s="3" t="s">
        <v>2245</v>
      </c>
      <c r="E1122" s="3" t="s">
        <v>9</v>
      </c>
      <c r="F1122" s="3" t="s">
        <v>8</v>
      </c>
      <c r="G1122" s="3" t="s">
        <v>8</v>
      </c>
      <c r="H1122" s="3" t="s">
        <v>2235</v>
      </c>
      <c r="I1122" s="11">
        <v>5</v>
      </c>
      <c r="J1122" s="12">
        <v>10</v>
      </c>
      <c r="K1122" s="12">
        <f t="shared" si="17"/>
        <v>10</v>
      </c>
      <c r="L1122" s="4">
        <v>1</v>
      </c>
    </row>
    <row r="1123" spans="1:12" x14ac:dyDescent="0.25">
      <c r="A1123" s="3" t="s">
        <v>1089</v>
      </c>
      <c r="B1123" s="3" t="s">
        <v>3111</v>
      </c>
      <c r="C1123" s="3" t="s">
        <v>2234</v>
      </c>
      <c r="D1123" s="3" t="s">
        <v>2791</v>
      </c>
      <c r="E1123" s="3" t="s">
        <v>11</v>
      </c>
      <c r="F1123" s="3" t="s">
        <v>10</v>
      </c>
      <c r="G1123" s="3" t="s">
        <v>10</v>
      </c>
      <c r="H1123" s="3" t="s">
        <v>11</v>
      </c>
      <c r="I1123" s="11">
        <v>4</v>
      </c>
      <c r="J1123" s="12">
        <v>14</v>
      </c>
      <c r="K1123" s="12">
        <f t="shared" si="17"/>
        <v>14</v>
      </c>
      <c r="L1123" s="4">
        <v>0.2</v>
      </c>
    </row>
    <row r="1124" spans="1:12" x14ac:dyDescent="0.25">
      <c r="A1124" s="3" t="s">
        <v>1089</v>
      </c>
      <c r="B1124" s="3" t="s">
        <v>3111</v>
      </c>
      <c r="C1124" s="3" t="s">
        <v>2234</v>
      </c>
      <c r="D1124" s="3" t="s">
        <v>2351</v>
      </c>
      <c r="E1124" s="3" t="s">
        <v>11</v>
      </c>
      <c r="F1124" s="3" t="s">
        <v>10</v>
      </c>
      <c r="G1124" s="3" t="s">
        <v>10</v>
      </c>
      <c r="H1124" s="3" t="s">
        <v>11</v>
      </c>
      <c r="I1124" s="11">
        <v>4</v>
      </c>
      <c r="J1124" s="12">
        <v>14</v>
      </c>
      <c r="K1124" s="12">
        <f t="shared" si="17"/>
        <v>14</v>
      </c>
      <c r="L1124" s="4">
        <v>0.8</v>
      </c>
    </row>
    <row r="1125" spans="1:12" x14ac:dyDescent="0.25">
      <c r="A1125" s="3" t="s">
        <v>1090</v>
      </c>
      <c r="B1125" s="3" t="s">
        <v>4523</v>
      </c>
      <c r="C1125" s="3" t="s">
        <v>2234</v>
      </c>
      <c r="D1125" s="3" t="s">
        <v>2556</v>
      </c>
      <c r="E1125" s="3" t="s">
        <v>115</v>
      </c>
      <c r="F1125" s="3" t="s">
        <v>114</v>
      </c>
      <c r="G1125" s="3" t="s">
        <v>114</v>
      </c>
      <c r="H1125" s="3" t="s">
        <v>115</v>
      </c>
      <c r="I1125" s="11">
        <v>10</v>
      </c>
      <c r="J1125" s="12">
        <v>14</v>
      </c>
      <c r="K1125" s="12">
        <f t="shared" si="17"/>
        <v>14</v>
      </c>
      <c r="L1125" s="4">
        <v>1</v>
      </c>
    </row>
    <row r="1126" spans="1:12" x14ac:dyDescent="0.25">
      <c r="A1126" s="3" t="s">
        <v>1091</v>
      </c>
      <c r="B1126" s="3" t="s">
        <v>5290</v>
      </c>
      <c r="C1126" s="3" t="s">
        <v>2234</v>
      </c>
      <c r="D1126" s="3" t="s">
        <v>2724</v>
      </c>
      <c r="E1126" s="3" t="s">
        <v>139</v>
      </c>
      <c r="F1126" s="3" t="s">
        <v>138</v>
      </c>
      <c r="G1126" s="3" t="s">
        <v>138</v>
      </c>
      <c r="H1126" s="3" t="s">
        <v>139</v>
      </c>
      <c r="I1126" s="11">
        <v>9</v>
      </c>
      <c r="J1126" s="12">
        <v>12</v>
      </c>
      <c r="K1126" s="12">
        <f t="shared" si="17"/>
        <v>12</v>
      </c>
      <c r="L1126" s="4">
        <v>1</v>
      </c>
    </row>
    <row r="1127" spans="1:12" x14ac:dyDescent="0.25">
      <c r="A1127" s="3" t="s">
        <v>1092</v>
      </c>
      <c r="B1127" s="3" t="s">
        <v>4524</v>
      </c>
      <c r="C1127" s="3" t="s">
        <v>2234</v>
      </c>
      <c r="D1127" s="3" t="s">
        <v>2815</v>
      </c>
      <c r="E1127" s="3" t="s">
        <v>142</v>
      </c>
      <c r="F1127" s="3" t="s">
        <v>127</v>
      </c>
      <c r="G1127" s="3" t="s">
        <v>135</v>
      </c>
      <c r="H1127" s="3" t="s">
        <v>2883</v>
      </c>
      <c r="I1127" s="11">
        <v>10</v>
      </c>
      <c r="J1127" s="12">
        <v>14</v>
      </c>
      <c r="K1127" s="12">
        <f t="shared" si="17"/>
        <v>14</v>
      </c>
      <c r="L1127" s="4">
        <v>1</v>
      </c>
    </row>
    <row r="1128" spans="1:12" x14ac:dyDescent="0.25">
      <c r="A1128" s="3" t="s">
        <v>1093</v>
      </c>
      <c r="B1128" s="3" t="s">
        <v>4525</v>
      </c>
      <c r="C1128" s="3" t="s">
        <v>2234</v>
      </c>
      <c r="D1128" s="3" t="s">
        <v>2277</v>
      </c>
      <c r="E1128" s="3" t="s">
        <v>109</v>
      </c>
      <c r="F1128" s="3" t="s">
        <v>108</v>
      </c>
      <c r="G1128" s="3" t="s">
        <v>108</v>
      </c>
      <c r="H1128" s="3" t="s">
        <v>109</v>
      </c>
      <c r="I1128" s="11">
        <v>8</v>
      </c>
      <c r="J1128" s="12">
        <v>13</v>
      </c>
      <c r="K1128" s="12">
        <f t="shared" si="17"/>
        <v>13</v>
      </c>
      <c r="L1128" s="4">
        <v>1</v>
      </c>
    </row>
    <row r="1129" spans="1:12" x14ac:dyDescent="0.25">
      <c r="A1129" s="3" t="s">
        <v>1094</v>
      </c>
      <c r="B1129" s="3" t="s">
        <v>4526</v>
      </c>
      <c r="C1129" s="3" t="s">
        <v>2234</v>
      </c>
      <c r="D1129" s="3" t="s">
        <v>2423</v>
      </c>
      <c r="E1129" s="3" t="s">
        <v>27</v>
      </c>
      <c r="F1129" s="3" t="s">
        <v>26</v>
      </c>
      <c r="G1129" s="3" t="s">
        <v>120</v>
      </c>
      <c r="H1129" s="3" t="s">
        <v>2879</v>
      </c>
      <c r="I1129" s="11">
        <v>5</v>
      </c>
      <c r="J1129" s="12">
        <v>21</v>
      </c>
      <c r="K1129" s="12">
        <f t="shared" si="17"/>
        <v>21</v>
      </c>
      <c r="L1129" s="4">
        <v>1</v>
      </c>
    </row>
    <row r="1130" spans="1:12" x14ac:dyDescent="0.25">
      <c r="A1130" s="3" t="s">
        <v>1095</v>
      </c>
      <c r="B1130" s="3" t="s">
        <v>4527</v>
      </c>
      <c r="C1130" s="3" t="s">
        <v>2234</v>
      </c>
      <c r="D1130" s="3" t="s">
        <v>2277</v>
      </c>
      <c r="E1130" s="3" t="s">
        <v>54</v>
      </c>
      <c r="F1130" s="3" t="s">
        <v>53</v>
      </c>
      <c r="G1130" s="3" t="s">
        <v>53</v>
      </c>
      <c r="H1130" s="3" t="s">
        <v>54</v>
      </c>
      <c r="I1130" s="11">
        <v>5</v>
      </c>
      <c r="J1130" s="12">
        <v>15</v>
      </c>
      <c r="K1130" s="12">
        <f t="shared" si="17"/>
        <v>15</v>
      </c>
      <c r="L1130" s="4">
        <v>1</v>
      </c>
    </row>
    <row r="1131" spans="1:12" x14ac:dyDescent="0.25">
      <c r="A1131" s="3" t="s">
        <v>1096</v>
      </c>
      <c r="B1131" s="3" t="s">
        <v>3702</v>
      </c>
      <c r="C1131" s="3" t="s">
        <v>2234</v>
      </c>
      <c r="D1131" s="3" t="s">
        <v>2585</v>
      </c>
      <c r="E1131" s="3" t="s">
        <v>25</v>
      </c>
      <c r="F1131" s="3" t="s">
        <v>24</v>
      </c>
      <c r="G1131" s="3" t="s">
        <v>120</v>
      </c>
      <c r="H1131" s="3" t="s">
        <v>2879</v>
      </c>
      <c r="I1131" s="11">
        <v>5</v>
      </c>
      <c r="J1131" s="12">
        <v>14</v>
      </c>
      <c r="K1131" s="12">
        <f t="shared" si="17"/>
        <v>14</v>
      </c>
      <c r="L1131" s="4">
        <v>0.6</v>
      </c>
    </row>
    <row r="1132" spans="1:12" x14ac:dyDescent="0.25">
      <c r="A1132" s="3" t="s">
        <v>1097</v>
      </c>
      <c r="B1132" s="3" t="s">
        <v>3253</v>
      </c>
      <c r="C1132" s="3" t="s">
        <v>2234</v>
      </c>
      <c r="D1132" s="3" t="s">
        <v>2640</v>
      </c>
      <c r="E1132" s="3" t="s">
        <v>7</v>
      </c>
      <c r="F1132" s="3" t="s">
        <v>6</v>
      </c>
      <c r="G1132" s="3" t="s">
        <v>6</v>
      </c>
      <c r="H1132" s="3" t="s">
        <v>7</v>
      </c>
      <c r="I1132" s="11">
        <v>10</v>
      </c>
      <c r="J1132" s="12">
        <v>15</v>
      </c>
      <c r="K1132" s="12">
        <f t="shared" si="17"/>
        <v>15</v>
      </c>
      <c r="L1132" s="4">
        <v>0.4</v>
      </c>
    </row>
    <row r="1133" spans="1:12" x14ac:dyDescent="0.25">
      <c r="A1133" s="3" t="s">
        <v>1097</v>
      </c>
      <c r="B1133" s="3" t="s">
        <v>3253</v>
      </c>
      <c r="C1133" s="3" t="s">
        <v>2234</v>
      </c>
      <c r="D1133" s="3" t="s">
        <v>2640</v>
      </c>
      <c r="E1133" s="3" t="s">
        <v>64</v>
      </c>
      <c r="F1133" s="3" t="s">
        <v>63</v>
      </c>
      <c r="G1133" s="3" t="s">
        <v>63</v>
      </c>
      <c r="H1133" s="3" t="s">
        <v>64</v>
      </c>
      <c r="I1133" s="11">
        <v>10</v>
      </c>
      <c r="J1133" s="12">
        <v>15</v>
      </c>
      <c r="K1133" s="12">
        <f t="shared" si="17"/>
        <v>15</v>
      </c>
      <c r="L1133" s="4">
        <v>0.6</v>
      </c>
    </row>
    <row r="1134" spans="1:12" x14ac:dyDescent="0.25">
      <c r="A1134" s="3" t="s">
        <v>1098</v>
      </c>
      <c r="B1134" s="3" t="s">
        <v>3703</v>
      </c>
      <c r="C1134" s="3" t="s">
        <v>2234</v>
      </c>
      <c r="D1134" s="3" t="s">
        <v>2375</v>
      </c>
      <c r="E1134" s="3" t="s">
        <v>84</v>
      </c>
      <c r="F1134" s="3" t="s">
        <v>83</v>
      </c>
      <c r="G1134" s="3" t="s">
        <v>127</v>
      </c>
      <c r="H1134" s="3" t="s">
        <v>142</v>
      </c>
      <c r="I1134" s="11">
        <v>10</v>
      </c>
      <c r="J1134" s="12">
        <v>15</v>
      </c>
      <c r="K1134" s="12">
        <f t="shared" si="17"/>
        <v>15</v>
      </c>
      <c r="L1134" s="4">
        <v>1</v>
      </c>
    </row>
    <row r="1135" spans="1:12" x14ac:dyDescent="0.25">
      <c r="A1135" s="3" t="s">
        <v>1099</v>
      </c>
      <c r="B1135" s="3" t="s">
        <v>4528</v>
      </c>
      <c r="C1135" s="3" t="s">
        <v>2234</v>
      </c>
      <c r="D1135" s="3" t="s">
        <v>2289</v>
      </c>
      <c r="E1135" s="3" t="s">
        <v>99</v>
      </c>
      <c r="F1135" s="3" t="s">
        <v>98</v>
      </c>
      <c r="G1135" s="3" t="s">
        <v>98</v>
      </c>
      <c r="H1135" s="3" t="s">
        <v>99</v>
      </c>
      <c r="I1135" s="11">
        <v>5</v>
      </c>
      <c r="J1135" s="12">
        <v>14</v>
      </c>
      <c r="K1135" s="12">
        <f t="shared" si="17"/>
        <v>14</v>
      </c>
      <c r="L1135" s="4">
        <v>1</v>
      </c>
    </row>
    <row r="1136" spans="1:12" x14ac:dyDescent="0.25">
      <c r="A1136" s="3" t="s">
        <v>1100</v>
      </c>
      <c r="B1136" s="3" t="s">
        <v>3704</v>
      </c>
      <c r="C1136" s="3" t="s">
        <v>2234</v>
      </c>
      <c r="D1136" s="3" t="s">
        <v>2585</v>
      </c>
      <c r="E1136" s="3" t="s">
        <v>54</v>
      </c>
      <c r="F1136" s="3" t="s">
        <v>53</v>
      </c>
      <c r="G1136" s="3" t="s">
        <v>120</v>
      </c>
      <c r="H1136" s="3" t="s">
        <v>2879</v>
      </c>
      <c r="I1136" s="11">
        <v>10</v>
      </c>
      <c r="J1136" s="12">
        <v>14</v>
      </c>
      <c r="K1136" s="12">
        <f t="shared" si="17"/>
        <v>14</v>
      </c>
      <c r="L1136" s="4">
        <v>1</v>
      </c>
    </row>
    <row r="1137" spans="1:12" x14ac:dyDescent="0.25">
      <c r="A1137" s="3" t="s">
        <v>1101</v>
      </c>
      <c r="B1137" s="3" t="s">
        <v>4529</v>
      </c>
      <c r="C1137" s="3" t="s">
        <v>2234</v>
      </c>
      <c r="D1137" s="3" t="s">
        <v>2532</v>
      </c>
      <c r="E1137" s="3" t="s">
        <v>111</v>
      </c>
      <c r="F1137" s="3" t="s">
        <v>110</v>
      </c>
      <c r="G1137" s="3" t="s">
        <v>127</v>
      </c>
      <c r="H1137" s="3" t="s">
        <v>142</v>
      </c>
      <c r="I1137" s="11">
        <v>6</v>
      </c>
      <c r="J1137" s="12">
        <v>14</v>
      </c>
      <c r="K1137" s="12">
        <f t="shared" si="17"/>
        <v>14</v>
      </c>
      <c r="L1137" s="4">
        <v>1</v>
      </c>
    </row>
    <row r="1138" spans="1:12" x14ac:dyDescent="0.25">
      <c r="A1138" s="3" t="s">
        <v>1102</v>
      </c>
      <c r="B1138" s="3" t="s">
        <v>3385</v>
      </c>
      <c r="C1138" s="6" t="s">
        <v>2236</v>
      </c>
      <c r="D1138" s="3" t="s">
        <v>2306</v>
      </c>
      <c r="E1138" s="3" t="s">
        <v>29</v>
      </c>
      <c r="F1138" s="3" t="s">
        <v>28</v>
      </c>
      <c r="G1138" s="3" t="s">
        <v>28</v>
      </c>
      <c r="H1138" s="3" t="s">
        <v>29</v>
      </c>
      <c r="I1138" s="11">
        <v>10</v>
      </c>
      <c r="J1138" s="12">
        <v>14</v>
      </c>
      <c r="K1138" s="12">
        <f t="shared" si="17"/>
        <v>14</v>
      </c>
      <c r="L1138" s="4">
        <v>0.6</v>
      </c>
    </row>
    <row r="1139" spans="1:12" x14ac:dyDescent="0.25">
      <c r="A1139" s="3" t="s">
        <v>1102</v>
      </c>
      <c r="B1139" s="3" t="s">
        <v>3385</v>
      </c>
      <c r="C1139" s="6" t="s">
        <v>2236</v>
      </c>
      <c r="D1139" s="3" t="s">
        <v>2840</v>
      </c>
      <c r="E1139" s="3" t="s">
        <v>29</v>
      </c>
      <c r="F1139" s="3" t="s">
        <v>28</v>
      </c>
      <c r="G1139" s="3" t="s">
        <v>28</v>
      </c>
      <c r="H1139" s="3" t="s">
        <v>29</v>
      </c>
      <c r="I1139" s="11">
        <v>10</v>
      </c>
      <c r="J1139" s="12">
        <v>14</v>
      </c>
      <c r="K1139" s="12">
        <f t="shared" si="17"/>
        <v>14</v>
      </c>
      <c r="L1139" s="4">
        <v>0.4</v>
      </c>
    </row>
    <row r="1140" spans="1:12" x14ac:dyDescent="0.25">
      <c r="A1140" s="3" t="s">
        <v>1103</v>
      </c>
      <c r="B1140" s="3" t="s">
        <v>3386</v>
      </c>
      <c r="C1140" s="3" t="s">
        <v>2234</v>
      </c>
      <c r="D1140" s="3" t="s">
        <v>2298</v>
      </c>
      <c r="E1140" s="3" t="s">
        <v>52</v>
      </c>
      <c r="F1140" s="3" t="s">
        <v>51</v>
      </c>
      <c r="G1140" s="3" t="s">
        <v>120</v>
      </c>
      <c r="H1140" s="3" t="s">
        <v>2879</v>
      </c>
      <c r="I1140" s="11">
        <v>8</v>
      </c>
      <c r="J1140" s="12">
        <v>13</v>
      </c>
      <c r="K1140" s="12">
        <f t="shared" si="17"/>
        <v>13</v>
      </c>
      <c r="L1140" s="4">
        <v>1</v>
      </c>
    </row>
    <row r="1141" spans="1:12" x14ac:dyDescent="0.25">
      <c r="A1141" s="3" t="s">
        <v>1104</v>
      </c>
      <c r="B1141" s="3" t="s">
        <v>3198</v>
      </c>
      <c r="C1141" s="3" t="s">
        <v>2234</v>
      </c>
      <c r="D1141" s="3" t="s">
        <v>2308</v>
      </c>
      <c r="E1141" s="3" t="s">
        <v>31</v>
      </c>
      <c r="F1141" s="3" t="s">
        <v>30</v>
      </c>
      <c r="G1141" s="3" t="s">
        <v>30</v>
      </c>
      <c r="H1141" s="3" t="s">
        <v>31</v>
      </c>
      <c r="I1141" s="11">
        <v>10</v>
      </c>
      <c r="J1141" s="12">
        <v>14</v>
      </c>
      <c r="K1141" s="12">
        <f t="shared" si="17"/>
        <v>14</v>
      </c>
      <c r="L1141" s="4">
        <v>1</v>
      </c>
    </row>
    <row r="1142" spans="1:12" x14ac:dyDescent="0.25">
      <c r="A1142" s="3" t="s">
        <v>1105</v>
      </c>
      <c r="B1142" s="3" t="s">
        <v>3387</v>
      </c>
      <c r="C1142" s="3" t="s">
        <v>2234</v>
      </c>
      <c r="D1142" s="3" t="s">
        <v>2716</v>
      </c>
      <c r="E1142" s="3" t="s">
        <v>66</v>
      </c>
      <c r="F1142" s="3" t="s">
        <v>65</v>
      </c>
      <c r="G1142" s="3" t="s">
        <v>130</v>
      </c>
      <c r="H1142" s="3" t="s">
        <v>2885</v>
      </c>
      <c r="I1142" s="11">
        <v>7</v>
      </c>
      <c r="J1142" s="12">
        <v>14</v>
      </c>
      <c r="K1142" s="12">
        <f t="shared" si="17"/>
        <v>14</v>
      </c>
      <c r="L1142" s="4">
        <v>0.4</v>
      </c>
    </row>
    <row r="1143" spans="1:12" x14ac:dyDescent="0.25">
      <c r="A1143" s="3" t="s">
        <v>1105</v>
      </c>
      <c r="B1143" s="3" t="s">
        <v>3387</v>
      </c>
      <c r="C1143" s="3" t="s">
        <v>2234</v>
      </c>
      <c r="D1143" s="3" t="s">
        <v>2291</v>
      </c>
      <c r="E1143" s="3" t="s">
        <v>66</v>
      </c>
      <c r="F1143" s="3" t="s">
        <v>65</v>
      </c>
      <c r="G1143" s="3" t="s">
        <v>65</v>
      </c>
      <c r="H1143" s="3" t="s">
        <v>66</v>
      </c>
      <c r="I1143" s="11">
        <v>7</v>
      </c>
      <c r="J1143" s="12">
        <v>14</v>
      </c>
      <c r="K1143" s="12">
        <f t="shared" si="17"/>
        <v>14</v>
      </c>
      <c r="L1143" s="4">
        <v>0.6</v>
      </c>
    </row>
    <row r="1144" spans="1:12" x14ac:dyDescent="0.25">
      <c r="A1144" s="3" t="s">
        <v>1106</v>
      </c>
      <c r="B1144" s="3" t="s">
        <v>3022</v>
      </c>
      <c r="C1144" s="3" t="s">
        <v>2234</v>
      </c>
      <c r="D1144" s="3" t="s">
        <v>2341</v>
      </c>
      <c r="E1144" s="3" t="s">
        <v>29</v>
      </c>
      <c r="F1144" s="3" t="s">
        <v>28</v>
      </c>
      <c r="G1144" s="3" t="s">
        <v>28</v>
      </c>
      <c r="H1144" s="3" t="s">
        <v>29</v>
      </c>
      <c r="I1144" s="11">
        <v>10</v>
      </c>
      <c r="J1144" s="12">
        <v>18</v>
      </c>
      <c r="K1144" s="12">
        <f t="shared" si="17"/>
        <v>18</v>
      </c>
      <c r="L1144" s="4">
        <v>1</v>
      </c>
    </row>
    <row r="1145" spans="1:12" x14ac:dyDescent="0.25">
      <c r="A1145" s="3" t="s">
        <v>1107</v>
      </c>
      <c r="B1145" s="3" t="s">
        <v>3388</v>
      </c>
      <c r="C1145" s="3" t="s">
        <v>2234</v>
      </c>
      <c r="D1145" s="3" t="s">
        <v>2728</v>
      </c>
      <c r="E1145" s="3" t="s">
        <v>50</v>
      </c>
      <c r="F1145" s="3" t="s">
        <v>49</v>
      </c>
      <c r="G1145" s="3" t="s">
        <v>49</v>
      </c>
      <c r="H1145" s="3" t="s">
        <v>50</v>
      </c>
      <c r="I1145" s="11">
        <v>6</v>
      </c>
      <c r="J1145" s="12">
        <v>14</v>
      </c>
      <c r="K1145" s="12">
        <f t="shared" si="17"/>
        <v>14</v>
      </c>
      <c r="L1145" s="4">
        <v>1</v>
      </c>
    </row>
    <row r="1146" spans="1:12" x14ac:dyDescent="0.25">
      <c r="A1146" s="3" t="s">
        <v>1108</v>
      </c>
      <c r="B1146" s="3" t="s">
        <v>3705</v>
      </c>
      <c r="C1146" s="3" t="s">
        <v>2234</v>
      </c>
      <c r="D1146" s="3" t="s">
        <v>2830</v>
      </c>
      <c r="E1146" s="3" t="s">
        <v>142</v>
      </c>
      <c r="F1146" s="3" t="s">
        <v>127</v>
      </c>
      <c r="G1146" s="3" t="s">
        <v>127</v>
      </c>
      <c r="H1146" s="3" t="s">
        <v>142</v>
      </c>
      <c r="I1146" s="11">
        <v>10</v>
      </c>
      <c r="J1146" s="12">
        <v>14</v>
      </c>
      <c r="K1146" s="12">
        <f t="shared" si="17"/>
        <v>14</v>
      </c>
      <c r="L1146" s="4">
        <v>1</v>
      </c>
    </row>
    <row r="1147" spans="1:12" x14ac:dyDescent="0.25">
      <c r="A1147" s="3" t="s">
        <v>1109</v>
      </c>
      <c r="B1147" s="3" t="s">
        <v>4530</v>
      </c>
      <c r="C1147" s="3" t="s">
        <v>2234</v>
      </c>
      <c r="D1147" s="3" t="s">
        <v>2282</v>
      </c>
      <c r="E1147" s="3" t="s">
        <v>70</v>
      </c>
      <c r="F1147" s="3" t="s">
        <v>69</v>
      </c>
      <c r="G1147" s="3" t="s">
        <v>69</v>
      </c>
      <c r="H1147" s="3" t="s">
        <v>70</v>
      </c>
      <c r="I1147" s="11">
        <v>9</v>
      </c>
      <c r="J1147" s="12">
        <v>15</v>
      </c>
      <c r="K1147" s="12">
        <f t="shared" si="17"/>
        <v>15</v>
      </c>
      <c r="L1147" s="4">
        <v>1</v>
      </c>
    </row>
    <row r="1148" spans="1:12" x14ac:dyDescent="0.25">
      <c r="A1148" s="3" t="s">
        <v>1110</v>
      </c>
      <c r="B1148" s="3" t="s">
        <v>3706</v>
      </c>
      <c r="C1148" s="3" t="s">
        <v>2234</v>
      </c>
      <c r="D1148" s="3" t="s">
        <v>2691</v>
      </c>
      <c r="E1148" s="3" t="s">
        <v>76</v>
      </c>
      <c r="F1148" s="3" t="s">
        <v>75</v>
      </c>
      <c r="G1148" s="3" t="s">
        <v>127</v>
      </c>
      <c r="H1148" s="3" t="s">
        <v>142</v>
      </c>
      <c r="I1148" s="11">
        <v>10</v>
      </c>
      <c r="J1148" s="12">
        <v>14</v>
      </c>
      <c r="K1148" s="12">
        <f t="shared" si="17"/>
        <v>14</v>
      </c>
      <c r="L1148" s="4">
        <v>1</v>
      </c>
    </row>
    <row r="1149" spans="1:12" x14ac:dyDescent="0.25">
      <c r="A1149" s="3" t="s">
        <v>1111</v>
      </c>
      <c r="B1149" s="3" t="s">
        <v>3389</v>
      </c>
      <c r="C1149" s="3" t="s">
        <v>2234</v>
      </c>
      <c r="D1149" s="3" t="s">
        <v>2840</v>
      </c>
      <c r="E1149" s="3" t="s">
        <v>62</v>
      </c>
      <c r="F1149" s="3" t="s">
        <v>61</v>
      </c>
      <c r="G1149" s="3" t="s">
        <v>61</v>
      </c>
      <c r="H1149" s="3" t="s">
        <v>62</v>
      </c>
      <c r="I1149" s="11">
        <v>10</v>
      </c>
      <c r="J1149" s="12">
        <v>22</v>
      </c>
      <c r="K1149" s="12">
        <f t="shared" si="17"/>
        <v>22</v>
      </c>
      <c r="L1149" s="4">
        <v>0.2</v>
      </c>
    </row>
    <row r="1150" spans="1:12" x14ac:dyDescent="0.25">
      <c r="A1150" s="3" t="s">
        <v>1111</v>
      </c>
      <c r="B1150" s="3" t="s">
        <v>3389</v>
      </c>
      <c r="C1150" s="3" t="s">
        <v>2234</v>
      </c>
      <c r="D1150" s="3" t="s">
        <v>2306</v>
      </c>
      <c r="E1150" s="3" t="s">
        <v>62</v>
      </c>
      <c r="F1150" s="3" t="s">
        <v>61</v>
      </c>
      <c r="G1150" s="3" t="s">
        <v>61</v>
      </c>
      <c r="H1150" s="3" t="s">
        <v>62</v>
      </c>
      <c r="I1150" s="11">
        <v>10</v>
      </c>
      <c r="J1150" s="12">
        <v>22</v>
      </c>
      <c r="K1150" s="12">
        <f t="shared" si="17"/>
        <v>22</v>
      </c>
      <c r="L1150" s="4">
        <v>0.8</v>
      </c>
    </row>
    <row r="1151" spans="1:12" x14ac:dyDescent="0.25">
      <c r="A1151" s="3" t="s">
        <v>1112</v>
      </c>
      <c r="B1151" s="3" t="s">
        <v>4026</v>
      </c>
      <c r="C1151" s="6" t="s">
        <v>2236</v>
      </c>
      <c r="D1151" s="3" t="s">
        <v>2353</v>
      </c>
      <c r="E1151" s="3" t="s">
        <v>58</v>
      </c>
      <c r="F1151" s="3" t="s">
        <v>57</v>
      </c>
      <c r="G1151" s="3" t="s">
        <v>118</v>
      </c>
      <c r="H1151" s="3" t="s">
        <v>2880</v>
      </c>
      <c r="I1151" s="11">
        <v>9</v>
      </c>
      <c r="J1151" s="12">
        <v>8</v>
      </c>
      <c r="K1151" s="12">
        <f t="shared" si="17"/>
        <v>8</v>
      </c>
      <c r="L1151" s="4">
        <v>1</v>
      </c>
    </row>
    <row r="1152" spans="1:12" x14ac:dyDescent="0.25">
      <c r="A1152" s="3" t="s">
        <v>1113</v>
      </c>
      <c r="B1152" s="3" t="s">
        <v>3254</v>
      </c>
      <c r="C1152" s="3" t="s">
        <v>2234</v>
      </c>
      <c r="D1152" s="3" t="s">
        <v>2405</v>
      </c>
      <c r="E1152" s="3" t="s">
        <v>74</v>
      </c>
      <c r="F1152" s="3" t="s">
        <v>73</v>
      </c>
      <c r="G1152" s="3" t="s">
        <v>73</v>
      </c>
      <c r="H1152" s="3" t="s">
        <v>74</v>
      </c>
      <c r="I1152" s="11">
        <v>5</v>
      </c>
      <c r="J1152" s="12">
        <v>16</v>
      </c>
      <c r="K1152" s="12">
        <f t="shared" si="17"/>
        <v>16</v>
      </c>
      <c r="L1152" s="4">
        <v>0.5</v>
      </c>
    </row>
    <row r="1153" spans="1:12" x14ac:dyDescent="0.25">
      <c r="A1153" s="3" t="s">
        <v>1113</v>
      </c>
      <c r="B1153" s="3" t="s">
        <v>3254</v>
      </c>
      <c r="C1153" s="3" t="s">
        <v>2234</v>
      </c>
      <c r="D1153" s="3" t="s">
        <v>2405</v>
      </c>
      <c r="E1153" s="3" t="s">
        <v>39</v>
      </c>
      <c r="F1153" s="3" t="s">
        <v>38</v>
      </c>
      <c r="G1153" s="3" t="s">
        <v>38</v>
      </c>
      <c r="H1153" s="3" t="s">
        <v>39</v>
      </c>
      <c r="I1153" s="11">
        <v>5</v>
      </c>
      <c r="J1153" s="12">
        <v>16</v>
      </c>
      <c r="K1153" s="12">
        <f t="shared" si="17"/>
        <v>16</v>
      </c>
      <c r="L1153" s="4">
        <v>0.5</v>
      </c>
    </row>
    <row r="1154" spans="1:12" x14ac:dyDescent="0.25">
      <c r="A1154" s="3" t="s">
        <v>1114</v>
      </c>
      <c r="B1154" s="3" t="s">
        <v>3707</v>
      </c>
      <c r="C1154" s="3" t="s">
        <v>2234</v>
      </c>
      <c r="D1154" s="3" t="s">
        <v>2651</v>
      </c>
      <c r="E1154" s="3" t="s">
        <v>56</v>
      </c>
      <c r="F1154" s="3" t="s">
        <v>55</v>
      </c>
      <c r="G1154" s="3" t="s">
        <v>127</v>
      </c>
      <c r="H1154" s="3" t="s">
        <v>142</v>
      </c>
      <c r="I1154" s="11">
        <v>8</v>
      </c>
      <c r="J1154" s="12">
        <v>22</v>
      </c>
      <c r="K1154" s="12">
        <f t="shared" ref="K1154:K1217" si="18">IF(J1154&gt;31,31,J1154)</f>
        <v>22</v>
      </c>
      <c r="L1154" s="4">
        <v>1</v>
      </c>
    </row>
    <row r="1155" spans="1:12" x14ac:dyDescent="0.25">
      <c r="A1155" s="3" t="s">
        <v>1115</v>
      </c>
      <c r="B1155" s="3" t="s">
        <v>4531</v>
      </c>
      <c r="C1155" s="3" t="s">
        <v>2234</v>
      </c>
      <c r="D1155" s="3" t="s">
        <v>2302</v>
      </c>
      <c r="E1155" s="3" t="s">
        <v>31</v>
      </c>
      <c r="F1155" s="3" t="s">
        <v>30</v>
      </c>
      <c r="G1155" s="3" t="s">
        <v>127</v>
      </c>
      <c r="H1155" s="3" t="s">
        <v>142</v>
      </c>
      <c r="I1155" s="11">
        <v>10</v>
      </c>
      <c r="J1155" s="12">
        <v>16</v>
      </c>
      <c r="K1155" s="12">
        <f t="shared" si="18"/>
        <v>16</v>
      </c>
      <c r="L1155" s="4">
        <v>1</v>
      </c>
    </row>
    <row r="1156" spans="1:12" x14ac:dyDescent="0.25">
      <c r="A1156" s="3" t="s">
        <v>1116</v>
      </c>
      <c r="B1156" s="3" t="s">
        <v>3096</v>
      </c>
      <c r="C1156" s="3" t="s">
        <v>2234</v>
      </c>
      <c r="D1156" s="3" t="s">
        <v>2333</v>
      </c>
      <c r="E1156" s="3" t="s">
        <v>68</v>
      </c>
      <c r="F1156" s="3" t="s">
        <v>67</v>
      </c>
      <c r="G1156" s="3" t="s">
        <v>120</v>
      </c>
      <c r="H1156" s="3" t="s">
        <v>2879</v>
      </c>
      <c r="I1156" s="11">
        <v>7</v>
      </c>
      <c r="J1156" s="12">
        <v>15</v>
      </c>
      <c r="K1156" s="12">
        <f t="shared" si="18"/>
        <v>15</v>
      </c>
      <c r="L1156" s="4">
        <v>0.5</v>
      </c>
    </row>
    <row r="1157" spans="1:12" x14ac:dyDescent="0.25">
      <c r="A1157" s="3" t="s">
        <v>1116</v>
      </c>
      <c r="B1157" s="3" t="s">
        <v>3096</v>
      </c>
      <c r="C1157" s="3" t="s">
        <v>2234</v>
      </c>
      <c r="D1157" s="3" t="s">
        <v>2333</v>
      </c>
      <c r="E1157" s="3" t="s">
        <v>46</v>
      </c>
      <c r="F1157" s="3" t="s">
        <v>45</v>
      </c>
      <c r="G1157" s="3" t="s">
        <v>120</v>
      </c>
      <c r="H1157" s="3" t="s">
        <v>2879</v>
      </c>
      <c r="I1157" s="11">
        <v>7</v>
      </c>
      <c r="J1157" s="12">
        <v>15</v>
      </c>
      <c r="K1157" s="12">
        <f t="shared" si="18"/>
        <v>15</v>
      </c>
      <c r="L1157" s="4">
        <v>0.5</v>
      </c>
    </row>
    <row r="1158" spans="1:12" x14ac:dyDescent="0.25">
      <c r="A1158" s="3" t="s">
        <v>1117</v>
      </c>
      <c r="B1158" s="3" t="s">
        <v>4532</v>
      </c>
      <c r="C1158" s="3" t="s">
        <v>2234</v>
      </c>
      <c r="D1158" s="3" t="s">
        <v>2386</v>
      </c>
      <c r="E1158" s="3" t="s">
        <v>44</v>
      </c>
      <c r="F1158" s="3" t="s">
        <v>43</v>
      </c>
      <c r="G1158" s="3" t="s">
        <v>43</v>
      </c>
      <c r="H1158" s="3" t="s">
        <v>2877</v>
      </c>
      <c r="I1158" s="11">
        <v>10</v>
      </c>
      <c r="J1158" s="12">
        <v>13</v>
      </c>
      <c r="K1158" s="12">
        <f t="shared" si="18"/>
        <v>13</v>
      </c>
      <c r="L1158" s="4">
        <v>1</v>
      </c>
    </row>
    <row r="1159" spans="1:12" x14ac:dyDescent="0.25">
      <c r="A1159" s="3" t="s">
        <v>1118</v>
      </c>
      <c r="B1159" s="3" t="s">
        <v>3708</v>
      </c>
      <c r="C1159" s="3" t="s">
        <v>2234</v>
      </c>
      <c r="D1159" s="3" t="s">
        <v>2556</v>
      </c>
      <c r="E1159" s="3" t="s">
        <v>48</v>
      </c>
      <c r="F1159" s="3" t="s">
        <v>47</v>
      </c>
      <c r="G1159" s="3" t="s">
        <v>47</v>
      </c>
      <c r="H1159" s="3" t="s">
        <v>48</v>
      </c>
      <c r="I1159" s="11">
        <v>8</v>
      </c>
      <c r="J1159" s="12">
        <v>15</v>
      </c>
      <c r="K1159" s="12">
        <f t="shared" si="18"/>
        <v>15</v>
      </c>
      <c r="L1159" s="4">
        <v>1</v>
      </c>
    </row>
    <row r="1160" spans="1:12" x14ac:dyDescent="0.25">
      <c r="A1160" s="3" t="s">
        <v>1119</v>
      </c>
      <c r="B1160" s="3" t="s">
        <v>2938</v>
      </c>
      <c r="C1160" s="3" t="s">
        <v>2234</v>
      </c>
      <c r="D1160" s="3" t="s">
        <v>2840</v>
      </c>
      <c r="E1160" s="3" t="s">
        <v>66</v>
      </c>
      <c r="F1160" s="3" t="s">
        <v>65</v>
      </c>
      <c r="G1160" s="3" t="s">
        <v>65</v>
      </c>
      <c r="H1160" s="3" t="s">
        <v>66</v>
      </c>
      <c r="I1160" s="11">
        <v>9</v>
      </c>
      <c r="J1160" s="12">
        <v>15</v>
      </c>
      <c r="K1160" s="12">
        <f t="shared" si="18"/>
        <v>15</v>
      </c>
      <c r="L1160" s="4">
        <v>0.4</v>
      </c>
    </row>
    <row r="1161" spans="1:12" x14ac:dyDescent="0.25">
      <c r="A1161" s="3" t="s">
        <v>1119</v>
      </c>
      <c r="B1161" s="3" t="s">
        <v>2938</v>
      </c>
      <c r="C1161" s="3" t="s">
        <v>2234</v>
      </c>
      <c r="D1161" s="3" t="s">
        <v>2306</v>
      </c>
      <c r="E1161" s="3" t="s">
        <v>66</v>
      </c>
      <c r="F1161" s="3" t="s">
        <v>65</v>
      </c>
      <c r="G1161" s="3" t="s">
        <v>65</v>
      </c>
      <c r="H1161" s="3" t="s">
        <v>66</v>
      </c>
      <c r="I1161" s="11">
        <v>9</v>
      </c>
      <c r="J1161" s="12">
        <v>15</v>
      </c>
      <c r="K1161" s="12">
        <f t="shared" si="18"/>
        <v>15</v>
      </c>
      <c r="L1161" s="4">
        <v>0.6</v>
      </c>
    </row>
    <row r="1162" spans="1:12" x14ac:dyDescent="0.25">
      <c r="A1162" s="3" t="s">
        <v>1120</v>
      </c>
      <c r="B1162" s="3" t="s">
        <v>4533</v>
      </c>
      <c r="C1162" s="3" t="s">
        <v>2234</v>
      </c>
      <c r="D1162" s="3" t="s">
        <v>2651</v>
      </c>
      <c r="E1162" s="3" t="s">
        <v>48</v>
      </c>
      <c r="F1162" s="3" t="s">
        <v>47</v>
      </c>
      <c r="G1162" s="3" t="s">
        <v>127</v>
      </c>
      <c r="H1162" s="3" t="s">
        <v>142</v>
      </c>
      <c r="I1162" s="11">
        <v>4</v>
      </c>
      <c r="J1162" s="12">
        <v>6</v>
      </c>
      <c r="K1162" s="12">
        <f t="shared" si="18"/>
        <v>6</v>
      </c>
      <c r="L1162" s="4">
        <v>1</v>
      </c>
    </row>
    <row r="1163" spans="1:12" x14ac:dyDescent="0.25">
      <c r="A1163" s="3" t="s">
        <v>1121</v>
      </c>
      <c r="B1163" s="3" t="s">
        <v>4534</v>
      </c>
      <c r="C1163" s="3" t="s">
        <v>2234</v>
      </c>
      <c r="D1163" s="3" t="s">
        <v>2556</v>
      </c>
      <c r="E1163" s="3" t="s">
        <v>39</v>
      </c>
      <c r="F1163" s="3" t="s">
        <v>38</v>
      </c>
      <c r="G1163" s="3" t="s">
        <v>38</v>
      </c>
      <c r="H1163" s="3" t="s">
        <v>39</v>
      </c>
      <c r="I1163" s="11">
        <v>10</v>
      </c>
      <c r="J1163" s="12">
        <v>14</v>
      </c>
      <c r="K1163" s="12">
        <f t="shared" si="18"/>
        <v>14</v>
      </c>
      <c r="L1163" s="4">
        <v>1</v>
      </c>
    </row>
    <row r="1164" spans="1:12" x14ac:dyDescent="0.25">
      <c r="A1164" s="3" t="s">
        <v>1122</v>
      </c>
      <c r="B1164" s="3" t="s">
        <v>4535</v>
      </c>
      <c r="C1164" s="3" t="s">
        <v>2234</v>
      </c>
      <c r="D1164" s="3" t="s">
        <v>2284</v>
      </c>
      <c r="E1164" s="3" t="s">
        <v>13</v>
      </c>
      <c r="F1164" s="3" t="s">
        <v>12</v>
      </c>
      <c r="G1164" s="3" t="s">
        <v>120</v>
      </c>
      <c r="H1164" s="3" t="s">
        <v>2879</v>
      </c>
      <c r="I1164" s="11">
        <v>10</v>
      </c>
      <c r="J1164" s="12">
        <v>16</v>
      </c>
      <c r="K1164" s="12">
        <f t="shared" si="18"/>
        <v>16</v>
      </c>
      <c r="L1164" s="4">
        <v>1</v>
      </c>
    </row>
    <row r="1165" spans="1:12" x14ac:dyDescent="0.25">
      <c r="A1165" s="3" t="s">
        <v>1123</v>
      </c>
      <c r="B1165" s="3" t="s">
        <v>4536</v>
      </c>
      <c r="C1165" s="3" t="s">
        <v>2234</v>
      </c>
      <c r="D1165" s="3" t="s">
        <v>2312</v>
      </c>
      <c r="E1165" s="3" t="s">
        <v>74</v>
      </c>
      <c r="F1165" s="3" t="s">
        <v>73</v>
      </c>
      <c r="G1165" s="3" t="s">
        <v>127</v>
      </c>
      <c r="H1165" s="3" t="s">
        <v>142</v>
      </c>
      <c r="I1165" s="11">
        <v>10</v>
      </c>
      <c r="J1165" s="12">
        <v>15</v>
      </c>
      <c r="K1165" s="12">
        <f t="shared" si="18"/>
        <v>15</v>
      </c>
      <c r="L1165" s="4">
        <v>1</v>
      </c>
    </row>
    <row r="1166" spans="1:12" x14ac:dyDescent="0.25">
      <c r="A1166" s="3" t="s">
        <v>1124</v>
      </c>
      <c r="B1166" s="3" t="s">
        <v>4537</v>
      </c>
      <c r="C1166" s="3" t="s">
        <v>2234</v>
      </c>
      <c r="D1166" s="3" t="s">
        <v>2556</v>
      </c>
      <c r="E1166" s="3" t="s">
        <v>74</v>
      </c>
      <c r="F1166" s="3" t="s">
        <v>73</v>
      </c>
      <c r="G1166" s="3" t="s">
        <v>73</v>
      </c>
      <c r="H1166" s="3" t="s">
        <v>74</v>
      </c>
      <c r="I1166" s="11">
        <v>10</v>
      </c>
      <c r="J1166" s="12">
        <v>20</v>
      </c>
      <c r="K1166" s="12">
        <f t="shared" si="18"/>
        <v>20</v>
      </c>
      <c r="L1166" s="4">
        <v>1</v>
      </c>
    </row>
    <row r="1167" spans="1:12" x14ac:dyDescent="0.25">
      <c r="A1167" s="3" t="s">
        <v>1125</v>
      </c>
      <c r="B1167" s="3" t="s">
        <v>4538</v>
      </c>
      <c r="C1167" s="3" t="s">
        <v>2234</v>
      </c>
      <c r="D1167" s="3" t="s">
        <v>2728</v>
      </c>
      <c r="E1167" s="3" t="s">
        <v>46</v>
      </c>
      <c r="F1167" s="3" t="s">
        <v>45</v>
      </c>
      <c r="G1167" s="3" t="s">
        <v>45</v>
      </c>
      <c r="H1167" s="3" t="s">
        <v>46</v>
      </c>
      <c r="I1167" s="11">
        <v>10</v>
      </c>
      <c r="J1167" s="12">
        <v>13</v>
      </c>
      <c r="K1167" s="12">
        <f t="shared" si="18"/>
        <v>13</v>
      </c>
      <c r="L1167" s="4">
        <v>1</v>
      </c>
    </row>
    <row r="1168" spans="1:12" x14ac:dyDescent="0.25">
      <c r="A1168" s="3" t="s">
        <v>1126</v>
      </c>
      <c r="B1168" s="3" t="s">
        <v>3709</v>
      </c>
      <c r="C1168" s="3" t="s">
        <v>2234</v>
      </c>
      <c r="D1168" s="3" t="s">
        <v>2239</v>
      </c>
      <c r="E1168" s="3" t="s">
        <v>101</v>
      </c>
      <c r="F1168" s="3" t="s">
        <v>100</v>
      </c>
      <c r="G1168" s="3" t="s">
        <v>100</v>
      </c>
      <c r="H1168" s="3" t="s">
        <v>2876</v>
      </c>
      <c r="I1168" s="11">
        <v>10</v>
      </c>
      <c r="J1168" s="12">
        <v>11</v>
      </c>
      <c r="K1168" s="12">
        <f t="shared" si="18"/>
        <v>11</v>
      </c>
      <c r="L1168" s="4">
        <v>1</v>
      </c>
    </row>
    <row r="1169" spans="1:12" x14ac:dyDescent="0.25">
      <c r="A1169" s="3" t="s">
        <v>1127</v>
      </c>
      <c r="B1169" s="3" t="s">
        <v>4539</v>
      </c>
      <c r="C1169" s="3" t="s">
        <v>2234</v>
      </c>
      <c r="D1169" s="3" t="s">
        <v>2289</v>
      </c>
      <c r="E1169" s="3" t="s">
        <v>96</v>
      </c>
      <c r="F1169" s="3" t="s">
        <v>95</v>
      </c>
      <c r="G1169" s="3" t="s">
        <v>95</v>
      </c>
      <c r="H1169" s="3" t="s">
        <v>96</v>
      </c>
      <c r="I1169" s="11">
        <v>4</v>
      </c>
      <c r="J1169" s="12">
        <v>10</v>
      </c>
      <c r="K1169" s="12">
        <f t="shared" si="18"/>
        <v>10</v>
      </c>
      <c r="L1169" s="4">
        <v>1</v>
      </c>
    </row>
    <row r="1170" spans="1:12" x14ac:dyDescent="0.25">
      <c r="A1170" s="3" t="s">
        <v>1128</v>
      </c>
      <c r="B1170" s="3" t="s">
        <v>4540</v>
      </c>
      <c r="C1170" s="3" t="s">
        <v>2234</v>
      </c>
      <c r="D1170" s="3" t="s">
        <v>2556</v>
      </c>
      <c r="E1170" s="3" t="s">
        <v>88</v>
      </c>
      <c r="F1170" s="3" t="s">
        <v>87</v>
      </c>
      <c r="G1170" s="3" t="s">
        <v>87</v>
      </c>
      <c r="H1170" s="3" t="s">
        <v>88</v>
      </c>
      <c r="I1170" s="11">
        <v>9</v>
      </c>
      <c r="J1170" s="12">
        <v>12</v>
      </c>
      <c r="K1170" s="12">
        <f t="shared" si="18"/>
        <v>12</v>
      </c>
      <c r="L1170" s="4">
        <v>1</v>
      </c>
    </row>
    <row r="1171" spans="1:12" x14ac:dyDescent="0.25">
      <c r="A1171" s="3" t="s">
        <v>1129</v>
      </c>
      <c r="B1171" s="3" t="s">
        <v>3710</v>
      </c>
      <c r="C1171" s="3" t="s">
        <v>2234</v>
      </c>
      <c r="D1171" s="3" t="s">
        <v>2300</v>
      </c>
      <c r="E1171" s="3" t="s">
        <v>50</v>
      </c>
      <c r="F1171" s="3" t="s">
        <v>49</v>
      </c>
      <c r="G1171" s="3" t="s">
        <v>127</v>
      </c>
      <c r="H1171" s="3" t="s">
        <v>142</v>
      </c>
      <c r="I1171" s="11">
        <v>6</v>
      </c>
      <c r="J1171" s="12">
        <v>13</v>
      </c>
      <c r="K1171" s="12">
        <f t="shared" si="18"/>
        <v>13</v>
      </c>
      <c r="L1171" s="4">
        <v>1</v>
      </c>
    </row>
    <row r="1172" spans="1:12" x14ac:dyDescent="0.25">
      <c r="A1172" s="3" t="s">
        <v>1130</v>
      </c>
      <c r="B1172" s="3" t="s">
        <v>5291</v>
      </c>
      <c r="C1172" s="3" t="s">
        <v>2234</v>
      </c>
      <c r="D1172" s="3" t="s">
        <v>2460</v>
      </c>
      <c r="E1172" s="3" t="s">
        <v>99</v>
      </c>
      <c r="F1172" s="3" t="s">
        <v>98</v>
      </c>
      <c r="G1172" s="3" t="s">
        <v>98</v>
      </c>
      <c r="H1172" s="3" t="s">
        <v>99</v>
      </c>
      <c r="I1172" s="11">
        <v>9</v>
      </c>
      <c r="J1172" s="12">
        <v>10</v>
      </c>
      <c r="K1172" s="12">
        <f t="shared" si="18"/>
        <v>10</v>
      </c>
      <c r="L1172" s="4">
        <v>1</v>
      </c>
    </row>
    <row r="1173" spans="1:12" x14ac:dyDescent="0.25">
      <c r="A1173" s="3" t="s">
        <v>1131</v>
      </c>
      <c r="B1173" s="3" t="s">
        <v>3711</v>
      </c>
      <c r="C1173" s="3" t="s">
        <v>2234</v>
      </c>
      <c r="D1173" s="3" t="s">
        <v>2315</v>
      </c>
      <c r="E1173" s="3" t="s">
        <v>50</v>
      </c>
      <c r="F1173" s="3" t="s">
        <v>49</v>
      </c>
      <c r="G1173" s="3" t="s">
        <v>127</v>
      </c>
      <c r="H1173" s="3" t="s">
        <v>142</v>
      </c>
      <c r="I1173" s="11">
        <v>5</v>
      </c>
      <c r="J1173" s="12">
        <v>16</v>
      </c>
      <c r="K1173" s="12">
        <f t="shared" si="18"/>
        <v>16</v>
      </c>
      <c r="L1173" s="4">
        <v>1</v>
      </c>
    </row>
    <row r="1174" spans="1:12" x14ac:dyDescent="0.25">
      <c r="A1174" s="3" t="s">
        <v>1132</v>
      </c>
      <c r="B1174" s="3" t="s">
        <v>4541</v>
      </c>
      <c r="C1174" s="3" t="s">
        <v>2234</v>
      </c>
      <c r="D1174" s="3" t="s">
        <v>2282</v>
      </c>
      <c r="E1174" s="3" t="s">
        <v>96</v>
      </c>
      <c r="F1174" s="3" t="s">
        <v>95</v>
      </c>
      <c r="G1174" s="3" t="s">
        <v>95</v>
      </c>
      <c r="H1174" s="3" t="s">
        <v>96</v>
      </c>
      <c r="I1174" s="11">
        <v>6</v>
      </c>
      <c r="J1174" s="12">
        <v>11</v>
      </c>
      <c r="K1174" s="12">
        <f t="shared" si="18"/>
        <v>11</v>
      </c>
      <c r="L1174" s="4">
        <v>1</v>
      </c>
    </row>
    <row r="1175" spans="1:12" x14ac:dyDescent="0.25">
      <c r="A1175" s="3" t="s">
        <v>1133</v>
      </c>
      <c r="B1175" s="3" t="s">
        <v>3255</v>
      </c>
      <c r="C1175" s="3" t="s">
        <v>2234</v>
      </c>
      <c r="D1175" s="3" t="s">
        <v>2568</v>
      </c>
      <c r="E1175" s="3" t="s">
        <v>35</v>
      </c>
      <c r="F1175" s="3" t="s">
        <v>34</v>
      </c>
      <c r="G1175" s="3" t="s">
        <v>34</v>
      </c>
      <c r="H1175" s="3" t="s">
        <v>35</v>
      </c>
      <c r="I1175" s="11">
        <v>4</v>
      </c>
      <c r="J1175" s="12">
        <v>5</v>
      </c>
      <c r="K1175" s="12">
        <f t="shared" si="18"/>
        <v>5</v>
      </c>
      <c r="L1175" s="4">
        <v>1</v>
      </c>
    </row>
    <row r="1176" spans="1:12" x14ac:dyDescent="0.25">
      <c r="A1176" s="3" t="s">
        <v>1134</v>
      </c>
      <c r="B1176" s="3" t="s">
        <v>4542</v>
      </c>
      <c r="C1176" s="3" t="s">
        <v>2234</v>
      </c>
      <c r="D1176" s="3" t="s">
        <v>2659</v>
      </c>
      <c r="E1176" s="3" t="s">
        <v>39</v>
      </c>
      <c r="F1176" s="3" t="s">
        <v>38</v>
      </c>
      <c r="G1176" s="3" t="s">
        <v>38</v>
      </c>
      <c r="H1176" s="3" t="s">
        <v>39</v>
      </c>
      <c r="I1176" s="11">
        <v>10</v>
      </c>
      <c r="J1176" s="12">
        <v>13</v>
      </c>
      <c r="K1176" s="12">
        <f t="shared" si="18"/>
        <v>13</v>
      </c>
      <c r="L1176" s="4">
        <v>1</v>
      </c>
    </row>
    <row r="1177" spans="1:12" x14ac:dyDescent="0.25">
      <c r="A1177" s="3" t="s">
        <v>1135</v>
      </c>
      <c r="B1177" s="3" t="s">
        <v>4543</v>
      </c>
      <c r="C1177" s="3" t="s">
        <v>2234</v>
      </c>
      <c r="D1177" s="3" t="s">
        <v>2454</v>
      </c>
      <c r="E1177" s="3" t="s">
        <v>68</v>
      </c>
      <c r="F1177" s="3" t="s">
        <v>67</v>
      </c>
      <c r="G1177" s="3" t="s">
        <v>127</v>
      </c>
      <c r="H1177" s="3" t="s">
        <v>142</v>
      </c>
      <c r="I1177" s="11">
        <v>10</v>
      </c>
      <c r="J1177" s="12">
        <v>17</v>
      </c>
      <c r="K1177" s="12">
        <f t="shared" si="18"/>
        <v>17</v>
      </c>
      <c r="L1177" s="4">
        <v>1</v>
      </c>
    </row>
    <row r="1178" spans="1:12" x14ac:dyDescent="0.25">
      <c r="A1178" s="3" t="s">
        <v>1136</v>
      </c>
      <c r="B1178" s="3" t="s">
        <v>3712</v>
      </c>
      <c r="C1178" s="3" t="s">
        <v>2234</v>
      </c>
      <c r="D1178" s="3" t="s">
        <v>2405</v>
      </c>
      <c r="E1178" s="3" t="s">
        <v>78</v>
      </c>
      <c r="F1178" s="3" t="s">
        <v>77</v>
      </c>
      <c r="G1178" s="3" t="s">
        <v>77</v>
      </c>
      <c r="H1178" s="3" t="s">
        <v>78</v>
      </c>
      <c r="I1178" s="11">
        <v>9</v>
      </c>
      <c r="J1178" s="12">
        <v>12</v>
      </c>
      <c r="K1178" s="12">
        <f t="shared" si="18"/>
        <v>12</v>
      </c>
      <c r="L1178" s="4">
        <v>0.5</v>
      </c>
    </row>
    <row r="1179" spans="1:12" x14ac:dyDescent="0.25">
      <c r="A1179" s="3" t="s">
        <v>1136</v>
      </c>
      <c r="B1179" s="3" t="s">
        <v>3712</v>
      </c>
      <c r="C1179" s="3" t="s">
        <v>2234</v>
      </c>
      <c r="D1179" s="3" t="s">
        <v>2405</v>
      </c>
      <c r="E1179" s="3" t="s">
        <v>111</v>
      </c>
      <c r="F1179" s="3" t="s">
        <v>110</v>
      </c>
      <c r="G1179" s="3" t="s">
        <v>110</v>
      </c>
      <c r="H1179" s="3" t="s">
        <v>111</v>
      </c>
      <c r="I1179" s="11">
        <v>9</v>
      </c>
      <c r="J1179" s="12">
        <v>12</v>
      </c>
      <c r="K1179" s="12">
        <f t="shared" si="18"/>
        <v>12</v>
      </c>
      <c r="L1179" s="4">
        <v>0.5</v>
      </c>
    </row>
    <row r="1180" spans="1:12" x14ac:dyDescent="0.25">
      <c r="A1180" s="3" t="s">
        <v>1137</v>
      </c>
      <c r="B1180" s="3" t="s">
        <v>3152</v>
      </c>
      <c r="C1180" s="3" t="s">
        <v>2234</v>
      </c>
      <c r="D1180" s="3" t="s">
        <v>2772</v>
      </c>
      <c r="E1180" s="3" t="s">
        <v>66</v>
      </c>
      <c r="F1180" s="3" t="s">
        <v>65</v>
      </c>
      <c r="G1180" s="3" t="s">
        <v>65</v>
      </c>
      <c r="H1180" s="3" t="s">
        <v>66</v>
      </c>
      <c r="I1180" s="11">
        <v>5</v>
      </c>
      <c r="J1180" s="12">
        <v>11</v>
      </c>
      <c r="K1180" s="12">
        <f t="shared" si="18"/>
        <v>11</v>
      </c>
      <c r="L1180" s="4">
        <v>1</v>
      </c>
    </row>
    <row r="1181" spans="1:12" x14ac:dyDescent="0.25">
      <c r="A1181" s="3" t="s">
        <v>1138</v>
      </c>
      <c r="B1181" s="3" t="s">
        <v>4544</v>
      </c>
      <c r="C1181" s="3" t="s">
        <v>2234</v>
      </c>
      <c r="D1181" s="3" t="s">
        <v>2362</v>
      </c>
      <c r="E1181" s="3" t="s">
        <v>29</v>
      </c>
      <c r="F1181" s="3" t="s">
        <v>28</v>
      </c>
      <c r="G1181" s="3" t="s">
        <v>28</v>
      </c>
      <c r="H1181" s="3" t="s">
        <v>29</v>
      </c>
      <c r="I1181" s="11">
        <v>8</v>
      </c>
      <c r="J1181" s="12">
        <v>12</v>
      </c>
      <c r="K1181" s="12">
        <f t="shared" si="18"/>
        <v>12</v>
      </c>
      <c r="L1181" s="4">
        <v>1</v>
      </c>
    </row>
    <row r="1182" spans="1:12" x14ac:dyDescent="0.25">
      <c r="A1182" s="3" t="s">
        <v>1139</v>
      </c>
      <c r="B1182" s="3" t="s">
        <v>4545</v>
      </c>
      <c r="C1182" s="3" t="s">
        <v>2234</v>
      </c>
      <c r="D1182" s="3" t="s">
        <v>2277</v>
      </c>
      <c r="E1182" s="3" t="s">
        <v>90</v>
      </c>
      <c r="F1182" s="3" t="s">
        <v>89</v>
      </c>
      <c r="G1182" s="3" t="s">
        <v>89</v>
      </c>
      <c r="H1182" s="3" t="s">
        <v>90</v>
      </c>
      <c r="I1182" s="11">
        <v>6</v>
      </c>
      <c r="J1182" s="12">
        <v>7</v>
      </c>
      <c r="K1182" s="12">
        <f t="shared" si="18"/>
        <v>7</v>
      </c>
      <c r="L1182" s="4">
        <v>1</v>
      </c>
    </row>
    <row r="1183" spans="1:12" x14ac:dyDescent="0.25">
      <c r="A1183" s="3" t="s">
        <v>1140</v>
      </c>
      <c r="B1183" s="3" t="s">
        <v>3390</v>
      </c>
      <c r="C1183" s="3" t="s">
        <v>2234</v>
      </c>
      <c r="D1183" s="3" t="s">
        <v>2838</v>
      </c>
      <c r="E1183" s="3" t="s">
        <v>29</v>
      </c>
      <c r="F1183" s="3" t="s">
        <v>28</v>
      </c>
      <c r="G1183" s="3" t="s">
        <v>28</v>
      </c>
      <c r="H1183" s="3" t="s">
        <v>29</v>
      </c>
      <c r="I1183" s="11">
        <v>5</v>
      </c>
      <c r="J1183" s="12">
        <v>12</v>
      </c>
      <c r="K1183" s="12">
        <f t="shared" si="18"/>
        <v>12</v>
      </c>
      <c r="L1183" s="4">
        <v>0.4</v>
      </c>
    </row>
    <row r="1184" spans="1:12" x14ac:dyDescent="0.25">
      <c r="A1184" s="3" t="s">
        <v>1140</v>
      </c>
      <c r="B1184" s="3" t="s">
        <v>3390</v>
      </c>
      <c r="C1184" s="3" t="s">
        <v>2234</v>
      </c>
      <c r="D1184" s="3" t="s">
        <v>2716</v>
      </c>
      <c r="E1184" s="3" t="s">
        <v>29</v>
      </c>
      <c r="F1184" s="3" t="s">
        <v>28</v>
      </c>
      <c r="G1184" s="3" t="s">
        <v>130</v>
      </c>
      <c r="H1184" s="3" t="s">
        <v>2885</v>
      </c>
      <c r="I1184" s="11">
        <v>5</v>
      </c>
      <c r="J1184" s="12">
        <v>12</v>
      </c>
      <c r="K1184" s="12">
        <f t="shared" si="18"/>
        <v>12</v>
      </c>
      <c r="L1184" s="4">
        <v>0.6</v>
      </c>
    </row>
    <row r="1185" spans="1:12" x14ac:dyDescent="0.25">
      <c r="A1185" s="3" t="s">
        <v>1141</v>
      </c>
      <c r="B1185" s="3" t="s">
        <v>4546</v>
      </c>
      <c r="C1185" s="3" t="s">
        <v>2234</v>
      </c>
      <c r="D1185" s="3" t="s">
        <v>2659</v>
      </c>
      <c r="E1185" s="3" t="s">
        <v>9</v>
      </c>
      <c r="F1185" s="3" t="s">
        <v>8</v>
      </c>
      <c r="G1185" s="3" t="s">
        <v>8</v>
      </c>
      <c r="H1185" s="3" t="s">
        <v>2235</v>
      </c>
      <c r="I1185" s="11">
        <v>1</v>
      </c>
      <c r="J1185" s="12">
        <v>12</v>
      </c>
      <c r="K1185" s="12">
        <f t="shared" si="18"/>
        <v>12</v>
      </c>
      <c r="L1185" s="4">
        <v>1</v>
      </c>
    </row>
    <row r="1186" spans="1:12" x14ac:dyDescent="0.25">
      <c r="A1186" s="3" t="s">
        <v>2829</v>
      </c>
      <c r="B1186" s="3" t="s">
        <v>4547</v>
      </c>
      <c r="C1186" s="3" t="s">
        <v>2234</v>
      </c>
      <c r="D1186" s="3" t="s">
        <v>2799</v>
      </c>
      <c r="E1186" s="3" t="s">
        <v>31</v>
      </c>
      <c r="F1186" s="3" t="s">
        <v>30</v>
      </c>
      <c r="G1186" s="3" t="s">
        <v>120</v>
      </c>
      <c r="H1186" s="3" t="s">
        <v>2879</v>
      </c>
      <c r="I1186" s="11">
        <v>4</v>
      </c>
      <c r="J1186" s="12">
        <v>2</v>
      </c>
      <c r="K1186" s="12">
        <f t="shared" si="18"/>
        <v>2</v>
      </c>
      <c r="L1186" s="4">
        <v>1</v>
      </c>
    </row>
    <row r="1187" spans="1:12" x14ac:dyDescent="0.25">
      <c r="A1187" s="3" t="s">
        <v>1142</v>
      </c>
      <c r="B1187" s="3" t="s">
        <v>4548</v>
      </c>
      <c r="C1187" s="3" t="s">
        <v>2234</v>
      </c>
      <c r="D1187" s="3" t="s">
        <v>2237</v>
      </c>
      <c r="E1187" s="3" t="s">
        <v>17</v>
      </c>
      <c r="F1187" s="3" t="s">
        <v>16</v>
      </c>
      <c r="G1187" s="3" t="s">
        <v>16</v>
      </c>
      <c r="H1187" s="3" t="s">
        <v>2874</v>
      </c>
      <c r="I1187" s="11">
        <v>5</v>
      </c>
      <c r="J1187" s="12">
        <v>10</v>
      </c>
      <c r="K1187" s="12">
        <f t="shared" si="18"/>
        <v>10</v>
      </c>
      <c r="L1187" s="4">
        <v>1</v>
      </c>
    </row>
    <row r="1188" spans="1:12" x14ac:dyDescent="0.25">
      <c r="A1188" s="3" t="s">
        <v>1143</v>
      </c>
      <c r="B1188" s="3" t="s">
        <v>4549</v>
      </c>
      <c r="C1188" s="3" t="s">
        <v>2234</v>
      </c>
      <c r="D1188" s="3" t="s">
        <v>2693</v>
      </c>
      <c r="E1188" s="3" t="s">
        <v>33</v>
      </c>
      <c r="F1188" s="3" t="s">
        <v>32</v>
      </c>
      <c r="G1188" s="3" t="s">
        <v>32</v>
      </c>
      <c r="H1188" s="3" t="s">
        <v>33</v>
      </c>
      <c r="I1188" s="11">
        <v>6</v>
      </c>
      <c r="J1188" s="12">
        <v>10</v>
      </c>
      <c r="K1188" s="12">
        <f t="shared" si="18"/>
        <v>10</v>
      </c>
      <c r="L1188" s="4">
        <v>1</v>
      </c>
    </row>
    <row r="1189" spans="1:12" x14ac:dyDescent="0.25">
      <c r="A1189" s="3" t="s">
        <v>1144</v>
      </c>
      <c r="B1189" s="3" t="s">
        <v>3713</v>
      </c>
      <c r="C1189" s="3" t="s">
        <v>2234</v>
      </c>
      <c r="D1189" s="3" t="s">
        <v>2341</v>
      </c>
      <c r="E1189" s="3" t="s">
        <v>64</v>
      </c>
      <c r="F1189" s="3" t="s">
        <v>63</v>
      </c>
      <c r="G1189" s="3" t="s">
        <v>63</v>
      </c>
      <c r="H1189" s="3" t="s">
        <v>64</v>
      </c>
      <c r="I1189" s="11">
        <v>5</v>
      </c>
      <c r="J1189" s="12">
        <v>19</v>
      </c>
      <c r="K1189" s="12">
        <f t="shared" si="18"/>
        <v>19</v>
      </c>
      <c r="L1189" s="4">
        <v>1</v>
      </c>
    </row>
    <row r="1190" spans="1:12" x14ac:dyDescent="0.25">
      <c r="A1190" s="3" t="s">
        <v>1145</v>
      </c>
      <c r="B1190" s="3" t="s">
        <v>4550</v>
      </c>
      <c r="C1190" s="3" t="s">
        <v>2234</v>
      </c>
      <c r="D1190" s="3" t="s">
        <v>2277</v>
      </c>
      <c r="E1190" s="3" t="s">
        <v>23</v>
      </c>
      <c r="F1190" s="3" t="s">
        <v>22</v>
      </c>
      <c r="G1190" s="3" t="s">
        <v>22</v>
      </c>
      <c r="H1190" s="3" t="s">
        <v>23</v>
      </c>
      <c r="I1190" s="11">
        <v>5</v>
      </c>
      <c r="J1190" s="12">
        <v>12</v>
      </c>
      <c r="K1190" s="12">
        <f t="shared" si="18"/>
        <v>12</v>
      </c>
      <c r="L1190" s="4">
        <v>1</v>
      </c>
    </row>
    <row r="1191" spans="1:12" x14ac:dyDescent="0.25">
      <c r="A1191" s="3" t="s">
        <v>1146</v>
      </c>
      <c r="B1191" s="3" t="s">
        <v>3714</v>
      </c>
      <c r="C1191" s="3" t="s">
        <v>2234</v>
      </c>
      <c r="D1191" s="3" t="s">
        <v>2351</v>
      </c>
      <c r="E1191" s="3" t="s">
        <v>96</v>
      </c>
      <c r="F1191" s="3" t="s">
        <v>95</v>
      </c>
      <c r="G1191" s="3" t="s">
        <v>95</v>
      </c>
      <c r="H1191" s="3" t="s">
        <v>96</v>
      </c>
      <c r="I1191" s="11">
        <v>1</v>
      </c>
      <c r="J1191" s="12">
        <v>10</v>
      </c>
      <c r="K1191" s="12">
        <f t="shared" si="18"/>
        <v>10</v>
      </c>
      <c r="L1191" s="4">
        <v>1</v>
      </c>
    </row>
    <row r="1192" spans="1:12" x14ac:dyDescent="0.25">
      <c r="A1192" s="3" t="s">
        <v>1147</v>
      </c>
      <c r="B1192" s="3" t="s">
        <v>3715</v>
      </c>
      <c r="C1192" s="3" t="s">
        <v>2234</v>
      </c>
      <c r="D1192" s="3" t="s">
        <v>2568</v>
      </c>
      <c r="E1192" s="3" t="s">
        <v>113</v>
      </c>
      <c r="F1192" s="3" t="s">
        <v>112</v>
      </c>
      <c r="G1192" s="3" t="s">
        <v>112</v>
      </c>
      <c r="H1192" s="3" t="s">
        <v>113</v>
      </c>
      <c r="I1192" s="11">
        <v>10</v>
      </c>
      <c r="J1192" s="12">
        <v>12</v>
      </c>
      <c r="K1192" s="12">
        <f t="shared" si="18"/>
        <v>12</v>
      </c>
      <c r="L1192" s="4">
        <v>1</v>
      </c>
    </row>
    <row r="1193" spans="1:12" x14ac:dyDescent="0.25">
      <c r="A1193" s="3" t="s">
        <v>1148</v>
      </c>
      <c r="B1193" s="3" t="s">
        <v>3716</v>
      </c>
      <c r="C1193" s="3" t="s">
        <v>2234</v>
      </c>
      <c r="D1193" s="3" t="s">
        <v>2253</v>
      </c>
      <c r="E1193" s="3" t="s">
        <v>78</v>
      </c>
      <c r="F1193" s="3" t="s">
        <v>77</v>
      </c>
      <c r="G1193" s="3" t="s">
        <v>127</v>
      </c>
      <c r="H1193" s="3" t="s">
        <v>142</v>
      </c>
      <c r="I1193" s="11">
        <v>4</v>
      </c>
      <c r="J1193" s="12">
        <v>12</v>
      </c>
      <c r="K1193" s="12">
        <f t="shared" si="18"/>
        <v>12</v>
      </c>
      <c r="L1193" s="4">
        <v>1</v>
      </c>
    </row>
    <row r="1194" spans="1:12" x14ac:dyDescent="0.25">
      <c r="A1194" s="3" t="s">
        <v>1149</v>
      </c>
      <c r="B1194" s="3" t="s">
        <v>4551</v>
      </c>
      <c r="C1194" s="3" t="s">
        <v>2234</v>
      </c>
      <c r="D1194" s="3" t="s">
        <v>2284</v>
      </c>
      <c r="E1194" s="3" t="s">
        <v>11</v>
      </c>
      <c r="F1194" s="3" t="s">
        <v>10</v>
      </c>
      <c r="G1194" s="3" t="s">
        <v>120</v>
      </c>
      <c r="H1194" s="3" t="s">
        <v>2879</v>
      </c>
      <c r="I1194" s="11">
        <v>6</v>
      </c>
      <c r="J1194" s="12">
        <v>8</v>
      </c>
      <c r="K1194" s="12">
        <f t="shared" si="18"/>
        <v>8</v>
      </c>
      <c r="L1194" s="4">
        <v>1</v>
      </c>
    </row>
    <row r="1195" spans="1:12" x14ac:dyDescent="0.25">
      <c r="A1195" s="3" t="s">
        <v>1150</v>
      </c>
      <c r="B1195" s="3" t="s">
        <v>4552</v>
      </c>
      <c r="C1195" s="3" t="s">
        <v>2234</v>
      </c>
      <c r="D1195" s="3" t="s">
        <v>2289</v>
      </c>
      <c r="E1195" s="3" t="s">
        <v>99</v>
      </c>
      <c r="F1195" s="3" t="s">
        <v>98</v>
      </c>
      <c r="G1195" s="3" t="s">
        <v>98</v>
      </c>
      <c r="H1195" s="3" t="s">
        <v>99</v>
      </c>
      <c r="I1195" s="11">
        <v>6</v>
      </c>
      <c r="J1195" s="12">
        <v>8</v>
      </c>
      <c r="K1195" s="12">
        <f t="shared" si="18"/>
        <v>8</v>
      </c>
      <c r="L1195" s="4">
        <v>1</v>
      </c>
    </row>
    <row r="1196" spans="1:12" x14ac:dyDescent="0.25">
      <c r="A1196" s="3" t="s">
        <v>1151</v>
      </c>
      <c r="B1196" s="3" t="s">
        <v>4553</v>
      </c>
      <c r="C1196" s="3" t="s">
        <v>2234</v>
      </c>
      <c r="D1196" s="3" t="s">
        <v>2454</v>
      </c>
      <c r="E1196" s="3" t="s">
        <v>50</v>
      </c>
      <c r="F1196" s="3" t="s">
        <v>49</v>
      </c>
      <c r="G1196" s="3" t="s">
        <v>127</v>
      </c>
      <c r="H1196" s="3" t="s">
        <v>142</v>
      </c>
      <c r="I1196" s="11">
        <v>10</v>
      </c>
      <c r="J1196" s="12">
        <v>21</v>
      </c>
      <c r="K1196" s="12">
        <f t="shared" si="18"/>
        <v>21</v>
      </c>
      <c r="L1196" s="4">
        <v>1</v>
      </c>
    </row>
    <row r="1197" spans="1:12" x14ac:dyDescent="0.25">
      <c r="A1197" s="3" t="s">
        <v>1152</v>
      </c>
      <c r="B1197" s="3" t="s">
        <v>4554</v>
      </c>
      <c r="C1197" s="3" t="s">
        <v>2234</v>
      </c>
      <c r="D1197" s="3" t="s">
        <v>2279</v>
      </c>
      <c r="E1197" s="3" t="s">
        <v>96</v>
      </c>
      <c r="F1197" s="3" t="s">
        <v>95</v>
      </c>
      <c r="G1197" s="3" t="s">
        <v>95</v>
      </c>
      <c r="H1197" s="3" t="s">
        <v>96</v>
      </c>
      <c r="I1197" s="11">
        <v>8</v>
      </c>
      <c r="J1197" s="12">
        <v>13</v>
      </c>
      <c r="K1197" s="12">
        <f t="shared" si="18"/>
        <v>13</v>
      </c>
      <c r="L1197" s="4">
        <v>1</v>
      </c>
    </row>
    <row r="1198" spans="1:12" x14ac:dyDescent="0.25">
      <c r="A1198" s="3" t="s">
        <v>1153</v>
      </c>
      <c r="B1198" s="3" t="s">
        <v>4555</v>
      </c>
      <c r="C1198" s="3" t="s">
        <v>2234</v>
      </c>
      <c r="D1198" s="3" t="s">
        <v>2527</v>
      </c>
      <c r="E1198" s="3" t="s">
        <v>7</v>
      </c>
      <c r="F1198" s="3" t="s">
        <v>6</v>
      </c>
      <c r="G1198" s="3" t="s">
        <v>120</v>
      </c>
      <c r="H1198" s="3" t="s">
        <v>2879</v>
      </c>
      <c r="I1198" s="11">
        <v>10</v>
      </c>
      <c r="J1198" s="12">
        <v>13</v>
      </c>
      <c r="K1198" s="12">
        <f t="shared" si="18"/>
        <v>13</v>
      </c>
      <c r="L1198" s="4">
        <v>1</v>
      </c>
    </row>
    <row r="1199" spans="1:12" x14ac:dyDescent="0.25">
      <c r="A1199" s="3" t="s">
        <v>1154</v>
      </c>
      <c r="B1199" s="3" t="s">
        <v>4556</v>
      </c>
      <c r="C1199" s="3" t="s">
        <v>2234</v>
      </c>
      <c r="D1199" s="3" t="s">
        <v>2237</v>
      </c>
      <c r="E1199" s="3" t="s">
        <v>35</v>
      </c>
      <c r="F1199" s="3" t="s">
        <v>34</v>
      </c>
      <c r="G1199" s="3" t="s">
        <v>34</v>
      </c>
      <c r="H1199" s="3" t="s">
        <v>35</v>
      </c>
      <c r="I1199" s="11">
        <v>6</v>
      </c>
      <c r="J1199" s="12">
        <v>13</v>
      </c>
      <c r="K1199" s="12">
        <f t="shared" si="18"/>
        <v>13</v>
      </c>
      <c r="L1199" s="4">
        <v>1</v>
      </c>
    </row>
    <row r="1200" spans="1:12" x14ac:dyDescent="0.25">
      <c r="A1200" s="3" t="s">
        <v>2828</v>
      </c>
      <c r="B1200" s="3" t="s">
        <v>3199</v>
      </c>
      <c r="C1200" s="3" t="s">
        <v>2234</v>
      </c>
      <c r="D1200" s="3" t="s">
        <v>2241</v>
      </c>
      <c r="E1200" s="3" t="s">
        <v>70</v>
      </c>
      <c r="F1200" s="3" t="s">
        <v>69</v>
      </c>
      <c r="G1200" s="3" t="s">
        <v>69</v>
      </c>
      <c r="H1200" s="3" t="s">
        <v>70</v>
      </c>
      <c r="I1200" s="11">
        <v>7</v>
      </c>
      <c r="J1200" s="12">
        <v>8</v>
      </c>
      <c r="K1200" s="12">
        <f t="shared" si="18"/>
        <v>8</v>
      </c>
      <c r="L1200" s="4">
        <v>0.6</v>
      </c>
    </row>
    <row r="1201" spans="1:12" x14ac:dyDescent="0.25">
      <c r="A1201" s="3" t="s">
        <v>2828</v>
      </c>
      <c r="B1201" s="3" t="s">
        <v>3199</v>
      </c>
      <c r="C1201" s="3" t="s">
        <v>2234</v>
      </c>
      <c r="D1201" s="3" t="s">
        <v>2677</v>
      </c>
      <c r="E1201" s="3" t="s">
        <v>70</v>
      </c>
      <c r="F1201" s="3" t="s">
        <v>69</v>
      </c>
      <c r="G1201" s="3" t="s">
        <v>69</v>
      </c>
      <c r="H1201" s="3" t="s">
        <v>70</v>
      </c>
      <c r="I1201" s="11">
        <v>7</v>
      </c>
      <c r="J1201" s="12">
        <v>8</v>
      </c>
      <c r="K1201" s="12">
        <f t="shared" si="18"/>
        <v>8</v>
      </c>
      <c r="L1201" s="4">
        <v>0.4</v>
      </c>
    </row>
    <row r="1202" spans="1:12" x14ac:dyDescent="0.25">
      <c r="A1202" s="3" t="s">
        <v>1155</v>
      </c>
      <c r="B1202" s="3" t="s">
        <v>3023</v>
      </c>
      <c r="C1202" s="3" t="s">
        <v>2234</v>
      </c>
      <c r="D1202" s="3" t="s">
        <v>2308</v>
      </c>
      <c r="E1202" s="3" t="s">
        <v>99</v>
      </c>
      <c r="F1202" s="3" t="s">
        <v>98</v>
      </c>
      <c r="G1202" s="3" t="s">
        <v>98</v>
      </c>
      <c r="H1202" s="3" t="s">
        <v>99</v>
      </c>
      <c r="I1202" s="11">
        <v>5</v>
      </c>
      <c r="J1202" s="12">
        <v>15</v>
      </c>
      <c r="K1202" s="12">
        <f t="shared" si="18"/>
        <v>15</v>
      </c>
      <c r="L1202" s="4">
        <v>1</v>
      </c>
    </row>
    <row r="1203" spans="1:12" x14ac:dyDescent="0.25">
      <c r="A1203" s="3" t="s">
        <v>1156</v>
      </c>
      <c r="B1203" s="3" t="s">
        <v>3153</v>
      </c>
      <c r="C1203" s="3" t="s">
        <v>2234</v>
      </c>
      <c r="D1203" s="3" t="s">
        <v>2266</v>
      </c>
      <c r="E1203" s="3" t="s">
        <v>11</v>
      </c>
      <c r="F1203" s="3" t="s">
        <v>10</v>
      </c>
      <c r="G1203" s="3" t="s">
        <v>10</v>
      </c>
      <c r="H1203" s="3" t="s">
        <v>11</v>
      </c>
      <c r="I1203" s="11">
        <v>5</v>
      </c>
      <c r="J1203" s="12">
        <v>18</v>
      </c>
      <c r="K1203" s="12">
        <f t="shared" si="18"/>
        <v>18</v>
      </c>
      <c r="L1203" s="4">
        <v>1</v>
      </c>
    </row>
    <row r="1204" spans="1:12" x14ac:dyDescent="0.25">
      <c r="A1204" s="3" t="s">
        <v>1157</v>
      </c>
      <c r="B1204" s="3" t="s">
        <v>4557</v>
      </c>
      <c r="C1204" s="3" t="s">
        <v>2234</v>
      </c>
      <c r="D1204" s="3" t="s">
        <v>2282</v>
      </c>
      <c r="E1204" s="3" t="s">
        <v>11</v>
      </c>
      <c r="F1204" s="3" t="s">
        <v>10</v>
      </c>
      <c r="G1204" s="3" t="s">
        <v>10</v>
      </c>
      <c r="H1204" s="3" t="s">
        <v>11</v>
      </c>
      <c r="I1204" s="11">
        <v>5</v>
      </c>
      <c r="J1204" s="12">
        <v>14</v>
      </c>
      <c r="K1204" s="12">
        <f t="shared" si="18"/>
        <v>14</v>
      </c>
      <c r="L1204" s="4">
        <v>1</v>
      </c>
    </row>
    <row r="1205" spans="1:12" x14ac:dyDescent="0.25">
      <c r="A1205" s="3" t="s">
        <v>1158</v>
      </c>
      <c r="B1205" s="3" t="s">
        <v>5292</v>
      </c>
      <c r="C1205" s="3" t="s">
        <v>2234</v>
      </c>
      <c r="D1205" s="3" t="s">
        <v>2460</v>
      </c>
      <c r="E1205" s="3" t="s">
        <v>11</v>
      </c>
      <c r="F1205" s="3" t="s">
        <v>10</v>
      </c>
      <c r="G1205" s="3" t="s">
        <v>10</v>
      </c>
      <c r="H1205" s="3" t="s">
        <v>11</v>
      </c>
      <c r="I1205" s="11">
        <v>8</v>
      </c>
      <c r="J1205" s="12">
        <v>18</v>
      </c>
      <c r="K1205" s="12">
        <f t="shared" si="18"/>
        <v>18</v>
      </c>
      <c r="L1205" s="4">
        <v>1</v>
      </c>
    </row>
    <row r="1206" spans="1:12" x14ac:dyDescent="0.25">
      <c r="A1206" s="3" t="s">
        <v>1159</v>
      </c>
      <c r="B1206" s="3" t="s">
        <v>4558</v>
      </c>
      <c r="C1206" s="3" t="s">
        <v>2234</v>
      </c>
      <c r="D1206" s="3" t="s">
        <v>2282</v>
      </c>
      <c r="E1206" s="3" t="s">
        <v>11</v>
      </c>
      <c r="F1206" s="3" t="s">
        <v>10</v>
      </c>
      <c r="G1206" s="3" t="s">
        <v>10</v>
      </c>
      <c r="H1206" s="3" t="s">
        <v>11</v>
      </c>
      <c r="I1206" s="11">
        <v>5</v>
      </c>
      <c r="J1206" s="12">
        <v>17</v>
      </c>
      <c r="K1206" s="12">
        <f t="shared" si="18"/>
        <v>17</v>
      </c>
      <c r="L1206" s="4">
        <v>1</v>
      </c>
    </row>
    <row r="1207" spans="1:12" x14ac:dyDescent="0.25">
      <c r="A1207" s="3" t="s">
        <v>1160</v>
      </c>
      <c r="B1207" s="3" t="s">
        <v>4559</v>
      </c>
      <c r="C1207" s="3" t="s">
        <v>2234</v>
      </c>
      <c r="D1207" s="3" t="s">
        <v>2651</v>
      </c>
      <c r="E1207" s="3" t="s">
        <v>82</v>
      </c>
      <c r="F1207" s="3" t="s">
        <v>81</v>
      </c>
      <c r="G1207" s="3" t="s">
        <v>127</v>
      </c>
      <c r="H1207" s="3" t="s">
        <v>142</v>
      </c>
      <c r="I1207" s="11">
        <v>3</v>
      </c>
      <c r="J1207" s="12">
        <v>15</v>
      </c>
      <c r="K1207" s="12">
        <f t="shared" si="18"/>
        <v>15</v>
      </c>
      <c r="L1207" s="4">
        <v>1</v>
      </c>
    </row>
    <row r="1208" spans="1:12" x14ac:dyDescent="0.25">
      <c r="A1208" s="3" t="s">
        <v>1161</v>
      </c>
      <c r="B1208" s="3" t="s">
        <v>4560</v>
      </c>
      <c r="C1208" s="3" t="s">
        <v>2234</v>
      </c>
      <c r="D1208" s="3" t="s">
        <v>2357</v>
      </c>
      <c r="E1208" s="3" t="s">
        <v>76</v>
      </c>
      <c r="F1208" s="3" t="s">
        <v>75</v>
      </c>
      <c r="G1208" s="3" t="s">
        <v>127</v>
      </c>
      <c r="H1208" s="3" t="s">
        <v>142</v>
      </c>
      <c r="I1208" s="11">
        <v>5</v>
      </c>
      <c r="J1208" s="12">
        <v>12</v>
      </c>
      <c r="K1208" s="12">
        <f t="shared" si="18"/>
        <v>12</v>
      </c>
      <c r="L1208" s="4">
        <v>1</v>
      </c>
    </row>
    <row r="1209" spans="1:12" x14ac:dyDescent="0.25">
      <c r="A1209" s="3" t="s">
        <v>1162</v>
      </c>
      <c r="B1209" s="3" t="s">
        <v>3717</v>
      </c>
      <c r="C1209" s="3" t="s">
        <v>2234</v>
      </c>
      <c r="D1209" s="3" t="s">
        <v>2237</v>
      </c>
      <c r="E1209" s="3" t="s">
        <v>15</v>
      </c>
      <c r="F1209" s="3" t="s">
        <v>14</v>
      </c>
      <c r="G1209" s="3" t="s">
        <v>14</v>
      </c>
      <c r="H1209" s="3" t="s">
        <v>15</v>
      </c>
      <c r="I1209" s="11">
        <v>10</v>
      </c>
      <c r="J1209" s="12">
        <v>16</v>
      </c>
      <c r="K1209" s="12">
        <f t="shared" si="18"/>
        <v>16</v>
      </c>
      <c r="L1209" s="4">
        <v>1</v>
      </c>
    </row>
    <row r="1210" spans="1:12" x14ac:dyDescent="0.25">
      <c r="A1210" s="3" t="s">
        <v>1163</v>
      </c>
      <c r="B1210" s="3" t="s">
        <v>4561</v>
      </c>
      <c r="C1210" s="3" t="s">
        <v>2234</v>
      </c>
      <c r="D1210" s="3" t="s">
        <v>2237</v>
      </c>
      <c r="E1210" s="3" t="s">
        <v>82</v>
      </c>
      <c r="F1210" s="3" t="s">
        <v>81</v>
      </c>
      <c r="G1210" s="3" t="s">
        <v>81</v>
      </c>
      <c r="H1210" s="3" t="s">
        <v>82</v>
      </c>
      <c r="I1210" s="11">
        <v>5</v>
      </c>
      <c r="J1210" s="12">
        <v>13</v>
      </c>
      <c r="K1210" s="12">
        <f t="shared" si="18"/>
        <v>13</v>
      </c>
      <c r="L1210" s="4">
        <v>1</v>
      </c>
    </row>
    <row r="1211" spans="1:12" x14ac:dyDescent="0.25">
      <c r="A1211" s="3" t="s">
        <v>1164</v>
      </c>
      <c r="B1211" s="3" t="s">
        <v>3024</v>
      </c>
      <c r="C1211" s="3" t="s">
        <v>2234</v>
      </c>
      <c r="D1211" s="3" t="s">
        <v>2243</v>
      </c>
      <c r="E1211" s="3" t="s">
        <v>11</v>
      </c>
      <c r="F1211" s="3" t="s">
        <v>10</v>
      </c>
      <c r="G1211" s="3" t="s">
        <v>120</v>
      </c>
      <c r="H1211" s="3" t="s">
        <v>2879</v>
      </c>
      <c r="I1211" s="11">
        <v>10</v>
      </c>
      <c r="J1211" s="12">
        <v>12</v>
      </c>
      <c r="K1211" s="12">
        <f t="shared" si="18"/>
        <v>12</v>
      </c>
      <c r="L1211" s="4">
        <v>1</v>
      </c>
    </row>
    <row r="1212" spans="1:12" x14ac:dyDescent="0.25">
      <c r="A1212" s="3" t="s">
        <v>1165</v>
      </c>
      <c r="B1212" s="3" t="s">
        <v>4562</v>
      </c>
      <c r="C1212" s="3" t="s">
        <v>2234</v>
      </c>
      <c r="D1212" s="3" t="s">
        <v>2532</v>
      </c>
      <c r="E1212" s="3" t="s">
        <v>68</v>
      </c>
      <c r="F1212" s="3" t="s">
        <v>67</v>
      </c>
      <c r="G1212" s="3" t="s">
        <v>127</v>
      </c>
      <c r="H1212" s="3" t="s">
        <v>142</v>
      </c>
      <c r="I1212" s="11">
        <v>10</v>
      </c>
      <c r="J1212" s="12">
        <v>17</v>
      </c>
      <c r="K1212" s="12">
        <f t="shared" si="18"/>
        <v>17</v>
      </c>
      <c r="L1212" s="4">
        <v>1</v>
      </c>
    </row>
    <row r="1213" spans="1:12" x14ac:dyDescent="0.25">
      <c r="A1213" s="3" t="s">
        <v>1166</v>
      </c>
      <c r="B1213" s="3" t="s">
        <v>3391</v>
      </c>
      <c r="C1213" s="3" t="s">
        <v>2234</v>
      </c>
      <c r="D1213" s="3" t="s">
        <v>2556</v>
      </c>
      <c r="E1213" s="3" t="s">
        <v>35</v>
      </c>
      <c r="F1213" s="3" t="s">
        <v>34</v>
      </c>
      <c r="G1213" s="3" t="s">
        <v>34</v>
      </c>
      <c r="H1213" s="3" t="s">
        <v>35</v>
      </c>
      <c r="I1213" s="11">
        <v>5</v>
      </c>
      <c r="J1213" s="12">
        <v>12</v>
      </c>
      <c r="K1213" s="12">
        <f t="shared" si="18"/>
        <v>12</v>
      </c>
      <c r="L1213" s="4">
        <v>0.5</v>
      </c>
    </row>
    <row r="1214" spans="1:12" x14ac:dyDescent="0.25">
      <c r="A1214" s="3" t="s">
        <v>2827</v>
      </c>
      <c r="B1214" s="3" t="s">
        <v>4563</v>
      </c>
      <c r="C1214" s="3" t="s">
        <v>2234</v>
      </c>
      <c r="D1214" s="3" t="s">
        <v>2279</v>
      </c>
      <c r="E1214" s="3" t="s">
        <v>117</v>
      </c>
      <c r="F1214" s="3" t="s">
        <v>116</v>
      </c>
      <c r="G1214" s="3" t="s">
        <v>116</v>
      </c>
      <c r="H1214" s="3" t="s">
        <v>117</v>
      </c>
      <c r="I1214" s="11">
        <v>1</v>
      </c>
      <c r="J1214" s="12">
        <v>1</v>
      </c>
      <c r="K1214" s="12">
        <f t="shared" si="18"/>
        <v>1</v>
      </c>
      <c r="L1214" s="4">
        <v>1</v>
      </c>
    </row>
    <row r="1215" spans="1:12" x14ac:dyDescent="0.25">
      <c r="A1215" s="3" t="s">
        <v>1167</v>
      </c>
      <c r="B1215" s="3" t="s">
        <v>4564</v>
      </c>
      <c r="C1215" s="3" t="s">
        <v>2234</v>
      </c>
      <c r="D1215" s="3" t="s">
        <v>2312</v>
      </c>
      <c r="E1215" s="3" t="s">
        <v>2223</v>
      </c>
      <c r="F1215" s="3" t="s">
        <v>97</v>
      </c>
      <c r="G1215" s="3" t="s">
        <v>127</v>
      </c>
      <c r="H1215" s="3" t="s">
        <v>142</v>
      </c>
      <c r="I1215" s="11">
        <v>10</v>
      </c>
      <c r="J1215" s="12">
        <v>17</v>
      </c>
      <c r="K1215" s="12">
        <f t="shared" si="18"/>
        <v>17</v>
      </c>
      <c r="L1215" s="4">
        <v>1</v>
      </c>
    </row>
    <row r="1216" spans="1:12" x14ac:dyDescent="0.25">
      <c r="A1216" s="3" t="s">
        <v>1168</v>
      </c>
      <c r="B1216" s="3" t="s">
        <v>5293</v>
      </c>
      <c r="C1216" s="3" t="s">
        <v>2234</v>
      </c>
      <c r="D1216" s="3" t="s">
        <v>2460</v>
      </c>
      <c r="E1216" s="3" t="s">
        <v>96</v>
      </c>
      <c r="F1216" s="3" t="s">
        <v>95</v>
      </c>
      <c r="G1216" s="3" t="s">
        <v>95</v>
      </c>
      <c r="H1216" s="3" t="s">
        <v>96</v>
      </c>
      <c r="I1216" s="11">
        <v>8</v>
      </c>
      <c r="J1216" s="12">
        <v>13</v>
      </c>
      <c r="K1216" s="12">
        <f t="shared" si="18"/>
        <v>13</v>
      </c>
      <c r="L1216" s="4">
        <v>1</v>
      </c>
    </row>
    <row r="1217" spans="1:12" x14ac:dyDescent="0.25">
      <c r="A1217" s="3" t="s">
        <v>1169</v>
      </c>
      <c r="B1217" s="3" t="s">
        <v>4565</v>
      </c>
      <c r="C1217" s="3" t="s">
        <v>2234</v>
      </c>
      <c r="D1217" s="3" t="s">
        <v>2282</v>
      </c>
      <c r="E1217" s="3" t="s">
        <v>11</v>
      </c>
      <c r="F1217" s="3" t="s">
        <v>10</v>
      </c>
      <c r="G1217" s="3" t="s">
        <v>10</v>
      </c>
      <c r="H1217" s="3" t="s">
        <v>11</v>
      </c>
      <c r="I1217" s="11">
        <v>10</v>
      </c>
      <c r="J1217" s="12">
        <v>14</v>
      </c>
      <c r="K1217" s="12">
        <f t="shared" si="18"/>
        <v>14</v>
      </c>
      <c r="L1217" s="4">
        <v>1</v>
      </c>
    </row>
    <row r="1218" spans="1:12" x14ac:dyDescent="0.25">
      <c r="A1218" s="3" t="s">
        <v>1170</v>
      </c>
      <c r="B1218" s="3" t="s">
        <v>4566</v>
      </c>
      <c r="C1218" s="3" t="s">
        <v>2234</v>
      </c>
      <c r="D1218" s="3" t="s">
        <v>2826</v>
      </c>
      <c r="E1218" s="3" t="s">
        <v>54</v>
      </c>
      <c r="F1218" s="3" t="s">
        <v>53</v>
      </c>
      <c r="G1218" s="3" t="s">
        <v>120</v>
      </c>
      <c r="H1218" s="3" t="s">
        <v>2879</v>
      </c>
      <c r="I1218" s="11">
        <v>9</v>
      </c>
      <c r="J1218" s="12">
        <v>12</v>
      </c>
      <c r="K1218" s="12">
        <f t="shared" ref="K1218:K1281" si="19">IF(J1218&gt;31,31,J1218)</f>
        <v>12</v>
      </c>
      <c r="L1218" s="4">
        <v>1</v>
      </c>
    </row>
    <row r="1219" spans="1:12" x14ac:dyDescent="0.25">
      <c r="A1219" s="3" t="s">
        <v>1171</v>
      </c>
      <c r="B1219" s="3" t="s">
        <v>4567</v>
      </c>
      <c r="C1219" s="3" t="s">
        <v>2234</v>
      </c>
      <c r="D1219" s="3" t="s">
        <v>2362</v>
      </c>
      <c r="E1219" s="3" t="s">
        <v>64</v>
      </c>
      <c r="F1219" s="3" t="s">
        <v>63</v>
      </c>
      <c r="G1219" s="3" t="s">
        <v>63</v>
      </c>
      <c r="H1219" s="3" t="s">
        <v>64</v>
      </c>
      <c r="I1219" s="11">
        <v>6</v>
      </c>
      <c r="J1219" s="12">
        <v>19</v>
      </c>
      <c r="K1219" s="12">
        <f t="shared" si="19"/>
        <v>19</v>
      </c>
      <c r="L1219" s="4">
        <v>1</v>
      </c>
    </row>
    <row r="1220" spans="1:12" x14ac:dyDescent="0.25">
      <c r="A1220" s="3" t="s">
        <v>2825</v>
      </c>
      <c r="B1220" s="3" t="s">
        <v>2916</v>
      </c>
      <c r="C1220" s="3" t="s">
        <v>2234</v>
      </c>
      <c r="D1220" s="3" t="s">
        <v>2237</v>
      </c>
      <c r="E1220" s="3" t="s">
        <v>54</v>
      </c>
      <c r="F1220" s="3" t="s">
        <v>53</v>
      </c>
      <c r="G1220" s="3" t="s">
        <v>53</v>
      </c>
      <c r="H1220" s="3" t="s">
        <v>54</v>
      </c>
      <c r="I1220" s="11">
        <v>3</v>
      </c>
      <c r="J1220" s="12">
        <v>6</v>
      </c>
      <c r="K1220" s="12">
        <f t="shared" si="19"/>
        <v>6</v>
      </c>
      <c r="L1220" s="4">
        <v>1</v>
      </c>
    </row>
    <row r="1221" spans="1:12" x14ac:dyDescent="0.25">
      <c r="A1221" s="3" t="s">
        <v>1172</v>
      </c>
      <c r="B1221" s="3" t="s">
        <v>4568</v>
      </c>
      <c r="C1221" s="3" t="s">
        <v>2234</v>
      </c>
      <c r="D1221" s="3" t="s">
        <v>2556</v>
      </c>
      <c r="E1221" s="3" t="s">
        <v>92</v>
      </c>
      <c r="F1221" s="3" t="s">
        <v>91</v>
      </c>
      <c r="G1221" s="3" t="s">
        <v>91</v>
      </c>
      <c r="H1221" s="3" t="s">
        <v>92</v>
      </c>
      <c r="I1221" s="11">
        <v>5</v>
      </c>
      <c r="J1221" s="12">
        <v>12</v>
      </c>
      <c r="K1221" s="12">
        <f t="shared" si="19"/>
        <v>12</v>
      </c>
      <c r="L1221" s="4">
        <v>1</v>
      </c>
    </row>
    <row r="1222" spans="1:12" x14ac:dyDescent="0.25">
      <c r="A1222" s="3" t="s">
        <v>1173</v>
      </c>
      <c r="B1222" s="3" t="s">
        <v>4569</v>
      </c>
      <c r="C1222" s="3" t="s">
        <v>2234</v>
      </c>
      <c r="D1222" s="3" t="s">
        <v>2237</v>
      </c>
      <c r="E1222" s="3" t="s">
        <v>35</v>
      </c>
      <c r="F1222" s="3" t="s">
        <v>34</v>
      </c>
      <c r="G1222" s="3" t="s">
        <v>34</v>
      </c>
      <c r="H1222" s="3" t="s">
        <v>35</v>
      </c>
      <c r="I1222" s="11">
        <v>6</v>
      </c>
      <c r="J1222" s="12">
        <v>7</v>
      </c>
      <c r="K1222" s="12">
        <f t="shared" si="19"/>
        <v>7</v>
      </c>
      <c r="L1222" s="4">
        <v>1</v>
      </c>
    </row>
    <row r="1223" spans="1:12" x14ac:dyDescent="0.25">
      <c r="A1223" s="3" t="s">
        <v>1174</v>
      </c>
      <c r="B1223" s="3" t="s">
        <v>4570</v>
      </c>
      <c r="C1223" s="3" t="s">
        <v>2234</v>
      </c>
      <c r="D1223" s="3" t="s">
        <v>2568</v>
      </c>
      <c r="E1223" s="3" t="s">
        <v>101</v>
      </c>
      <c r="F1223" s="3" t="s">
        <v>100</v>
      </c>
      <c r="G1223" s="3" t="s">
        <v>100</v>
      </c>
      <c r="H1223" s="3" t="s">
        <v>2876</v>
      </c>
      <c r="I1223" s="11">
        <v>6</v>
      </c>
      <c r="J1223" s="12">
        <v>12</v>
      </c>
      <c r="K1223" s="12">
        <f t="shared" si="19"/>
        <v>12</v>
      </c>
      <c r="L1223" s="4">
        <v>1</v>
      </c>
    </row>
    <row r="1224" spans="1:12" x14ac:dyDescent="0.25">
      <c r="A1224" s="3" t="s">
        <v>1175</v>
      </c>
      <c r="B1224" s="3" t="s">
        <v>4571</v>
      </c>
      <c r="C1224" s="3" t="s">
        <v>2234</v>
      </c>
      <c r="D1224" s="3" t="s">
        <v>2659</v>
      </c>
      <c r="E1224" s="3" t="s">
        <v>82</v>
      </c>
      <c r="F1224" s="3" t="s">
        <v>81</v>
      </c>
      <c r="G1224" s="3" t="s">
        <v>81</v>
      </c>
      <c r="H1224" s="3" t="s">
        <v>82</v>
      </c>
      <c r="I1224" s="11">
        <v>5</v>
      </c>
      <c r="J1224" s="12">
        <v>11</v>
      </c>
      <c r="K1224" s="12">
        <f t="shared" si="19"/>
        <v>11</v>
      </c>
      <c r="L1224" s="4">
        <v>1</v>
      </c>
    </row>
    <row r="1225" spans="1:12" x14ac:dyDescent="0.25">
      <c r="A1225" s="3" t="s">
        <v>1176</v>
      </c>
      <c r="B1225" s="3" t="s">
        <v>4572</v>
      </c>
      <c r="C1225" s="3" t="s">
        <v>2234</v>
      </c>
      <c r="D1225" s="3" t="s">
        <v>2341</v>
      </c>
      <c r="E1225" s="3" t="s">
        <v>13</v>
      </c>
      <c r="F1225" s="3" t="s">
        <v>12</v>
      </c>
      <c r="G1225" s="3" t="s">
        <v>12</v>
      </c>
      <c r="H1225" s="3" t="s">
        <v>13</v>
      </c>
      <c r="I1225" s="11">
        <v>7</v>
      </c>
      <c r="J1225" s="12">
        <v>12</v>
      </c>
      <c r="K1225" s="12">
        <f t="shared" si="19"/>
        <v>12</v>
      </c>
      <c r="L1225" s="4">
        <v>1</v>
      </c>
    </row>
    <row r="1226" spans="1:12" x14ac:dyDescent="0.25">
      <c r="A1226" s="3" t="s">
        <v>1177</v>
      </c>
      <c r="B1226" s="3" t="s">
        <v>3392</v>
      </c>
      <c r="C1226" s="3" t="s">
        <v>2234</v>
      </c>
      <c r="D1226" s="3" t="s">
        <v>2568</v>
      </c>
      <c r="E1226" s="3" t="s">
        <v>82</v>
      </c>
      <c r="F1226" s="3" t="s">
        <v>81</v>
      </c>
      <c r="G1226" s="3" t="s">
        <v>81</v>
      </c>
      <c r="H1226" s="3" t="s">
        <v>82</v>
      </c>
      <c r="I1226" s="11">
        <v>2</v>
      </c>
      <c r="J1226" s="12">
        <v>12</v>
      </c>
      <c r="K1226" s="12">
        <f t="shared" si="19"/>
        <v>12</v>
      </c>
      <c r="L1226" s="4">
        <v>1</v>
      </c>
    </row>
    <row r="1227" spans="1:12" x14ac:dyDescent="0.25">
      <c r="A1227" s="3" t="s">
        <v>1178</v>
      </c>
      <c r="B1227" s="3" t="s">
        <v>3025</v>
      </c>
      <c r="C1227" s="3" t="s">
        <v>2234</v>
      </c>
      <c r="D1227" s="3" t="s">
        <v>2284</v>
      </c>
      <c r="E1227" s="3" t="s">
        <v>70</v>
      </c>
      <c r="F1227" s="3" t="s">
        <v>69</v>
      </c>
      <c r="G1227" s="3" t="s">
        <v>120</v>
      </c>
      <c r="H1227" s="3" t="s">
        <v>2879</v>
      </c>
      <c r="I1227" s="11">
        <v>5</v>
      </c>
      <c r="J1227" s="12">
        <v>11</v>
      </c>
      <c r="K1227" s="12">
        <f t="shared" si="19"/>
        <v>11</v>
      </c>
      <c r="L1227" s="4">
        <v>1</v>
      </c>
    </row>
    <row r="1228" spans="1:12" x14ac:dyDescent="0.25">
      <c r="A1228" s="3" t="s">
        <v>1179</v>
      </c>
      <c r="B1228" s="3" t="s">
        <v>3718</v>
      </c>
      <c r="C1228" s="3" t="s">
        <v>2234</v>
      </c>
      <c r="D1228" s="3" t="s">
        <v>2237</v>
      </c>
      <c r="E1228" s="3" t="s">
        <v>105</v>
      </c>
      <c r="F1228" s="3" t="s">
        <v>104</v>
      </c>
      <c r="G1228" s="3" t="s">
        <v>104</v>
      </c>
      <c r="H1228" s="3" t="s">
        <v>2364</v>
      </c>
      <c r="I1228" s="11">
        <v>3</v>
      </c>
      <c r="J1228" s="12">
        <v>12</v>
      </c>
      <c r="K1228" s="12">
        <f t="shared" si="19"/>
        <v>12</v>
      </c>
      <c r="L1228" s="4">
        <v>0.5</v>
      </c>
    </row>
    <row r="1229" spans="1:12" x14ac:dyDescent="0.25">
      <c r="A1229" s="3" t="s">
        <v>1180</v>
      </c>
      <c r="B1229" s="3" t="s">
        <v>4573</v>
      </c>
      <c r="C1229" s="3" t="s">
        <v>2234</v>
      </c>
      <c r="D1229" s="3" t="s">
        <v>2381</v>
      </c>
      <c r="E1229" s="3" t="s">
        <v>96</v>
      </c>
      <c r="F1229" s="3" t="s">
        <v>95</v>
      </c>
      <c r="G1229" s="3" t="s">
        <v>95</v>
      </c>
      <c r="H1229" s="3" t="s">
        <v>96</v>
      </c>
      <c r="I1229" s="11">
        <v>6</v>
      </c>
      <c r="J1229" s="12">
        <v>12</v>
      </c>
      <c r="K1229" s="12">
        <f t="shared" si="19"/>
        <v>12</v>
      </c>
      <c r="L1229" s="4">
        <v>1</v>
      </c>
    </row>
    <row r="1230" spans="1:12" x14ac:dyDescent="0.25">
      <c r="A1230" s="3" t="s">
        <v>1181</v>
      </c>
      <c r="B1230" s="3" t="s">
        <v>4574</v>
      </c>
      <c r="C1230" s="3" t="s">
        <v>2234</v>
      </c>
      <c r="D1230" s="3" t="s">
        <v>2819</v>
      </c>
      <c r="E1230" s="3" t="s">
        <v>58</v>
      </c>
      <c r="F1230" s="3" t="s">
        <v>57</v>
      </c>
      <c r="G1230" s="3" t="s">
        <v>135</v>
      </c>
      <c r="H1230" s="3" t="s">
        <v>2883</v>
      </c>
      <c r="I1230" s="11">
        <v>10</v>
      </c>
      <c r="J1230" s="12">
        <v>13</v>
      </c>
      <c r="K1230" s="12">
        <f t="shared" si="19"/>
        <v>13</v>
      </c>
      <c r="L1230" s="4">
        <v>1</v>
      </c>
    </row>
    <row r="1231" spans="1:12" x14ac:dyDescent="0.25">
      <c r="A1231" s="3" t="s">
        <v>1182</v>
      </c>
      <c r="B1231" s="3" t="s">
        <v>3393</v>
      </c>
      <c r="C1231" s="3" t="s">
        <v>2234</v>
      </c>
      <c r="D1231" s="3" t="s">
        <v>2405</v>
      </c>
      <c r="E1231" s="3" t="s">
        <v>76</v>
      </c>
      <c r="F1231" s="3" t="s">
        <v>75</v>
      </c>
      <c r="G1231" s="3" t="s">
        <v>75</v>
      </c>
      <c r="H1231" s="3" t="s">
        <v>76</v>
      </c>
      <c r="I1231" s="11">
        <v>4</v>
      </c>
      <c r="J1231" s="12">
        <v>13</v>
      </c>
      <c r="K1231" s="12">
        <f t="shared" si="19"/>
        <v>13</v>
      </c>
      <c r="L1231" s="4">
        <v>0.9</v>
      </c>
    </row>
    <row r="1232" spans="1:12" x14ac:dyDescent="0.25">
      <c r="A1232" s="3" t="s">
        <v>1182</v>
      </c>
      <c r="B1232" s="3" t="s">
        <v>3393</v>
      </c>
      <c r="C1232" s="3" t="s">
        <v>2234</v>
      </c>
      <c r="D1232" s="3" t="s">
        <v>2405</v>
      </c>
      <c r="E1232" s="3" t="s">
        <v>37</v>
      </c>
      <c r="F1232" s="3" t="s">
        <v>36</v>
      </c>
      <c r="G1232" s="3" t="s">
        <v>36</v>
      </c>
      <c r="H1232" s="3" t="s">
        <v>37</v>
      </c>
      <c r="I1232" s="11">
        <v>4</v>
      </c>
      <c r="J1232" s="12">
        <v>13</v>
      </c>
      <c r="K1232" s="12">
        <f t="shared" si="19"/>
        <v>13</v>
      </c>
      <c r="L1232" s="4">
        <v>0.1</v>
      </c>
    </row>
    <row r="1233" spans="1:12" x14ac:dyDescent="0.25">
      <c r="A1233" s="3" t="s">
        <v>1183</v>
      </c>
      <c r="B1233" s="3" t="s">
        <v>5210</v>
      </c>
      <c r="C1233" s="3" t="s">
        <v>2234</v>
      </c>
      <c r="D1233" s="3" t="s">
        <v>2243</v>
      </c>
      <c r="E1233" s="3" t="s">
        <v>15</v>
      </c>
      <c r="F1233" s="3" t="s">
        <v>14</v>
      </c>
      <c r="G1233" s="3" t="s">
        <v>120</v>
      </c>
      <c r="H1233" s="3" t="s">
        <v>2879</v>
      </c>
      <c r="I1233" s="11">
        <v>10</v>
      </c>
      <c r="J1233" s="12">
        <v>15</v>
      </c>
      <c r="K1233" s="12">
        <f t="shared" si="19"/>
        <v>15</v>
      </c>
      <c r="L1233" s="4">
        <v>1</v>
      </c>
    </row>
    <row r="1234" spans="1:12" x14ac:dyDescent="0.25">
      <c r="A1234" s="3" t="s">
        <v>1184</v>
      </c>
      <c r="B1234" s="3" t="s">
        <v>3394</v>
      </c>
      <c r="C1234" s="3" t="s">
        <v>2234</v>
      </c>
      <c r="D1234" s="3" t="s">
        <v>2568</v>
      </c>
      <c r="E1234" s="3" t="s">
        <v>103</v>
      </c>
      <c r="F1234" s="3" t="s">
        <v>102</v>
      </c>
      <c r="G1234" s="3" t="s">
        <v>102</v>
      </c>
      <c r="H1234" s="3" t="s">
        <v>103</v>
      </c>
      <c r="I1234" s="11">
        <v>10</v>
      </c>
      <c r="J1234" s="12">
        <v>7</v>
      </c>
      <c r="K1234" s="12">
        <f t="shared" si="19"/>
        <v>7</v>
      </c>
      <c r="L1234" s="4">
        <v>1</v>
      </c>
    </row>
    <row r="1235" spans="1:12" x14ac:dyDescent="0.25">
      <c r="A1235" s="3" t="s">
        <v>1185</v>
      </c>
      <c r="B1235" s="3" t="s">
        <v>3719</v>
      </c>
      <c r="C1235" s="3" t="s">
        <v>2234</v>
      </c>
      <c r="D1235" s="3" t="s">
        <v>2386</v>
      </c>
      <c r="E1235" s="3" t="s">
        <v>56</v>
      </c>
      <c r="F1235" s="3" t="s">
        <v>55</v>
      </c>
      <c r="G1235" s="3" t="s">
        <v>55</v>
      </c>
      <c r="H1235" s="3" t="s">
        <v>56</v>
      </c>
      <c r="I1235" s="11">
        <v>7</v>
      </c>
      <c r="J1235" s="12">
        <v>13</v>
      </c>
      <c r="K1235" s="12">
        <f t="shared" si="19"/>
        <v>13</v>
      </c>
      <c r="L1235" s="4">
        <v>1</v>
      </c>
    </row>
    <row r="1236" spans="1:12" x14ac:dyDescent="0.25">
      <c r="A1236" s="3" t="s">
        <v>1186</v>
      </c>
      <c r="B1236" s="3" t="s">
        <v>3395</v>
      </c>
      <c r="C1236" s="3" t="s">
        <v>2234</v>
      </c>
      <c r="D1236" s="3" t="s">
        <v>2840</v>
      </c>
      <c r="E1236" s="3" t="s">
        <v>29</v>
      </c>
      <c r="F1236" s="3" t="s">
        <v>28</v>
      </c>
      <c r="G1236" s="3" t="s">
        <v>28</v>
      </c>
      <c r="H1236" s="3" t="s">
        <v>29</v>
      </c>
      <c r="I1236" s="11">
        <v>5</v>
      </c>
      <c r="J1236" s="12">
        <v>13</v>
      </c>
      <c r="K1236" s="12">
        <f t="shared" si="19"/>
        <v>13</v>
      </c>
      <c r="L1236" s="4">
        <v>0.4</v>
      </c>
    </row>
    <row r="1237" spans="1:12" x14ac:dyDescent="0.25">
      <c r="A1237" s="3" t="s">
        <v>1186</v>
      </c>
      <c r="B1237" s="3" t="s">
        <v>3395</v>
      </c>
      <c r="C1237" s="3" t="s">
        <v>2234</v>
      </c>
      <c r="D1237" s="3" t="s">
        <v>2306</v>
      </c>
      <c r="E1237" s="3" t="s">
        <v>29</v>
      </c>
      <c r="F1237" s="3" t="s">
        <v>28</v>
      </c>
      <c r="G1237" s="3" t="s">
        <v>28</v>
      </c>
      <c r="H1237" s="3" t="s">
        <v>29</v>
      </c>
      <c r="I1237" s="11">
        <v>5</v>
      </c>
      <c r="J1237" s="12">
        <v>13</v>
      </c>
      <c r="K1237" s="12">
        <f t="shared" si="19"/>
        <v>13</v>
      </c>
      <c r="L1237" s="4">
        <v>0.6</v>
      </c>
    </row>
    <row r="1238" spans="1:12" x14ac:dyDescent="0.25">
      <c r="A1238" s="3" t="s">
        <v>1187</v>
      </c>
      <c r="B1238" s="3" t="s">
        <v>3125</v>
      </c>
      <c r="C1238" s="3" t="s">
        <v>2234</v>
      </c>
      <c r="D1238" s="3" t="s">
        <v>2302</v>
      </c>
      <c r="E1238" s="3" t="s">
        <v>33</v>
      </c>
      <c r="F1238" s="3" t="s">
        <v>32</v>
      </c>
      <c r="G1238" s="3" t="s">
        <v>127</v>
      </c>
      <c r="H1238" s="3" t="s">
        <v>142</v>
      </c>
      <c r="I1238" s="11">
        <v>5</v>
      </c>
      <c r="J1238" s="12">
        <v>11</v>
      </c>
      <c r="K1238" s="12">
        <f t="shared" si="19"/>
        <v>11</v>
      </c>
      <c r="L1238" s="4">
        <v>0.2</v>
      </c>
    </row>
    <row r="1239" spans="1:12" x14ac:dyDescent="0.25">
      <c r="A1239" s="3" t="s">
        <v>1187</v>
      </c>
      <c r="B1239" s="3" t="s">
        <v>3125</v>
      </c>
      <c r="C1239" s="3" t="s">
        <v>2234</v>
      </c>
      <c r="D1239" s="3" t="s">
        <v>2306</v>
      </c>
      <c r="E1239" s="3" t="s">
        <v>33</v>
      </c>
      <c r="F1239" s="3" t="s">
        <v>32</v>
      </c>
      <c r="G1239" s="3" t="s">
        <v>32</v>
      </c>
      <c r="H1239" s="3" t="s">
        <v>33</v>
      </c>
      <c r="I1239" s="11">
        <v>5</v>
      </c>
      <c r="J1239" s="12">
        <v>11</v>
      </c>
      <c r="K1239" s="12">
        <f t="shared" si="19"/>
        <v>11</v>
      </c>
      <c r="L1239" s="4">
        <v>0.8</v>
      </c>
    </row>
    <row r="1240" spans="1:12" x14ac:dyDescent="0.25">
      <c r="A1240" s="3" t="s">
        <v>1188</v>
      </c>
      <c r="B1240" s="3" t="s">
        <v>4575</v>
      </c>
      <c r="C1240" s="3" t="s">
        <v>2234</v>
      </c>
      <c r="D1240" s="3" t="s">
        <v>2556</v>
      </c>
      <c r="E1240" s="3" t="s">
        <v>101</v>
      </c>
      <c r="F1240" s="3" t="s">
        <v>100</v>
      </c>
      <c r="G1240" s="3" t="s">
        <v>100</v>
      </c>
      <c r="H1240" s="3" t="s">
        <v>2876</v>
      </c>
      <c r="I1240" s="11">
        <v>6</v>
      </c>
      <c r="J1240" s="12">
        <v>12</v>
      </c>
      <c r="K1240" s="12">
        <f t="shared" si="19"/>
        <v>12</v>
      </c>
      <c r="L1240" s="4">
        <v>1</v>
      </c>
    </row>
    <row r="1241" spans="1:12" x14ac:dyDescent="0.25">
      <c r="A1241" s="3" t="s">
        <v>2824</v>
      </c>
      <c r="B1241" s="3" t="s">
        <v>3112</v>
      </c>
      <c r="C1241" s="3" t="s">
        <v>2234</v>
      </c>
      <c r="D1241" s="3" t="s">
        <v>2351</v>
      </c>
      <c r="E1241" s="3" t="s">
        <v>96</v>
      </c>
      <c r="F1241" s="3" t="s">
        <v>95</v>
      </c>
      <c r="G1241" s="3" t="s">
        <v>95</v>
      </c>
      <c r="H1241" s="3" t="s">
        <v>96</v>
      </c>
      <c r="I1241" s="11">
        <v>2</v>
      </c>
      <c r="J1241" s="12">
        <v>11</v>
      </c>
      <c r="K1241" s="12">
        <f t="shared" si="19"/>
        <v>11</v>
      </c>
      <c r="L1241" s="4">
        <v>1</v>
      </c>
    </row>
    <row r="1242" spans="1:12" x14ac:dyDescent="0.25">
      <c r="A1242" s="3" t="s">
        <v>2823</v>
      </c>
      <c r="B1242" s="3" t="s">
        <v>4576</v>
      </c>
      <c r="C1242" s="3" t="s">
        <v>2234</v>
      </c>
      <c r="D1242" s="3" t="s">
        <v>2302</v>
      </c>
      <c r="E1242" s="3" t="s">
        <v>66</v>
      </c>
      <c r="F1242" s="3" t="s">
        <v>65</v>
      </c>
      <c r="G1242" s="3" t="s">
        <v>127</v>
      </c>
      <c r="H1242" s="3" t="s">
        <v>142</v>
      </c>
      <c r="I1242" s="11">
        <v>1</v>
      </c>
      <c r="J1242" s="12">
        <v>5</v>
      </c>
      <c r="K1242" s="12">
        <f t="shared" si="19"/>
        <v>5</v>
      </c>
      <c r="L1242" s="4">
        <v>1</v>
      </c>
    </row>
    <row r="1243" spans="1:12" x14ac:dyDescent="0.25">
      <c r="A1243" s="3" t="s">
        <v>1189</v>
      </c>
      <c r="B1243" s="3" t="s">
        <v>4577</v>
      </c>
      <c r="C1243" s="3" t="s">
        <v>2234</v>
      </c>
      <c r="D1243" s="3" t="s">
        <v>2284</v>
      </c>
      <c r="E1243" s="3" t="s">
        <v>99</v>
      </c>
      <c r="F1243" s="3" t="s">
        <v>98</v>
      </c>
      <c r="G1243" s="3" t="s">
        <v>120</v>
      </c>
      <c r="H1243" s="3" t="s">
        <v>2879</v>
      </c>
      <c r="I1243" s="11">
        <v>1</v>
      </c>
      <c r="J1243" s="12">
        <v>11</v>
      </c>
      <c r="K1243" s="12">
        <f t="shared" si="19"/>
        <v>11</v>
      </c>
      <c r="L1243" s="4">
        <v>1</v>
      </c>
    </row>
    <row r="1244" spans="1:12" x14ac:dyDescent="0.25">
      <c r="A1244" s="3" t="s">
        <v>1190</v>
      </c>
      <c r="B1244" s="3" t="s">
        <v>3720</v>
      </c>
      <c r="C1244" s="3" t="s">
        <v>2234</v>
      </c>
      <c r="D1244" s="3" t="s">
        <v>2659</v>
      </c>
      <c r="E1244" s="3" t="s">
        <v>101</v>
      </c>
      <c r="F1244" s="3" t="s">
        <v>100</v>
      </c>
      <c r="G1244" s="3" t="s">
        <v>100</v>
      </c>
      <c r="H1244" s="3" t="s">
        <v>2876</v>
      </c>
      <c r="I1244" s="11">
        <v>4</v>
      </c>
      <c r="J1244" s="12">
        <v>18</v>
      </c>
      <c r="K1244" s="12">
        <f t="shared" si="19"/>
        <v>18</v>
      </c>
      <c r="L1244" s="4">
        <v>1</v>
      </c>
    </row>
    <row r="1245" spans="1:12" x14ac:dyDescent="0.25">
      <c r="A1245" s="3" t="s">
        <v>1191</v>
      </c>
      <c r="B1245" s="3" t="s">
        <v>4578</v>
      </c>
      <c r="C1245" s="3" t="s">
        <v>2234</v>
      </c>
      <c r="D1245" s="3" t="s">
        <v>2284</v>
      </c>
      <c r="E1245" s="3" t="s">
        <v>107</v>
      </c>
      <c r="F1245" s="3" t="s">
        <v>106</v>
      </c>
      <c r="G1245" s="3" t="s">
        <v>120</v>
      </c>
      <c r="H1245" s="3" t="s">
        <v>2879</v>
      </c>
      <c r="I1245" s="11">
        <v>5</v>
      </c>
      <c r="J1245" s="12">
        <v>12</v>
      </c>
      <c r="K1245" s="12">
        <f t="shared" si="19"/>
        <v>12</v>
      </c>
      <c r="L1245" s="4">
        <v>1</v>
      </c>
    </row>
    <row r="1246" spans="1:12" x14ac:dyDescent="0.25">
      <c r="A1246" s="3" t="s">
        <v>1192</v>
      </c>
      <c r="B1246" s="3" t="s">
        <v>3721</v>
      </c>
      <c r="C1246" s="3" t="s">
        <v>2234</v>
      </c>
      <c r="D1246" s="3" t="s">
        <v>2245</v>
      </c>
      <c r="E1246" s="3" t="s">
        <v>50</v>
      </c>
      <c r="F1246" s="3" t="s">
        <v>49</v>
      </c>
      <c r="G1246" s="3" t="s">
        <v>49</v>
      </c>
      <c r="H1246" s="3" t="s">
        <v>50</v>
      </c>
      <c r="I1246" s="11">
        <v>4</v>
      </c>
      <c r="J1246" s="12">
        <v>9</v>
      </c>
      <c r="K1246" s="12">
        <f t="shared" si="19"/>
        <v>9</v>
      </c>
      <c r="L1246" s="4">
        <v>1</v>
      </c>
    </row>
    <row r="1247" spans="1:12" x14ac:dyDescent="0.25">
      <c r="A1247" s="3" t="s">
        <v>1193</v>
      </c>
      <c r="B1247" s="3" t="s">
        <v>3396</v>
      </c>
      <c r="C1247" s="3" t="s">
        <v>2234</v>
      </c>
      <c r="D1247" s="3" t="s">
        <v>2289</v>
      </c>
      <c r="E1247" s="3" t="s">
        <v>99</v>
      </c>
      <c r="F1247" s="3" t="s">
        <v>98</v>
      </c>
      <c r="G1247" s="3" t="s">
        <v>98</v>
      </c>
      <c r="H1247" s="3" t="s">
        <v>99</v>
      </c>
      <c r="I1247" s="11">
        <v>5</v>
      </c>
      <c r="J1247" s="12">
        <v>11</v>
      </c>
      <c r="K1247" s="12">
        <f t="shared" si="19"/>
        <v>11</v>
      </c>
      <c r="L1247" s="4">
        <v>1</v>
      </c>
    </row>
    <row r="1248" spans="1:12" x14ac:dyDescent="0.25">
      <c r="A1248" s="3" t="s">
        <v>1194</v>
      </c>
      <c r="B1248" s="3" t="s">
        <v>3200</v>
      </c>
      <c r="C1248" s="3" t="s">
        <v>2234</v>
      </c>
      <c r="D1248" s="3" t="s">
        <v>2819</v>
      </c>
      <c r="E1248" s="3" t="s">
        <v>86</v>
      </c>
      <c r="F1248" s="3" t="s">
        <v>85</v>
      </c>
      <c r="G1248" s="3" t="s">
        <v>135</v>
      </c>
      <c r="H1248" s="3" t="s">
        <v>2883</v>
      </c>
      <c r="I1248" s="11">
        <v>2</v>
      </c>
      <c r="J1248" s="12">
        <v>12</v>
      </c>
      <c r="K1248" s="12">
        <f t="shared" si="19"/>
        <v>12</v>
      </c>
      <c r="L1248" s="4">
        <v>0.1</v>
      </c>
    </row>
    <row r="1249" spans="1:12" x14ac:dyDescent="0.25">
      <c r="A1249" s="3" t="s">
        <v>1194</v>
      </c>
      <c r="B1249" s="3" t="s">
        <v>3200</v>
      </c>
      <c r="C1249" s="3" t="s">
        <v>2234</v>
      </c>
      <c r="D1249" s="3" t="s">
        <v>2343</v>
      </c>
      <c r="E1249" s="3" t="s">
        <v>86</v>
      </c>
      <c r="F1249" s="3" t="s">
        <v>85</v>
      </c>
      <c r="G1249" s="3" t="s">
        <v>85</v>
      </c>
      <c r="H1249" s="3" t="s">
        <v>86</v>
      </c>
      <c r="I1249" s="11">
        <v>2</v>
      </c>
      <c r="J1249" s="12">
        <v>12</v>
      </c>
      <c r="K1249" s="12">
        <f t="shared" si="19"/>
        <v>12</v>
      </c>
      <c r="L1249" s="4">
        <v>0.9</v>
      </c>
    </row>
    <row r="1250" spans="1:12" x14ac:dyDescent="0.25">
      <c r="A1250" s="3" t="s">
        <v>1195</v>
      </c>
      <c r="B1250" s="3" t="s">
        <v>3397</v>
      </c>
      <c r="C1250" s="6" t="s">
        <v>2236</v>
      </c>
      <c r="D1250" s="3" t="s">
        <v>2289</v>
      </c>
      <c r="E1250" s="3" t="s">
        <v>11</v>
      </c>
      <c r="F1250" s="3" t="s">
        <v>10</v>
      </c>
      <c r="G1250" s="3" t="s">
        <v>10</v>
      </c>
      <c r="H1250" s="3" t="s">
        <v>11</v>
      </c>
      <c r="I1250" s="11">
        <v>8</v>
      </c>
      <c r="J1250" s="12">
        <v>12</v>
      </c>
      <c r="K1250" s="12">
        <f t="shared" si="19"/>
        <v>12</v>
      </c>
      <c r="L1250" s="4">
        <v>0.4</v>
      </c>
    </row>
    <row r="1251" spans="1:12" x14ac:dyDescent="0.25">
      <c r="A1251" s="3" t="s">
        <v>1195</v>
      </c>
      <c r="B1251" s="3" t="s">
        <v>3397</v>
      </c>
      <c r="C1251" s="6" t="s">
        <v>2236</v>
      </c>
      <c r="D1251" s="3" t="s">
        <v>2822</v>
      </c>
      <c r="E1251" s="3" t="s">
        <v>11</v>
      </c>
      <c r="F1251" s="3" t="s">
        <v>10</v>
      </c>
      <c r="G1251" s="3" t="s">
        <v>10</v>
      </c>
      <c r="H1251" s="3" t="s">
        <v>11</v>
      </c>
      <c r="I1251" s="11">
        <v>8</v>
      </c>
      <c r="J1251" s="12">
        <v>12</v>
      </c>
      <c r="K1251" s="12">
        <f t="shared" si="19"/>
        <v>12</v>
      </c>
      <c r="L1251" s="4">
        <v>0.6</v>
      </c>
    </row>
    <row r="1252" spans="1:12" x14ac:dyDescent="0.25">
      <c r="A1252" s="3" t="s">
        <v>1196</v>
      </c>
      <c r="B1252" s="3" t="s">
        <v>4579</v>
      </c>
      <c r="C1252" s="3" t="s">
        <v>2234</v>
      </c>
      <c r="D1252" s="3" t="s">
        <v>2237</v>
      </c>
      <c r="E1252" s="3" t="s">
        <v>88</v>
      </c>
      <c r="F1252" s="3" t="s">
        <v>87</v>
      </c>
      <c r="G1252" s="3" t="s">
        <v>87</v>
      </c>
      <c r="H1252" s="3" t="s">
        <v>88</v>
      </c>
      <c r="I1252" s="11">
        <v>8</v>
      </c>
      <c r="J1252" s="12">
        <v>11</v>
      </c>
      <c r="K1252" s="12">
        <f t="shared" si="19"/>
        <v>11</v>
      </c>
      <c r="L1252" s="4">
        <v>1</v>
      </c>
    </row>
    <row r="1253" spans="1:12" x14ac:dyDescent="0.25">
      <c r="A1253" s="3" t="s">
        <v>1197</v>
      </c>
      <c r="B1253" s="3" t="s">
        <v>3722</v>
      </c>
      <c r="C1253" s="3" t="s">
        <v>2234</v>
      </c>
      <c r="D1253" s="3" t="s">
        <v>2800</v>
      </c>
      <c r="E1253" s="3" t="s">
        <v>109</v>
      </c>
      <c r="F1253" s="3" t="s">
        <v>108</v>
      </c>
      <c r="G1253" s="3" t="s">
        <v>108</v>
      </c>
      <c r="H1253" s="3" t="s">
        <v>109</v>
      </c>
      <c r="I1253" s="11">
        <v>6</v>
      </c>
      <c r="J1253" s="12">
        <v>21</v>
      </c>
      <c r="K1253" s="12">
        <f t="shared" si="19"/>
        <v>21</v>
      </c>
      <c r="L1253" s="4">
        <v>1</v>
      </c>
    </row>
    <row r="1254" spans="1:12" x14ac:dyDescent="0.25">
      <c r="A1254" s="3" t="s">
        <v>1198</v>
      </c>
      <c r="B1254" s="3" t="s">
        <v>3723</v>
      </c>
      <c r="C1254" s="3" t="s">
        <v>2234</v>
      </c>
      <c r="D1254" s="3" t="s">
        <v>2312</v>
      </c>
      <c r="E1254" s="3" t="s">
        <v>76</v>
      </c>
      <c r="F1254" s="3" t="s">
        <v>75</v>
      </c>
      <c r="G1254" s="3" t="s">
        <v>127</v>
      </c>
      <c r="H1254" s="3" t="s">
        <v>142</v>
      </c>
      <c r="I1254" s="11">
        <v>7</v>
      </c>
      <c r="J1254" s="12">
        <v>11</v>
      </c>
      <c r="K1254" s="12">
        <f t="shared" si="19"/>
        <v>11</v>
      </c>
      <c r="L1254" s="4">
        <v>1</v>
      </c>
    </row>
    <row r="1255" spans="1:12" x14ac:dyDescent="0.25">
      <c r="A1255" s="3" t="s">
        <v>1199</v>
      </c>
      <c r="B1255" s="3" t="s">
        <v>4580</v>
      </c>
      <c r="C1255" s="3" t="s">
        <v>2234</v>
      </c>
      <c r="D1255" s="3" t="s">
        <v>2302</v>
      </c>
      <c r="E1255" s="3" t="s">
        <v>33</v>
      </c>
      <c r="F1255" s="3" t="s">
        <v>32</v>
      </c>
      <c r="G1255" s="3" t="s">
        <v>127</v>
      </c>
      <c r="H1255" s="3" t="s">
        <v>142</v>
      </c>
      <c r="I1255" s="11">
        <v>7</v>
      </c>
      <c r="J1255" s="12">
        <v>11</v>
      </c>
      <c r="K1255" s="12">
        <f t="shared" si="19"/>
        <v>11</v>
      </c>
      <c r="L1255" s="4">
        <v>1</v>
      </c>
    </row>
    <row r="1256" spans="1:12" x14ac:dyDescent="0.25">
      <c r="A1256" s="3" t="s">
        <v>1200</v>
      </c>
      <c r="B1256" s="3" t="s">
        <v>3113</v>
      </c>
      <c r="C1256" s="3" t="s">
        <v>2234</v>
      </c>
      <c r="D1256" s="3" t="s">
        <v>2351</v>
      </c>
      <c r="E1256" s="3" t="s">
        <v>31</v>
      </c>
      <c r="F1256" s="3" t="s">
        <v>30</v>
      </c>
      <c r="G1256" s="3" t="s">
        <v>30</v>
      </c>
      <c r="H1256" s="3" t="s">
        <v>31</v>
      </c>
      <c r="I1256" s="11">
        <v>10</v>
      </c>
      <c r="J1256" s="12">
        <v>12</v>
      </c>
      <c r="K1256" s="12">
        <f t="shared" si="19"/>
        <v>12</v>
      </c>
      <c r="L1256" s="4">
        <v>1</v>
      </c>
    </row>
    <row r="1257" spans="1:12" x14ac:dyDescent="0.25">
      <c r="A1257" s="3" t="s">
        <v>1201</v>
      </c>
      <c r="B1257" s="3" t="s">
        <v>4581</v>
      </c>
      <c r="C1257" s="3" t="s">
        <v>2234</v>
      </c>
      <c r="D1257" s="3" t="s">
        <v>2556</v>
      </c>
      <c r="E1257" s="3" t="s">
        <v>82</v>
      </c>
      <c r="F1257" s="3" t="s">
        <v>81</v>
      </c>
      <c r="G1257" s="3" t="s">
        <v>81</v>
      </c>
      <c r="H1257" s="3" t="s">
        <v>82</v>
      </c>
      <c r="I1257" s="11">
        <v>1</v>
      </c>
      <c r="J1257" s="12">
        <v>11</v>
      </c>
      <c r="K1257" s="12">
        <f t="shared" si="19"/>
        <v>11</v>
      </c>
      <c r="L1257" s="4">
        <v>1</v>
      </c>
    </row>
    <row r="1258" spans="1:12" x14ac:dyDescent="0.25">
      <c r="A1258" s="3" t="s">
        <v>1202</v>
      </c>
      <c r="B1258" s="3" t="s">
        <v>3724</v>
      </c>
      <c r="C1258" s="3" t="s">
        <v>2234</v>
      </c>
      <c r="D1258" s="3" t="s">
        <v>2239</v>
      </c>
      <c r="E1258" s="3" t="s">
        <v>109</v>
      </c>
      <c r="F1258" s="3" t="s">
        <v>108</v>
      </c>
      <c r="G1258" s="3" t="s">
        <v>108</v>
      </c>
      <c r="H1258" s="3" t="s">
        <v>109</v>
      </c>
      <c r="I1258" s="11">
        <v>5</v>
      </c>
      <c r="J1258" s="12">
        <v>12</v>
      </c>
      <c r="K1258" s="12">
        <f t="shared" si="19"/>
        <v>12</v>
      </c>
      <c r="L1258" s="4">
        <v>1</v>
      </c>
    </row>
    <row r="1259" spans="1:12" x14ac:dyDescent="0.25">
      <c r="A1259" s="3" t="s">
        <v>1203</v>
      </c>
      <c r="B1259" s="3" t="s">
        <v>3256</v>
      </c>
      <c r="C1259" s="3" t="s">
        <v>2234</v>
      </c>
      <c r="D1259" s="3" t="s">
        <v>2716</v>
      </c>
      <c r="E1259" s="3" t="s">
        <v>33</v>
      </c>
      <c r="F1259" s="3" t="s">
        <v>32</v>
      </c>
      <c r="G1259" s="3" t="s">
        <v>130</v>
      </c>
      <c r="H1259" s="3" t="s">
        <v>2885</v>
      </c>
      <c r="I1259" s="11">
        <v>10</v>
      </c>
      <c r="J1259" s="12">
        <v>12</v>
      </c>
      <c r="K1259" s="12">
        <f t="shared" si="19"/>
        <v>12</v>
      </c>
      <c r="L1259" s="4">
        <v>1</v>
      </c>
    </row>
    <row r="1260" spans="1:12" x14ac:dyDescent="0.25">
      <c r="A1260" s="3" t="s">
        <v>1204</v>
      </c>
      <c r="B1260" s="3" t="s">
        <v>3725</v>
      </c>
      <c r="C1260" s="3" t="s">
        <v>2234</v>
      </c>
      <c r="D1260" s="3" t="s">
        <v>2733</v>
      </c>
      <c r="E1260" s="3" t="s">
        <v>99</v>
      </c>
      <c r="F1260" s="3" t="s">
        <v>98</v>
      </c>
      <c r="G1260" s="3" t="s">
        <v>98</v>
      </c>
      <c r="H1260" s="3" t="s">
        <v>99</v>
      </c>
      <c r="I1260" s="11">
        <v>5</v>
      </c>
      <c r="J1260" s="12">
        <v>9</v>
      </c>
      <c r="K1260" s="12">
        <f t="shared" si="19"/>
        <v>9</v>
      </c>
      <c r="L1260" s="4">
        <v>1</v>
      </c>
    </row>
    <row r="1261" spans="1:12" x14ac:dyDescent="0.25">
      <c r="A1261" s="3" t="s">
        <v>1205</v>
      </c>
      <c r="B1261" s="3" t="s">
        <v>4582</v>
      </c>
      <c r="C1261" s="3" t="s">
        <v>2234</v>
      </c>
      <c r="D1261" s="3" t="s">
        <v>2532</v>
      </c>
      <c r="E1261" s="3" t="s">
        <v>103</v>
      </c>
      <c r="F1261" s="3" t="s">
        <v>102</v>
      </c>
      <c r="G1261" s="3" t="s">
        <v>127</v>
      </c>
      <c r="H1261" s="3" t="s">
        <v>142</v>
      </c>
      <c r="I1261" s="11">
        <v>8</v>
      </c>
      <c r="J1261" s="12">
        <v>12</v>
      </c>
      <c r="K1261" s="12">
        <f t="shared" si="19"/>
        <v>12</v>
      </c>
      <c r="L1261" s="4">
        <v>1</v>
      </c>
    </row>
    <row r="1262" spans="1:12" x14ac:dyDescent="0.25">
      <c r="A1262" s="3" t="s">
        <v>1206</v>
      </c>
      <c r="B1262" s="3" t="s">
        <v>3726</v>
      </c>
      <c r="C1262" s="3" t="s">
        <v>2234</v>
      </c>
      <c r="D1262" s="3" t="s">
        <v>2302</v>
      </c>
      <c r="E1262" s="3" t="s">
        <v>7</v>
      </c>
      <c r="F1262" s="3" t="s">
        <v>6</v>
      </c>
      <c r="G1262" s="3" t="s">
        <v>127</v>
      </c>
      <c r="H1262" s="3" t="s">
        <v>142</v>
      </c>
      <c r="I1262" s="11">
        <v>10</v>
      </c>
      <c r="J1262" s="12">
        <v>12</v>
      </c>
      <c r="K1262" s="12">
        <f t="shared" si="19"/>
        <v>12</v>
      </c>
      <c r="L1262" s="4">
        <v>1</v>
      </c>
    </row>
    <row r="1263" spans="1:12" x14ac:dyDescent="0.25">
      <c r="A1263" s="3" t="s">
        <v>1207</v>
      </c>
      <c r="B1263" s="3" t="s">
        <v>4583</v>
      </c>
      <c r="C1263" s="3" t="s">
        <v>2234</v>
      </c>
      <c r="D1263" s="3" t="s">
        <v>2357</v>
      </c>
      <c r="E1263" s="3" t="s">
        <v>86</v>
      </c>
      <c r="F1263" s="3" t="s">
        <v>85</v>
      </c>
      <c r="G1263" s="3" t="s">
        <v>127</v>
      </c>
      <c r="H1263" s="3" t="s">
        <v>142</v>
      </c>
      <c r="I1263" s="11">
        <v>7</v>
      </c>
      <c r="J1263" s="12">
        <v>12</v>
      </c>
      <c r="K1263" s="12">
        <f t="shared" si="19"/>
        <v>12</v>
      </c>
      <c r="L1263" s="4">
        <v>1</v>
      </c>
    </row>
    <row r="1264" spans="1:12" x14ac:dyDescent="0.25">
      <c r="A1264" s="3" t="s">
        <v>1208</v>
      </c>
      <c r="B1264" s="3" t="s">
        <v>5294</v>
      </c>
      <c r="C1264" s="3" t="s">
        <v>2234</v>
      </c>
      <c r="D1264" s="3" t="s">
        <v>2752</v>
      </c>
      <c r="E1264" s="3" t="s">
        <v>139</v>
      </c>
      <c r="F1264" s="3" t="s">
        <v>138</v>
      </c>
      <c r="G1264" s="3" t="s">
        <v>138</v>
      </c>
      <c r="H1264" s="3" t="s">
        <v>139</v>
      </c>
      <c r="I1264" s="11">
        <v>9</v>
      </c>
      <c r="J1264" s="12">
        <v>12</v>
      </c>
      <c r="K1264" s="12">
        <f t="shared" si="19"/>
        <v>12</v>
      </c>
      <c r="L1264" s="4">
        <v>1</v>
      </c>
    </row>
    <row r="1265" spans="1:12" x14ac:dyDescent="0.25">
      <c r="A1265" s="3" t="s">
        <v>1209</v>
      </c>
      <c r="B1265" s="3" t="s">
        <v>2972</v>
      </c>
      <c r="C1265" s="3" t="s">
        <v>2234</v>
      </c>
      <c r="D1265" s="3" t="s">
        <v>2306</v>
      </c>
      <c r="E1265" s="3" t="s">
        <v>29</v>
      </c>
      <c r="F1265" s="3" t="s">
        <v>28</v>
      </c>
      <c r="G1265" s="3" t="s">
        <v>28</v>
      </c>
      <c r="H1265" s="3" t="s">
        <v>29</v>
      </c>
      <c r="I1265" s="11">
        <v>5</v>
      </c>
      <c r="J1265" s="12">
        <v>12</v>
      </c>
      <c r="K1265" s="12">
        <f t="shared" si="19"/>
        <v>12</v>
      </c>
      <c r="L1265" s="4">
        <v>1</v>
      </c>
    </row>
    <row r="1266" spans="1:12" x14ac:dyDescent="0.25">
      <c r="A1266" s="3" t="s">
        <v>1210</v>
      </c>
      <c r="B1266" s="3" t="s">
        <v>4584</v>
      </c>
      <c r="C1266" s="3" t="s">
        <v>2234</v>
      </c>
      <c r="D1266" s="3" t="s">
        <v>2289</v>
      </c>
      <c r="E1266" s="3" t="s">
        <v>31</v>
      </c>
      <c r="F1266" s="3" t="s">
        <v>30</v>
      </c>
      <c r="G1266" s="3" t="s">
        <v>30</v>
      </c>
      <c r="H1266" s="3" t="s">
        <v>31</v>
      </c>
      <c r="I1266" s="11">
        <v>9</v>
      </c>
      <c r="J1266" s="12">
        <v>13</v>
      </c>
      <c r="K1266" s="12">
        <f t="shared" si="19"/>
        <v>13</v>
      </c>
      <c r="L1266" s="4">
        <v>1</v>
      </c>
    </row>
    <row r="1267" spans="1:12" x14ac:dyDescent="0.25">
      <c r="A1267" s="3" t="s">
        <v>1211</v>
      </c>
      <c r="B1267" s="3" t="s">
        <v>4585</v>
      </c>
      <c r="C1267" s="3" t="s">
        <v>2234</v>
      </c>
      <c r="D1267" s="3" t="s">
        <v>2279</v>
      </c>
      <c r="E1267" s="3" t="s">
        <v>11</v>
      </c>
      <c r="F1267" s="3" t="s">
        <v>10</v>
      </c>
      <c r="G1267" s="3" t="s">
        <v>10</v>
      </c>
      <c r="H1267" s="3" t="s">
        <v>11</v>
      </c>
      <c r="I1267" s="11">
        <v>10</v>
      </c>
      <c r="J1267" s="12">
        <v>18</v>
      </c>
      <c r="K1267" s="12">
        <f t="shared" si="19"/>
        <v>18</v>
      </c>
      <c r="L1267" s="4">
        <v>1</v>
      </c>
    </row>
    <row r="1268" spans="1:12" x14ac:dyDescent="0.25">
      <c r="A1268" s="3" t="s">
        <v>1212</v>
      </c>
      <c r="B1268" s="3" t="s">
        <v>3257</v>
      </c>
      <c r="C1268" s="3" t="s">
        <v>2234</v>
      </c>
      <c r="D1268" s="3" t="s">
        <v>2241</v>
      </c>
      <c r="E1268" s="3" t="s">
        <v>99</v>
      </c>
      <c r="F1268" s="3" t="s">
        <v>98</v>
      </c>
      <c r="G1268" s="3" t="s">
        <v>98</v>
      </c>
      <c r="H1268" s="3" t="s">
        <v>99</v>
      </c>
      <c r="I1268" s="11">
        <v>5</v>
      </c>
      <c r="J1268" s="12">
        <v>12</v>
      </c>
      <c r="K1268" s="12">
        <f t="shared" si="19"/>
        <v>12</v>
      </c>
      <c r="L1268" s="4">
        <v>0.3</v>
      </c>
    </row>
    <row r="1269" spans="1:12" x14ac:dyDescent="0.25">
      <c r="A1269" s="3" t="s">
        <v>1212</v>
      </c>
      <c r="B1269" s="3" t="s">
        <v>3257</v>
      </c>
      <c r="C1269" s="3" t="s">
        <v>2234</v>
      </c>
      <c r="D1269" s="3" t="s">
        <v>2814</v>
      </c>
      <c r="E1269" s="3" t="s">
        <v>99</v>
      </c>
      <c r="F1269" s="3" t="s">
        <v>98</v>
      </c>
      <c r="G1269" s="3" t="s">
        <v>98</v>
      </c>
      <c r="H1269" s="3" t="s">
        <v>99</v>
      </c>
      <c r="I1269" s="11">
        <v>5</v>
      </c>
      <c r="J1269" s="12">
        <v>12</v>
      </c>
      <c r="K1269" s="12">
        <f t="shared" si="19"/>
        <v>12</v>
      </c>
      <c r="L1269" s="4">
        <v>0.6</v>
      </c>
    </row>
    <row r="1270" spans="1:12" x14ac:dyDescent="0.25">
      <c r="A1270" s="3" t="s">
        <v>1212</v>
      </c>
      <c r="B1270" s="3" t="s">
        <v>3257</v>
      </c>
      <c r="C1270" s="3" t="s">
        <v>2234</v>
      </c>
      <c r="D1270" s="3" t="s">
        <v>2886</v>
      </c>
      <c r="E1270" s="3" t="s">
        <v>99</v>
      </c>
      <c r="F1270" s="3" t="s">
        <v>98</v>
      </c>
      <c r="G1270" s="3" t="s">
        <v>98</v>
      </c>
      <c r="H1270" s="3" t="s">
        <v>99</v>
      </c>
      <c r="I1270" s="11">
        <v>5</v>
      </c>
      <c r="J1270" s="12">
        <v>12</v>
      </c>
      <c r="K1270" s="12">
        <f t="shared" si="19"/>
        <v>12</v>
      </c>
      <c r="L1270" s="4">
        <v>0.1</v>
      </c>
    </row>
    <row r="1271" spans="1:12" x14ac:dyDescent="0.25">
      <c r="A1271" s="3" t="s">
        <v>1213</v>
      </c>
      <c r="B1271" s="3" t="s">
        <v>4586</v>
      </c>
      <c r="C1271" s="3" t="s">
        <v>2234</v>
      </c>
      <c r="D1271" s="3" t="s">
        <v>2289</v>
      </c>
      <c r="E1271" s="3" t="s">
        <v>96</v>
      </c>
      <c r="F1271" s="3" t="s">
        <v>95</v>
      </c>
      <c r="G1271" s="3" t="s">
        <v>95</v>
      </c>
      <c r="H1271" s="3" t="s">
        <v>96</v>
      </c>
      <c r="I1271" s="11">
        <v>8</v>
      </c>
      <c r="J1271" s="12">
        <v>12</v>
      </c>
      <c r="K1271" s="12">
        <f t="shared" si="19"/>
        <v>12</v>
      </c>
      <c r="L1271" s="4">
        <v>1</v>
      </c>
    </row>
    <row r="1272" spans="1:12" x14ac:dyDescent="0.25">
      <c r="A1272" s="3" t="s">
        <v>1214</v>
      </c>
      <c r="B1272" s="3" t="s">
        <v>3398</v>
      </c>
      <c r="C1272" s="3" t="s">
        <v>2234</v>
      </c>
      <c r="D1272" s="3" t="s">
        <v>2289</v>
      </c>
      <c r="E1272" s="3" t="s">
        <v>96</v>
      </c>
      <c r="F1272" s="3" t="s">
        <v>95</v>
      </c>
      <c r="G1272" s="3" t="s">
        <v>95</v>
      </c>
      <c r="H1272" s="3" t="s">
        <v>96</v>
      </c>
      <c r="I1272" s="11">
        <v>4</v>
      </c>
      <c r="J1272" s="12">
        <v>6</v>
      </c>
      <c r="K1272" s="12">
        <f t="shared" si="19"/>
        <v>6</v>
      </c>
      <c r="L1272" s="4">
        <v>1</v>
      </c>
    </row>
    <row r="1273" spans="1:12" x14ac:dyDescent="0.25">
      <c r="A1273" s="3" t="s">
        <v>1215</v>
      </c>
      <c r="B1273" s="3" t="s">
        <v>4587</v>
      </c>
      <c r="C1273" s="3" t="s">
        <v>2234</v>
      </c>
      <c r="D1273" s="3" t="s">
        <v>2239</v>
      </c>
      <c r="E1273" s="3" t="s">
        <v>72</v>
      </c>
      <c r="F1273" s="3" t="s">
        <v>71</v>
      </c>
      <c r="G1273" s="3" t="s">
        <v>71</v>
      </c>
      <c r="H1273" s="3" t="s">
        <v>72</v>
      </c>
      <c r="I1273" s="11">
        <v>10</v>
      </c>
      <c r="J1273" s="12">
        <v>12</v>
      </c>
      <c r="K1273" s="12">
        <f t="shared" si="19"/>
        <v>12</v>
      </c>
      <c r="L1273" s="4">
        <v>1</v>
      </c>
    </row>
    <row r="1274" spans="1:12" x14ac:dyDescent="0.25">
      <c r="A1274" s="3" t="s">
        <v>1216</v>
      </c>
      <c r="B1274" s="3" t="s">
        <v>5295</v>
      </c>
      <c r="C1274" s="3" t="s">
        <v>2234</v>
      </c>
      <c r="D1274" s="3" t="s">
        <v>2243</v>
      </c>
      <c r="E1274" s="3" t="s">
        <v>13</v>
      </c>
      <c r="F1274" s="3" t="s">
        <v>12</v>
      </c>
      <c r="G1274" s="3" t="s">
        <v>120</v>
      </c>
      <c r="H1274" s="3" t="s">
        <v>2879</v>
      </c>
      <c r="I1274" s="11">
        <v>9</v>
      </c>
      <c r="J1274" s="12">
        <v>8</v>
      </c>
      <c r="K1274" s="12">
        <f t="shared" si="19"/>
        <v>8</v>
      </c>
      <c r="L1274" s="4">
        <v>1</v>
      </c>
    </row>
    <row r="1275" spans="1:12" x14ac:dyDescent="0.25">
      <c r="A1275" s="3" t="s">
        <v>1217</v>
      </c>
      <c r="B1275" s="3" t="s">
        <v>4588</v>
      </c>
      <c r="C1275" s="3" t="s">
        <v>2234</v>
      </c>
      <c r="D1275" s="3" t="s">
        <v>2268</v>
      </c>
      <c r="E1275" s="3" t="s">
        <v>7</v>
      </c>
      <c r="F1275" s="3" t="s">
        <v>6</v>
      </c>
      <c r="G1275" s="3" t="s">
        <v>6</v>
      </c>
      <c r="H1275" s="3" t="s">
        <v>7</v>
      </c>
      <c r="I1275" s="11">
        <v>8</v>
      </c>
      <c r="J1275" s="12">
        <v>12</v>
      </c>
      <c r="K1275" s="12">
        <f t="shared" si="19"/>
        <v>12</v>
      </c>
      <c r="L1275" s="4">
        <v>1</v>
      </c>
    </row>
    <row r="1276" spans="1:12" x14ac:dyDescent="0.25">
      <c r="A1276" s="3" t="s">
        <v>1218</v>
      </c>
      <c r="B1276" s="3" t="s">
        <v>3399</v>
      </c>
      <c r="C1276" s="3" t="s">
        <v>2234</v>
      </c>
      <c r="D1276" s="3" t="s">
        <v>2304</v>
      </c>
      <c r="E1276" s="3" t="s">
        <v>31</v>
      </c>
      <c r="F1276" s="3" t="s">
        <v>30</v>
      </c>
      <c r="G1276" s="3" t="s">
        <v>30</v>
      </c>
      <c r="H1276" s="3" t="s">
        <v>31</v>
      </c>
      <c r="I1276" s="11">
        <v>10</v>
      </c>
      <c r="J1276" s="12">
        <v>12</v>
      </c>
      <c r="K1276" s="12">
        <f t="shared" si="19"/>
        <v>12</v>
      </c>
      <c r="L1276" s="4">
        <v>1</v>
      </c>
    </row>
    <row r="1277" spans="1:12" x14ac:dyDescent="0.25">
      <c r="A1277" s="3" t="s">
        <v>1219</v>
      </c>
      <c r="B1277" s="3" t="s">
        <v>3727</v>
      </c>
      <c r="C1277" s="3" t="s">
        <v>2234</v>
      </c>
      <c r="D1277" s="3" t="s">
        <v>2282</v>
      </c>
      <c r="E1277" s="3" t="s">
        <v>96</v>
      </c>
      <c r="F1277" s="3" t="s">
        <v>95</v>
      </c>
      <c r="G1277" s="3" t="s">
        <v>95</v>
      </c>
      <c r="H1277" s="3" t="s">
        <v>96</v>
      </c>
      <c r="I1277" s="11">
        <v>6</v>
      </c>
      <c r="J1277" s="12">
        <v>12</v>
      </c>
      <c r="K1277" s="12">
        <f t="shared" si="19"/>
        <v>12</v>
      </c>
      <c r="L1277" s="4">
        <v>1</v>
      </c>
    </row>
    <row r="1278" spans="1:12" x14ac:dyDescent="0.25">
      <c r="A1278" s="3" t="s">
        <v>1220</v>
      </c>
      <c r="B1278" s="3" t="s">
        <v>4589</v>
      </c>
      <c r="C1278" s="3" t="s">
        <v>2234</v>
      </c>
      <c r="D1278" s="3" t="s">
        <v>2306</v>
      </c>
      <c r="E1278" s="3" t="s">
        <v>62</v>
      </c>
      <c r="F1278" s="3" t="s">
        <v>61</v>
      </c>
      <c r="G1278" s="3" t="s">
        <v>61</v>
      </c>
      <c r="H1278" s="3" t="s">
        <v>62</v>
      </c>
      <c r="I1278" s="11">
        <v>10</v>
      </c>
      <c r="J1278" s="12">
        <v>12</v>
      </c>
      <c r="K1278" s="12">
        <f t="shared" si="19"/>
        <v>12</v>
      </c>
      <c r="L1278" s="4">
        <v>1</v>
      </c>
    </row>
    <row r="1279" spans="1:12" x14ac:dyDescent="0.25">
      <c r="A1279" s="3" t="s">
        <v>1221</v>
      </c>
      <c r="B1279" s="3" t="s">
        <v>3728</v>
      </c>
      <c r="C1279" s="3" t="s">
        <v>2234</v>
      </c>
      <c r="D1279" s="3" t="s">
        <v>2654</v>
      </c>
      <c r="E1279" s="3" t="s">
        <v>103</v>
      </c>
      <c r="F1279" s="3" t="s">
        <v>102</v>
      </c>
      <c r="G1279" s="3" t="s">
        <v>120</v>
      </c>
      <c r="H1279" s="3" t="s">
        <v>2879</v>
      </c>
      <c r="I1279" s="11">
        <v>10</v>
      </c>
      <c r="J1279" s="12">
        <v>12</v>
      </c>
      <c r="K1279" s="12">
        <f t="shared" si="19"/>
        <v>12</v>
      </c>
      <c r="L1279" s="4">
        <v>1</v>
      </c>
    </row>
    <row r="1280" spans="1:12" x14ac:dyDescent="0.25">
      <c r="A1280" s="3" t="s">
        <v>1222</v>
      </c>
      <c r="B1280" s="3" t="s">
        <v>3026</v>
      </c>
      <c r="C1280" s="3" t="s">
        <v>2234</v>
      </c>
      <c r="D1280" s="3" t="s">
        <v>2289</v>
      </c>
      <c r="E1280" s="3" t="s">
        <v>11</v>
      </c>
      <c r="F1280" s="3" t="s">
        <v>10</v>
      </c>
      <c r="G1280" s="3" t="s">
        <v>10</v>
      </c>
      <c r="H1280" s="3" t="s">
        <v>11</v>
      </c>
      <c r="I1280" s="11">
        <v>5</v>
      </c>
      <c r="J1280" s="12">
        <v>17</v>
      </c>
      <c r="K1280" s="12">
        <f t="shared" si="19"/>
        <v>17</v>
      </c>
      <c r="L1280" s="4">
        <v>0.4</v>
      </c>
    </row>
    <row r="1281" spans="1:12" x14ac:dyDescent="0.25">
      <c r="A1281" s="3" t="s">
        <v>1222</v>
      </c>
      <c r="B1281" s="3" t="s">
        <v>3026</v>
      </c>
      <c r="C1281" s="3" t="s">
        <v>2234</v>
      </c>
      <c r="D1281" s="3" t="s">
        <v>2822</v>
      </c>
      <c r="E1281" s="3" t="s">
        <v>11</v>
      </c>
      <c r="F1281" s="3" t="s">
        <v>10</v>
      </c>
      <c r="G1281" s="3" t="s">
        <v>10</v>
      </c>
      <c r="H1281" s="3" t="s">
        <v>11</v>
      </c>
      <c r="I1281" s="11">
        <v>5</v>
      </c>
      <c r="J1281" s="12">
        <v>17</v>
      </c>
      <c r="K1281" s="12">
        <f t="shared" si="19"/>
        <v>17</v>
      </c>
      <c r="L1281" s="4">
        <v>0.6</v>
      </c>
    </row>
    <row r="1282" spans="1:12" x14ac:dyDescent="0.25">
      <c r="A1282" s="3" t="s">
        <v>1223</v>
      </c>
      <c r="B1282" s="3" t="s">
        <v>3400</v>
      </c>
      <c r="C1282" s="3" t="s">
        <v>2234</v>
      </c>
      <c r="D1282" s="3" t="s">
        <v>2413</v>
      </c>
      <c r="E1282" s="3" t="s">
        <v>70</v>
      </c>
      <c r="F1282" s="3" t="s">
        <v>69</v>
      </c>
      <c r="G1282" s="3" t="s">
        <v>130</v>
      </c>
      <c r="H1282" s="3" t="s">
        <v>2885</v>
      </c>
      <c r="I1282" s="11">
        <v>9</v>
      </c>
      <c r="J1282" s="12">
        <v>12</v>
      </c>
      <c r="K1282" s="12">
        <f t="shared" ref="K1282:K1345" si="20">IF(J1282&gt;31,31,J1282)</f>
        <v>12</v>
      </c>
      <c r="L1282" s="4">
        <v>0.4</v>
      </c>
    </row>
    <row r="1283" spans="1:12" x14ac:dyDescent="0.25">
      <c r="A1283" s="3" t="s">
        <v>1223</v>
      </c>
      <c r="B1283" s="3" t="s">
        <v>3400</v>
      </c>
      <c r="C1283" s="3" t="s">
        <v>2234</v>
      </c>
      <c r="D1283" s="3" t="s">
        <v>2308</v>
      </c>
      <c r="E1283" s="3" t="s">
        <v>70</v>
      </c>
      <c r="F1283" s="3" t="s">
        <v>69</v>
      </c>
      <c r="G1283" s="3" t="s">
        <v>69</v>
      </c>
      <c r="H1283" s="3" t="s">
        <v>70</v>
      </c>
      <c r="I1283" s="11">
        <v>9</v>
      </c>
      <c r="J1283" s="12">
        <v>12</v>
      </c>
      <c r="K1283" s="12">
        <f t="shared" si="20"/>
        <v>12</v>
      </c>
      <c r="L1283" s="4">
        <v>0.6</v>
      </c>
    </row>
    <row r="1284" spans="1:12" x14ac:dyDescent="0.25">
      <c r="A1284" s="3" t="s">
        <v>1224</v>
      </c>
      <c r="B1284" s="3" t="s">
        <v>3027</v>
      </c>
      <c r="C1284" s="3" t="s">
        <v>2234</v>
      </c>
      <c r="D1284" s="3" t="s">
        <v>2289</v>
      </c>
      <c r="E1284" s="3" t="s">
        <v>11</v>
      </c>
      <c r="F1284" s="3" t="s">
        <v>10</v>
      </c>
      <c r="G1284" s="3" t="s">
        <v>10</v>
      </c>
      <c r="H1284" s="3" t="s">
        <v>11</v>
      </c>
      <c r="I1284" s="11">
        <v>6</v>
      </c>
      <c r="J1284" s="12">
        <v>12</v>
      </c>
      <c r="K1284" s="12">
        <f t="shared" si="20"/>
        <v>12</v>
      </c>
      <c r="L1284" s="4">
        <v>1</v>
      </c>
    </row>
    <row r="1285" spans="1:12" x14ac:dyDescent="0.25">
      <c r="A1285" s="3" t="s">
        <v>1225</v>
      </c>
      <c r="B1285" s="3" t="s">
        <v>3401</v>
      </c>
      <c r="C1285" s="3" t="s">
        <v>2234</v>
      </c>
      <c r="D1285" s="3" t="s">
        <v>2836</v>
      </c>
      <c r="E1285" s="3" t="s">
        <v>33</v>
      </c>
      <c r="F1285" s="3" t="s">
        <v>32</v>
      </c>
      <c r="G1285" s="3" t="s">
        <v>32</v>
      </c>
      <c r="H1285" s="3" t="s">
        <v>33</v>
      </c>
      <c r="I1285" s="11">
        <v>6</v>
      </c>
      <c r="J1285" s="12">
        <v>15</v>
      </c>
      <c r="K1285" s="12">
        <f t="shared" si="20"/>
        <v>15</v>
      </c>
      <c r="L1285" s="4">
        <v>0.2</v>
      </c>
    </row>
    <row r="1286" spans="1:12" x14ac:dyDescent="0.25">
      <c r="A1286" s="3" t="s">
        <v>1225</v>
      </c>
      <c r="B1286" s="3" t="s">
        <v>3401</v>
      </c>
      <c r="C1286" s="3" t="s">
        <v>2234</v>
      </c>
      <c r="D1286" s="3" t="s">
        <v>2341</v>
      </c>
      <c r="E1286" s="3" t="s">
        <v>33</v>
      </c>
      <c r="F1286" s="3" t="s">
        <v>32</v>
      </c>
      <c r="G1286" s="3" t="s">
        <v>32</v>
      </c>
      <c r="H1286" s="3" t="s">
        <v>33</v>
      </c>
      <c r="I1286" s="11">
        <v>6</v>
      </c>
      <c r="J1286" s="12">
        <v>15</v>
      </c>
      <c r="K1286" s="12">
        <f t="shared" si="20"/>
        <v>15</v>
      </c>
      <c r="L1286" s="4">
        <v>0.8</v>
      </c>
    </row>
    <row r="1287" spans="1:12" x14ac:dyDescent="0.25">
      <c r="A1287" s="3" t="s">
        <v>1226</v>
      </c>
      <c r="B1287" s="3" t="s">
        <v>3258</v>
      </c>
      <c r="C1287" s="3" t="s">
        <v>2234</v>
      </c>
      <c r="D1287" s="3" t="s">
        <v>2302</v>
      </c>
      <c r="E1287" s="3" t="s">
        <v>64</v>
      </c>
      <c r="F1287" s="3" t="s">
        <v>63</v>
      </c>
      <c r="G1287" s="3" t="s">
        <v>127</v>
      </c>
      <c r="H1287" s="3" t="s">
        <v>142</v>
      </c>
      <c r="I1287" s="11">
        <v>5</v>
      </c>
      <c r="J1287" s="12">
        <v>20</v>
      </c>
      <c r="K1287" s="12">
        <f t="shared" si="20"/>
        <v>20</v>
      </c>
      <c r="L1287" s="4">
        <v>1</v>
      </c>
    </row>
    <row r="1288" spans="1:12" x14ac:dyDescent="0.25">
      <c r="A1288" s="3" t="s">
        <v>1227</v>
      </c>
      <c r="B1288" s="3" t="s">
        <v>3114</v>
      </c>
      <c r="C1288" s="3" t="s">
        <v>2234</v>
      </c>
      <c r="D1288" s="3" t="s">
        <v>2351</v>
      </c>
      <c r="E1288" s="3" t="s">
        <v>31</v>
      </c>
      <c r="F1288" s="3" t="s">
        <v>30</v>
      </c>
      <c r="G1288" s="3" t="s">
        <v>30</v>
      </c>
      <c r="H1288" s="3" t="s">
        <v>31</v>
      </c>
      <c r="I1288" s="11">
        <v>5</v>
      </c>
      <c r="J1288" s="12">
        <v>16</v>
      </c>
      <c r="K1288" s="12">
        <f t="shared" si="20"/>
        <v>16</v>
      </c>
      <c r="L1288" s="4">
        <v>0.4</v>
      </c>
    </row>
    <row r="1289" spans="1:12" x14ac:dyDescent="0.25">
      <c r="A1289" s="3" t="s">
        <v>1227</v>
      </c>
      <c r="B1289" s="3" t="s">
        <v>3114</v>
      </c>
      <c r="C1289" s="3" t="s">
        <v>2234</v>
      </c>
      <c r="D1289" s="3" t="s">
        <v>2791</v>
      </c>
      <c r="E1289" s="3" t="s">
        <v>31</v>
      </c>
      <c r="F1289" s="3" t="s">
        <v>30</v>
      </c>
      <c r="G1289" s="3" t="s">
        <v>30</v>
      </c>
      <c r="H1289" s="3" t="s">
        <v>31</v>
      </c>
      <c r="I1289" s="11">
        <v>5</v>
      </c>
      <c r="J1289" s="12">
        <v>16</v>
      </c>
      <c r="K1289" s="12">
        <f t="shared" si="20"/>
        <v>16</v>
      </c>
      <c r="L1289" s="4">
        <v>0.6</v>
      </c>
    </row>
    <row r="1290" spans="1:12" x14ac:dyDescent="0.25">
      <c r="A1290" s="3" t="s">
        <v>1228</v>
      </c>
      <c r="B1290" s="3" t="s">
        <v>2903</v>
      </c>
      <c r="C1290" s="3" t="s">
        <v>2234</v>
      </c>
      <c r="D1290" s="3" t="s">
        <v>2454</v>
      </c>
      <c r="E1290" s="3" t="s">
        <v>37</v>
      </c>
      <c r="F1290" s="3" t="s">
        <v>36</v>
      </c>
      <c r="G1290" s="3" t="s">
        <v>127</v>
      </c>
      <c r="H1290" s="3" t="s">
        <v>142</v>
      </c>
      <c r="I1290" s="11">
        <v>9</v>
      </c>
      <c r="J1290" s="12">
        <v>11</v>
      </c>
      <c r="K1290" s="12">
        <f t="shared" si="20"/>
        <v>11</v>
      </c>
      <c r="L1290" s="4">
        <v>1</v>
      </c>
    </row>
    <row r="1291" spans="1:12" x14ac:dyDescent="0.25">
      <c r="A1291" s="3" t="s">
        <v>1229</v>
      </c>
      <c r="B1291" s="3" t="s">
        <v>5296</v>
      </c>
      <c r="C1291" s="3" t="s">
        <v>2234</v>
      </c>
      <c r="D1291" s="3" t="s">
        <v>2460</v>
      </c>
      <c r="E1291" s="3" t="s">
        <v>99</v>
      </c>
      <c r="F1291" s="3" t="s">
        <v>98</v>
      </c>
      <c r="G1291" s="3" t="s">
        <v>98</v>
      </c>
      <c r="H1291" s="3" t="s">
        <v>99</v>
      </c>
      <c r="I1291" s="11">
        <v>10</v>
      </c>
      <c r="J1291" s="12">
        <v>22</v>
      </c>
      <c r="K1291" s="12">
        <f t="shared" si="20"/>
        <v>22</v>
      </c>
      <c r="L1291" s="4">
        <v>1</v>
      </c>
    </row>
    <row r="1292" spans="1:12" x14ac:dyDescent="0.25">
      <c r="A1292" s="3" t="s">
        <v>1230</v>
      </c>
      <c r="B1292" s="3" t="s">
        <v>4590</v>
      </c>
      <c r="C1292" s="3" t="s">
        <v>2234</v>
      </c>
      <c r="D1292" s="3" t="s">
        <v>2521</v>
      </c>
      <c r="E1292" s="3" t="s">
        <v>66</v>
      </c>
      <c r="F1292" s="3" t="s">
        <v>65</v>
      </c>
      <c r="G1292" s="3" t="s">
        <v>65</v>
      </c>
      <c r="H1292" s="3" t="s">
        <v>66</v>
      </c>
      <c r="I1292" s="11">
        <v>5</v>
      </c>
      <c r="J1292" s="12">
        <v>12</v>
      </c>
      <c r="K1292" s="12">
        <f t="shared" si="20"/>
        <v>12</v>
      </c>
      <c r="L1292" s="4">
        <v>1</v>
      </c>
    </row>
    <row r="1293" spans="1:12" x14ac:dyDescent="0.25">
      <c r="A1293" s="3" t="s">
        <v>1231</v>
      </c>
      <c r="B1293" s="3" t="s">
        <v>3729</v>
      </c>
      <c r="C1293" s="3" t="s">
        <v>2234</v>
      </c>
      <c r="D1293" s="3" t="s">
        <v>2237</v>
      </c>
      <c r="E1293" s="3" t="s">
        <v>115</v>
      </c>
      <c r="F1293" s="3" t="s">
        <v>114</v>
      </c>
      <c r="G1293" s="3" t="s">
        <v>114</v>
      </c>
      <c r="H1293" s="3" t="s">
        <v>115</v>
      </c>
      <c r="I1293" s="11">
        <v>5</v>
      </c>
      <c r="J1293" s="12">
        <v>12</v>
      </c>
      <c r="K1293" s="12">
        <f t="shared" si="20"/>
        <v>12</v>
      </c>
      <c r="L1293" s="4">
        <v>1</v>
      </c>
    </row>
    <row r="1294" spans="1:12" x14ac:dyDescent="0.25">
      <c r="A1294" s="3" t="s">
        <v>1232</v>
      </c>
      <c r="B1294" s="3" t="s">
        <v>4591</v>
      </c>
      <c r="C1294" s="3" t="s">
        <v>2234</v>
      </c>
      <c r="D1294" s="3" t="s">
        <v>2279</v>
      </c>
      <c r="E1294" s="3" t="s">
        <v>96</v>
      </c>
      <c r="F1294" s="3" t="s">
        <v>95</v>
      </c>
      <c r="G1294" s="3" t="s">
        <v>95</v>
      </c>
      <c r="H1294" s="3" t="s">
        <v>96</v>
      </c>
      <c r="I1294" s="11">
        <v>8</v>
      </c>
      <c r="J1294" s="12">
        <v>15</v>
      </c>
      <c r="K1294" s="12">
        <f t="shared" si="20"/>
        <v>15</v>
      </c>
      <c r="L1294" s="4">
        <v>1</v>
      </c>
    </row>
    <row r="1295" spans="1:12" x14ac:dyDescent="0.25">
      <c r="A1295" s="3" t="s">
        <v>1233</v>
      </c>
      <c r="B1295" s="3" t="s">
        <v>4592</v>
      </c>
      <c r="C1295" s="3" t="s">
        <v>2234</v>
      </c>
      <c r="D1295" s="3" t="s">
        <v>2420</v>
      </c>
      <c r="E1295" s="3" t="s">
        <v>44</v>
      </c>
      <c r="F1295" s="3" t="s">
        <v>43</v>
      </c>
      <c r="G1295" s="3" t="s">
        <v>120</v>
      </c>
      <c r="H1295" s="3" t="s">
        <v>2879</v>
      </c>
      <c r="I1295" s="11">
        <v>6</v>
      </c>
      <c r="J1295" s="12">
        <v>22</v>
      </c>
      <c r="K1295" s="12">
        <f t="shared" si="20"/>
        <v>22</v>
      </c>
      <c r="L1295" s="4">
        <v>1</v>
      </c>
    </row>
    <row r="1296" spans="1:12" x14ac:dyDescent="0.25">
      <c r="A1296" s="3" t="s">
        <v>1234</v>
      </c>
      <c r="B1296" s="3" t="s">
        <v>3402</v>
      </c>
      <c r="C1296" s="3" t="s">
        <v>2234</v>
      </c>
      <c r="D1296" s="3" t="s">
        <v>2249</v>
      </c>
      <c r="E1296" s="3" t="s">
        <v>96</v>
      </c>
      <c r="F1296" s="3" t="s">
        <v>95</v>
      </c>
      <c r="G1296" s="3" t="s">
        <v>95</v>
      </c>
      <c r="H1296" s="3" t="s">
        <v>96</v>
      </c>
      <c r="I1296" s="11">
        <v>9</v>
      </c>
      <c r="J1296" s="12">
        <v>12</v>
      </c>
      <c r="K1296" s="12">
        <f t="shared" si="20"/>
        <v>12</v>
      </c>
      <c r="L1296" s="4">
        <v>1</v>
      </c>
    </row>
    <row r="1297" spans="1:12" x14ac:dyDescent="0.25">
      <c r="A1297" s="3" t="s">
        <v>1235</v>
      </c>
      <c r="B1297" s="3" t="s">
        <v>5297</v>
      </c>
      <c r="C1297" s="3" t="s">
        <v>2234</v>
      </c>
      <c r="D1297" s="3" t="s">
        <v>2460</v>
      </c>
      <c r="E1297" s="3" t="s">
        <v>70</v>
      </c>
      <c r="F1297" s="3" t="s">
        <v>69</v>
      </c>
      <c r="G1297" s="3" t="s">
        <v>69</v>
      </c>
      <c r="H1297" s="3" t="s">
        <v>70</v>
      </c>
      <c r="I1297" s="11">
        <v>10</v>
      </c>
      <c r="J1297" s="12">
        <v>17</v>
      </c>
      <c r="K1297" s="12">
        <f t="shared" si="20"/>
        <v>17</v>
      </c>
      <c r="L1297" s="4">
        <v>1</v>
      </c>
    </row>
    <row r="1298" spans="1:12" x14ac:dyDescent="0.25">
      <c r="A1298" s="3" t="s">
        <v>1236</v>
      </c>
      <c r="B1298" s="3" t="s">
        <v>2906</v>
      </c>
      <c r="C1298" s="3" t="s">
        <v>2234</v>
      </c>
      <c r="D1298" s="3" t="s">
        <v>2838</v>
      </c>
      <c r="E1298" s="3" t="s">
        <v>64</v>
      </c>
      <c r="F1298" s="3" t="s">
        <v>63</v>
      </c>
      <c r="G1298" s="3" t="s">
        <v>63</v>
      </c>
      <c r="H1298" s="3" t="s">
        <v>64</v>
      </c>
      <c r="I1298" s="11">
        <v>7</v>
      </c>
      <c r="J1298" s="12">
        <v>19</v>
      </c>
      <c r="K1298" s="12">
        <f t="shared" si="20"/>
        <v>19</v>
      </c>
      <c r="L1298" s="4">
        <v>0.4</v>
      </c>
    </row>
    <row r="1299" spans="1:12" x14ac:dyDescent="0.25">
      <c r="A1299" s="3" t="s">
        <v>1236</v>
      </c>
      <c r="B1299" s="3" t="s">
        <v>2906</v>
      </c>
      <c r="C1299" s="3" t="s">
        <v>2234</v>
      </c>
      <c r="D1299" s="3" t="s">
        <v>2291</v>
      </c>
      <c r="E1299" s="3" t="s">
        <v>64</v>
      </c>
      <c r="F1299" s="3" t="s">
        <v>63</v>
      </c>
      <c r="G1299" s="3" t="s">
        <v>63</v>
      </c>
      <c r="H1299" s="3" t="s">
        <v>64</v>
      </c>
      <c r="I1299" s="11">
        <v>7</v>
      </c>
      <c r="J1299" s="12">
        <v>19</v>
      </c>
      <c r="K1299" s="12">
        <f t="shared" si="20"/>
        <v>19</v>
      </c>
      <c r="L1299" s="4">
        <v>0.6</v>
      </c>
    </row>
    <row r="1300" spans="1:12" x14ac:dyDescent="0.25">
      <c r="A1300" s="3" t="s">
        <v>1237</v>
      </c>
      <c r="B1300" s="3" t="s">
        <v>3730</v>
      </c>
      <c r="C1300" s="3" t="s">
        <v>2234</v>
      </c>
      <c r="D1300" s="3" t="s">
        <v>2241</v>
      </c>
      <c r="E1300" s="3" t="s">
        <v>99</v>
      </c>
      <c r="F1300" s="3" t="s">
        <v>98</v>
      </c>
      <c r="G1300" s="3" t="s">
        <v>98</v>
      </c>
      <c r="H1300" s="3" t="s">
        <v>99</v>
      </c>
      <c r="I1300" s="11">
        <v>8</v>
      </c>
      <c r="J1300" s="12">
        <v>11</v>
      </c>
      <c r="K1300" s="12">
        <f t="shared" si="20"/>
        <v>11</v>
      </c>
      <c r="L1300" s="4">
        <v>0.4</v>
      </c>
    </row>
    <row r="1301" spans="1:12" x14ac:dyDescent="0.25">
      <c r="A1301" s="3" t="s">
        <v>1237</v>
      </c>
      <c r="B1301" s="3" t="s">
        <v>3730</v>
      </c>
      <c r="C1301" s="3" t="s">
        <v>2234</v>
      </c>
      <c r="D1301" s="3" t="s">
        <v>2241</v>
      </c>
      <c r="E1301" s="3" t="s">
        <v>96</v>
      </c>
      <c r="F1301" s="3" t="s">
        <v>95</v>
      </c>
      <c r="G1301" s="3" t="s">
        <v>95</v>
      </c>
      <c r="H1301" s="3" t="s">
        <v>96</v>
      </c>
      <c r="I1301" s="11">
        <v>8</v>
      </c>
      <c r="J1301" s="12">
        <v>11</v>
      </c>
      <c r="K1301" s="12">
        <f t="shared" si="20"/>
        <v>11</v>
      </c>
      <c r="L1301" s="4">
        <v>0.6</v>
      </c>
    </row>
    <row r="1302" spans="1:12" x14ac:dyDescent="0.25">
      <c r="A1302" s="3" t="s">
        <v>1238</v>
      </c>
      <c r="B1302" s="3" t="s">
        <v>2973</v>
      </c>
      <c r="C1302" s="3" t="s">
        <v>2234</v>
      </c>
      <c r="D1302" s="3" t="s">
        <v>2306</v>
      </c>
      <c r="E1302" s="3" t="s">
        <v>29</v>
      </c>
      <c r="F1302" s="3" t="s">
        <v>28</v>
      </c>
      <c r="G1302" s="3" t="s">
        <v>28</v>
      </c>
      <c r="H1302" s="3" t="s">
        <v>29</v>
      </c>
      <c r="I1302" s="11">
        <v>6</v>
      </c>
      <c r="J1302" s="12">
        <v>12</v>
      </c>
      <c r="K1302" s="12">
        <f t="shared" si="20"/>
        <v>12</v>
      </c>
      <c r="L1302" s="4">
        <v>1</v>
      </c>
    </row>
    <row r="1303" spans="1:12" x14ac:dyDescent="0.25">
      <c r="A1303" s="3" t="s">
        <v>1239</v>
      </c>
      <c r="B1303" s="3" t="s">
        <v>4593</v>
      </c>
      <c r="C1303" s="3" t="s">
        <v>2234</v>
      </c>
      <c r="D1303" s="3" t="s">
        <v>2568</v>
      </c>
      <c r="E1303" s="3" t="s">
        <v>39</v>
      </c>
      <c r="F1303" s="3" t="s">
        <v>38</v>
      </c>
      <c r="G1303" s="3" t="s">
        <v>38</v>
      </c>
      <c r="H1303" s="3" t="s">
        <v>39</v>
      </c>
      <c r="I1303" s="11">
        <v>7</v>
      </c>
      <c r="J1303" s="12">
        <v>12</v>
      </c>
      <c r="K1303" s="12">
        <f t="shared" si="20"/>
        <v>12</v>
      </c>
      <c r="L1303" s="4">
        <v>1</v>
      </c>
    </row>
    <row r="1304" spans="1:12" x14ac:dyDescent="0.25">
      <c r="A1304" s="3" t="s">
        <v>1240</v>
      </c>
      <c r="B1304" s="3" t="s">
        <v>3731</v>
      </c>
      <c r="C1304" s="3" t="s">
        <v>2234</v>
      </c>
      <c r="D1304" s="3" t="s">
        <v>2788</v>
      </c>
      <c r="E1304" s="3" t="s">
        <v>39</v>
      </c>
      <c r="F1304" s="3" t="s">
        <v>38</v>
      </c>
      <c r="G1304" s="3" t="s">
        <v>38</v>
      </c>
      <c r="H1304" s="3" t="s">
        <v>39</v>
      </c>
      <c r="I1304" s="11">
        <v>4</v>
      </c>
      <c r="J1304" s="12">
        <v>11</v>
      </c>
      <c r="K1304" s="12">
        <f t="shared" si="20"/>
        <v>11</v>
      </c>
      <c r="L1304" s="4">
        <v>1</v>
      </c>
    </row>
    <row r="1305" spans="1:12" x14ac:dyDescent="0.25">
      <c r="A1305" s="3" t="s">
        <v>1241</v>
      </c>
      <c r="B1305" s="3" t="s">
        <v>3732</v>
      </c>
      <c r="C1305" s="3" t="s">
        <v>2234</v>
      </c>
      <c r="D1305" s="3" t="s">
        <v>2245</v>
      </c>
      <c r="E1305" s="3" t="s">
        <v>2223</v>
      </c>
      <c r="F1305" s="3" t="s">
        <v>97</v>
      </c>
      <c r="G1305" s="3" t="s">
        <v>97</v>
      </c>
      <c r="H1305" s="3" t="s">
        <v>2873</v>
      </c>
      <c r="I1305" s="11">
        <v>8</v>
      </c>
      <c r="J1305" s="12">
        <v>11</v>
      </c>
      <c r="K1305" s="12">
        <f t="shared" si="20"/>
        <v>11</v>
      </c>
      <c r="L1305" s="4">
        <v>1</v>
      </c>
    </row>
    <row r="1306" spans="1:12" x14ac:dyDescent="0.25">
      <c r="A1306" s="3" t="s">
        <v>1242</v>
      </c>
      <c r="B1306" s="3" t="s">
        <v>4594</v>
      </c>
      <c r="C1306" s="3" t="s">
        <v>2234</v>
      </c>
      <c r="D1306" s="3" t="s">
        <v>2556</v>
      </c>
      <c r="E1306" s="3" t="s">
        <v>2224</v>
      </c>
      <c r="F1306" s="3" t="s">
        <v>40</v>
      </c>
      <c r="G1306" s="3" t="s">
        <v>40</v>
      </c>
      <c r="H1306" s="3" t="s">
        <v>2756</v>
      </c>
      <c r="I1306" s="11">
        <v>8</v>
      </c>
      <c r="J1306" s="12">
        <v>10</v>
      </c>
      <c r="K1306" s="12">
        <f t="shared" si="20"/>
        <v>10</v>
      </c>
      <c r="L1306" s="4">
        <v>1</v>
      </c>
    </row>
    <row r="1307" spans="1:12" x14ac:dyDescent="0.25">
      <c r="A1307" s="3" t="s">
        <v>1243</v>
      </c>
      <c r="B1307" s="3" t="s">
        <v>4595</v>
      </c>
      <c r="C1307" s="3" t="s">
        <v>2234</v>
      </c>
      <c r="D1307" s="3" t="s">
        <v>2423</v>
      </c>
      <c r="E1307" s="3" t="s">
        <v>27</v>
      </c>
      <c r="F1307" s="3" t="s">
        <v>26</v>
      </c>
      <c r="G1307" s="3" t="s">
        <v>120</v>
      </c>
      <c r="H1307" s="3" t="s">
        <v>2879</v>
      </c>
      <c r="I1307" s="11">
        <v>8</v>
      </c>
      <c r="J1307" s="12">
        <v>18</v>
      </c>
      <c r="K1307" s="12">
        <f t="shared" si="20"/>
        <v>18</v>
      </c>
      <c r="L1307" s="4">
        <v>1</v>
      </c>
    </row>
    <row r="1308" spans="1:12" x14ac:dyDescent="0.25">
      <c r="A1308" s="3" t="s">
        <v>2821</v>
      </c>
      <c r="B1308" s="3" t="s">
        <v>5298</v>
      </c>
      <c r="C1308" s="3" t="s">
        <v>2234</v>
      </c>
      <c r="D1308" s="3" t="s">
        <v>2460</v>
      </c>
      <c r="E1308" s="3" t="s">
        <v>96</v>
      </c>
      <c r="F1308" s="3" t="s">
        <v>95</v>
      </c>
      <c r="G1308" s="3" t="s">
        <v>95</v>
      </c>
      <c r="H1308" s="3" t="s">
        <v>96</v>
      </c>
      <c r="I1308" s="11">
        <v>9</v>
      </c>
      <c r="J1308" s="12">
        <v>13</v>
      </c>
      <c r="K1308" s="12">
        <f t="shared" si="20"/>
        <v>13</v>
      </c>
      <c r="L1308" s="4">
        <v>1</v>
      </c>
    </row>
    <row r="1309" spans="1:12" x14ac:dyDescent="0.25">
      <c r="A1309" s="3" t="s">
        <v>1244</v>
      </c>
      <c r="B1309" s="3" t="s">
        <v>4596</v>
      </c>
      <c r="C1309" s="3" t="s">
        <v>2234</v>
      </c>
      <c r="D1309" s="3" t="s">
        <v>2308</v>
      </c>
      <c r="E1309" s="3" t="s">
        <v>70</v>
      </c>
      <c r="F1309" s="3" t="s">
        <v>69</v>
      </c>
      <c r="G1309" s="3" t="s">
        <v>69</v>
      </c>
      <c r="H1309" s="3" t="s">
        <v>70</v>
      </c>
      <c r="I1309" s="11">
        <v>8</v>
      </c>
      <c r="J1309" s="12">
        <v>14</v>
      </c>
      <c r="K1309" s="12">
        <f t="shared" si="20"/>
        <v>14</v>
      </c>
      <c r="L1309" s="4">
        <v>1</v>
      </c>
    </row>
    <row r="1310" spans="1:12" x14ac:dyDescent="0.25">
      <c r="A1310" s="3" t="s">
        <v>1245</v>
      </c>
      <c r="B1310" s="3" t="s">
        <v>3733</v>
      </c>
      <c r="C1310" s="3" t="s">
        <v>2234</v>
      </c>
      <c r="D1310" s="3" t="s">
        <v>2728</v>
      </c>
      <c r="E1310" s="3" t="s">
        <v>54</v>
      </c>
      <c r="F1310" s="3" t="s">
        <v>53</v>
      </c>
      <c r="G1310" s="3" t="s">
        <v>53</v>
      </c>
      <c r="H1310" s="3" t="s">
        <v>54</v>
      </c>
      <c r="I1310" s="11">
        <v>5</v>
      </c>
      <c r="J1310" s="12">
        <v>14</v>
      </c>
      <c r="K1310" s="12">
        <f t="shared" si="20"/>
        <v>14</v>
      </c>
      <c r="L1310" s="4">
        <v>1</v>
      </c>
    </row>
    <row r="1311" spans="1:12" x14ac:dyDescent="0.25">
      <c r="A1311" s="3" t="s">
        <v>1246</v>
      </c>
      <c r="B1311" s="3" t="s">
        <v>4597</v>
      </c>
      <c r="C1311" s="3" t="s">
        <v>2234</v>
      </c>
      <c r="D1311" s="3" t="s">
        <v>2800</v>
      </c>
      <c r="E1311" s="3" t="s">
        <v>74</v>
      </c>
      <c r="F1311" s="3" t="s">
        <v>73</v>
      </c>
      <c r="G1311" s="3" t="s">
        <v>73</v>
      </c>
      <c r="H1311" s="3" t="s">
        <v>74</v>
      </c>
      <c r="I1311" s="11">
        <v>5</v>
      </c>
      <c r="J1311" s="12">
        <v>11</v>
      </c>
      <c r="K1311" s="12">
        <f t="shared" si="20"/>
        <v>11</v>
      </c>
      <c r="L1311" s="4">
        <v>1</v>
      </c>
    </row>
    <row r="1312" spans="1:12" x14ac:dyDescent="0.25">
      <c r="A1312" s="3" t="s">
        <v>1247</v>
      </c>
      <c r="B1312" s="3" t="s">
        <v>4598</v>
      </c>
      <c r="C1312" s="3" t="s">
        <v>2234</v>
      </c>
      <c r="D1312" s="3" t="s">
        <v>2308</v>
      </c>
      <c r="E1312" s="3" t="s">
        <v>99</v>
      </c>
      <c r="F1312" s="3" t="s">
        <v>98</v>
      </c>
      <c r="G1312" s="3" t="s">
        <v>98</v>
      </c>
      <c r="H1312" s="3" t="s">
        <v>99</v>
      </c>
      <c r="I1312" s="11">
        <v>6</v>
      </c>
      <c r="J1312" s="12">
        <v>18</v>
      </c>
      <c r="K1312" s="12">
        <f t="shared" si="20"/>
        <v>18</v>
      </c>
      <c r="L1312" s="4">
        <v>1</v>
      </c>
    </row>
    <row r="1313" spans="1:12" x14ac:dyDescent="0.25">
      <c r="A1313" s="3" t="s">
        <v>1248</v>
      </c>
      <c r="B1313" s="3" t="s">
        <v>3154</v>
      </c>
      <c r="C1313" s="3" t="s">
        <v>2234</v>
      </c>
      <c r="D1313" s="3" t="s">
        <v>2266</v>
      </c>
      <c r="E1313" s="3" t="s">
        <v>96</v>
      </c>
      <c r="F1313" s="3" t="s">
        <v>95</v>
      </c>
      <c r="G1313" s="3" t="s">
        <v>95</v>
      </c>
      <c r="H1313" s="3" t="s">
        <v>96</v>
      </c>
      <c r="I1313" s="11">
        <v>1</v>
      </c>
      <c r="J1313" s="12">
        <v>18</v>
      </c>
      <c r="K1313" s="12">
        <f t="shared" si="20"/>
        <v>18</v>
      </c>
      <c r="L1313" s="4">
        <v>1</v>
      </c>
    </row>
    <row r="1314" spans="1:12" x14ac:dyDescent="0.25">
      <c r="A1314" s="3" t="s">
        <v>1249</v>
      </c>
      <c r="B1314" s="3" t="s">
        <v>3734</v>
      </c>
      <c r="C1314" s="3" t="s">
        <v>2234</v>
      </c>
      <c r="D1314" s="3" t="s">
        <v>2341</v>
      </c>
      <c r="E1314" s="3" t="s">
        <v>33</v>
      </c>
      <c r="F1314" s="3" t="s">
        <v>32</v>
      </c>
      <c r="G1314" s="3" t="s">
        <v>32</v>
      </c>
      <c r="H1314" s="3" t="s">
        <v>33</v>
      </c>
      <c r="I1314" s="11">
        <v>10</v>
      </c>
      <c r="J1314" s="12">
        <v>12</v>
      </c>
      <c r="K1314" s="12">
        <f t="shared" si="20"/>
        <v>12</v>
      </c>
      <c r="L1314" s="4">
        <v>1</v>
      </c>
    </row>
    <row r="1315" spans="1:12" x14ac:dyDescent="0.25">
      <c r="A1315" s="3" t="s">
        <v>1250</v>
      </c>
      <c r="B1315" s="3" t="s">
        <v>4599</v>
      </c>
      <c r="C1315" s="3" t="s">
        <v>2234</v>
      </c>
      <c r="D1315" s="3" t="s">
        <v>2335</v>
      </c>
      <c r="E1315" s="3" t="s">
        <v>23</v>
      </c>
      <c r="F1315" s="3" t="s">
        <v>22</v>
      </c>
      <c r="G1315" s="3" t="s">
        <v>22</v>
      </c>
      <c r="H1315" s="3" t="s">
        <v>23</v>
      </c>
      <c r="I1315" s="11">
        <v>1</v>
      </c>
      <c r="J1315" s="12">
        <v>12</v>
      </c>
      <c r="K1315" s="12">
        <f t="shared" si="20"/>
        <v>12</v>
      </c>
      <c r="L1315" s="4">
        <v>1</v>
      </c>
    </row>
    <row r="1316" spans="1:12" x14ac:dyDescent="0.25">
      <c r="A1316" s="3" t="s">
        <v>1251</v>
      </c>
      <c r="B1316" s="3" t="s">
        <v>5299</v>
      </c>
      <c r="C1316" s="3" t="s">
        <v>2234</v>
      </c>
      <c r="D1316" s="3" t="s">
        <v>2787</v>
      </c>
      <c r="E1316" s="3" t="s">
        <v>139</v>
      </c>
      <c r="F1316" s="3" t="s">
        <v>138</v>
      </c>
      <c r="G1316" s="3" t="s">
        <v>138</v>
      </c>
      <c r="H1316" s="3" t="s">
        <v>139</v>
      </c>
      <c r="I1316" s="11">
        <v>5</v>
      </c>
      <c r="J1316" s="12">
        <v>13</v>
      </c>
      <c r="K1316" s="12">
        <f t="shared" si="20"/>
        <v>13</v>
      </c>
      <c r="L1316" s="4">
        <v>1</v>
      </c>
    </row>
    <row r="1317" spans="1:12" x14ac:dyDescent="0.25">
      <c r="A1317" s="3" t="s">
        <v>1252</v>
      </c>
      <c r="B1317" s="3" t="s">
        <v>4600</v>
      </c>
      <c r="C1317" s="3" t="s">
        <v>2234</v>
      </c>
      <c r="D1317" s="3" t="s">
        <v>2381</v>
      </c>
      <c r="E1317" s="3" t="s">
        <v>31</v>
      </c>
      <c r="F1317" s="3" t="s">
        <v>30</v>
      </c>
      <c r="G1317" s="3" t="s">
        <v>30</v>
      </c>
      <c r="H1317" s="3" t="s">
        <v>31</v>
      </c>
      <c r="I1317" s="11">
        <v>10</v>
      </c>
      <c r="J1317" s="12">
        <v>12</v>
      </c>
      <c r="K1317" s="12">
        <f t="shared" si="20"/>
        <v>12</v>
      </c>
      <c r="L1317" s="4">
        <v>1</v>
      </c>
    </row>
    <row r="1318" spans="1:12" x14ac:dyDescent="0.25">
      <c r="A1318" s="3" t="s">
        <v>1253</v>
      </c>
      <c r="B1318" s="3" t="s">
        <v>3735</v>
      </c>
      <c r="C1318" s="3" t="s">
        <v>2234</v>
      </c>
      <c r="D1318" s="3" t="s">
        <v>2298</v>
      </c>
      <c r="E1318" s="3" t="s">
        <v>23</v>
      </c>
      <c r="F1318" s="3" t="s">
        <v>22</v>
      </c>
      <c r="G1318" s="3" t="s">
        <v>120</v>
      </c>
      <c r="H1318" s="3" t="s">
        <v>2879</v>
      </c>
      <c r="I1318" s="11">
        <v>10</v>
      </c>
      <c r="J1318" s="12">
        <v>18</v>
      </c>
      <c r="K1318" s="12">
        <f t="shared" si="20"/>
        <v>18</v>
      </c>
      <c r="L1318" s="4">
        <v>1</v>
      </c>
    </row>
    <row r="1319" spans="1:12" x14ac:dyDescent="0.25">
      <c r="A1319" s="3" t="s">
        <v>1254</v>
      </c>
      <c r="B1319" s="3" t="s">
        <v>3736</v>
      </c>
      <c r="C1319" s="3" t="s">
        <v>2234</v>
      </c>
      <c r="D1319" s="3" t="s">
        <v>2820</v>
      </c>
      <c r="E1319" s="3" t="s">
        <v>23</v>
      </c>
      <c r="F1319" s="3" t="s">
        <v>22</v>
      </c>
      <c r="G1319" s="3" t="s">
        <v>120</v>
      </c>
      <c r="H1319" s="3" t="s">
        <v>2879</v>
      </c>
      <c r="I1319" s="11">
        <v>9</v>
      </c>
      <c r="J1319" s="12">
        <v>15</v>
      </c>
      <c r="K1319" s="12">
        <f t="shared" si="20"/>
        <v>15</v>
      </c>
      <c r="L1319" s="4">
        <v>1</v>
      </c>
    </row>
    <row r="1320" spans="1:12" x14ac:dyDescent="0.25">
      <c r="A1320" s="3" t="s">
        <v>1255</v>
      </c>
      <c r="B1320" s="3" t="s">
        <v>4601</v>
      </c>
      <c r="C1320" s="3" t="s">
        <v>2234</v>
      </c>
      <c r="D1320" s="3" t="s">
        <v>2799</v>
      </c>
      <c r="E1320" s="3" t="s">
        <v>96</v>
      </c>
      <c r="F1320" s="3" t="s">
        <v>95</v>
      </c>
      <c r="G1320" s="3" t="s">
        <v>120</v>
      </c>
      <c r="H1320" s="3" t="s">
        <v>2879</v>
      </c>
      <c r="I1320" s="11">
        <v>1</v>
      </c>
      <c r="J1320" s="12">
        <v>22</v>
      </c>
      <c r="K1320" s="12">
        <f t="shared" si="20"/>
        <v>22</v>
      </c>
      <c r="L1320" s="4">
        <v>1</v>
      </c>
    </row>
    <row r="1321" spans="1:12" x14ac:dyDescent="0.25">
      <c r="A1321" s="3" t="s">
        <v>1256</v>
      </c>
      <c r="B1321" s="3" t="s">
        <v>3737</v>
      </c>
      <c r="C1321" s="3" t="s">
        <v>2234</v>
      </c>
      <c r="D1321" s="3" t="s">
        <v>2514</v>
      </c>
      <c r="E1321" s="3" t="s">
        <v>58</v>
      </c>
      <c r="F1321" s="3" t="s">
        <v>57</v>
      </c>
      <c r="G1321" s="3" t="s">
        <v>118</v>
      </c>
      <c r="H1321" s="3" t="s">
        <v>2880</v>
      </c>
      <c r="I1321" s="11">
        <v>7</v>
      </c>
      <c r="J1321" s="12">
        <v>13</v>
      </c>
      <c r="K1321" s="12">
        <f t="shared" si="20"/>
        <v>13</v>
      </c>
      <c r="L1321" s="4">
        <v>1</v>
      </c>
    </row>
    <row r="1322" spans="1:12" x14ac:dyDescent="0.25">
      <c r="A1322" s="3" t="s">
        <v>1257</v>
      </c>
      <c r="B1322" s="3" t="s">
        <v>3738</v>
      </c>
      <c r="C1322" s="3" t="s">
        <v>2234</v>
      </c>
      <c r="D1322" s="3" t="s">
        <v>2255</v>
      </c>
      <c r="E1322" s="3" t="s">
        <v>94</v>
      </c>
      <c r="F1322" s="3" t="s">
        <v>93</v>
      </c>
      <c r="G1322" s="3" t="s">
        <v>127</v>
      </c>
      <c r="H1322" s="3" t="s">
        <v>142</v>
      </c>
      <c r="I1322" s="11">
        <v>8</v>
      </c>
      <c r="J1322" s="12">
        <v>10</v>
      </c>
      <c r="K1322" s="12">
        <f t="shared" si="20"/>
        <v>10</v>
      </c>
      <c r="L1322" s="4">
        <v>1</v>
      </c>
    </row>
    <row r="1323" spans="1:12" x14ac:dyDescent="0.25">
      <c r="A1323" s="3" t="s">
        <v>1258</v>
      </c>
      <c r="B1323" s="3" t="s">
        <v>4602</v>
      </c>
      <c r="C1323" s="3" t="s">
        <v>2234</v>
      </c>
      <c r="D1323" s="3" t="s">
        <v>2312</v>
      </c>
      <c r="E1323" s="3" t="s">
        <v>86</v>
      </c>
      <c r="F1323" s="3" t="s">
        <v>85</v>
      </c>
      <c r="G1323" s="3" t="s">
        <v>127</v>
      </c>
      <c r="H1323" s="3" t="s">
        <v>142</v>
      </c>
      <c r="I1323" s="11">
        <v>10</v>
      </c>
      <c r="J1323" s="12">
        <v>12</v>
      </c>
      <c r="K1323" s="12">
        <f t="shared" si="20"/>
        <v>12</v>
      </c>
      <c r="L1323" s="4">
        <v>1</v>
      </c>
    </row>
    <row r="1324" spans="1:12" x14ac:dyDescent="0.25">
      <c r="A1324" s="3" t="s">
        <v>1259</v>
      </c>
      <c r="B1324" s="3" t="s">
        <v>3403</v>
      </c>
      <c r="C1324" s="3" t="s">
        <v>2234</v>
      </c>
      <c r="D1324" s="3" t="s">
        <v>2253</v>
      </c>
      <c r="E1324" s="3" t="s">
        <v>80</v>
      </c>
      <c r="F1324" s="3" t="s">
        <v>79</v>
      </c>
      <c r="G1324" s="3" t="s">
        <v>127</v>
      </c>
      <c r="H1324" s="3" t="s">
        <v>142</v>
      </c>
      <c r="I1324" s="11">
        <v>8</v>
      </c>
      <c r="J1324" s="12">
        <v>12</v>
      </c>
      <c r="K1324" s="12">
        <f t="shared" si="20"/>
        <v>12</v>
      </c>
      <c r="L1324" s="4">
        <v>1</v>
      </c>
    </row>
    <row r="1325" spans="1:12" x14ac:dyDescent="0.25">
      <c r="A1325" s="3" t="s">
        <v>1260</v>
      </c>
      <c r="B1325" s="3" t="s">
        <v>3404</v>
      </c>
      <c r="C1325" s="3" t="s">
        <v>2234</v>
      </c>
      <c r="D1325" s="3" t="s">
        <v>2298</v>
      </c>
      <c r="E1325" s="3" t="s">
        <v>115</v>
      </c>
      <c r="F1325" s="3" t="s">
        <v>114</v>
      </c>
      <c r="G1325" s="3" t="s">
        <v>120</v>
      </c>
      <c r="H1325" s="3" t="s">
        <v>2879</v>
      </c>
      <c r="I1325" s="11">
        <v>2</v>
      </c>
      <c r="J1325" s="12">
        <v>20</v>
      </c>
      <c r="K1325" s="12">
        <f t="shared" si="20"/>
        <v>20</v>
      </c>
      <c r="L1325" s="4">
        <v>1</v>
      </c>
    </row>
    <row r="1326" spans="1:12" x14ac:dyDescent="0.25">
      <c r="A1326" s="3" t="s">
        <v>1261</v>
      </c>
      <c r="B1326" s="3" t="s">
        <v>4603</v>
      </c>
      <c r="C1326" s="3" t="s">
        <v>2234</v>
      </c>
      <c r="D1326" s="3" t="s">
        <v>2521</v>
      </c>
      <c r="E1326" s="3" t="s">
        <v>62</v>
      </c>
      <c r="F1326" s="3" t="s">
        <v>61</v>
      </c>
      <c r="G1326" s="3" t="s">
        <v>61</v>
      </c>
      <c r="H1326" s="3" t="s">
        <v>62</v>
      </c>
      <c r="I1326" s="11">
        <v>10</v>
      </c>
      <c r="J1326" s="12">
        <v>12</v>
      </c>
      <c r="K1326" s="12">
        <f t="shared" si="20"/>
        <v>12</v>
      </c>
      <c r="L1326" s="4">
        <v>1</v>
      </c>
    </row>
    <row r="1327" spans="1:12" x14ac:dyDescent="0.25">
      <c r="A1327" s="3" t="s">
        <v>1262</v>
      </c>
      <c r="B1327" s="3" t="s">
        <v>3028</v>
      </c>
      <c r="C1327" s="3" t="s">
        <v>2234</v>
      </c>
      <c r="D1327" s="3" t="s">
        <v>2752</v>
      </c>
      <c r="E1327" s="3" t="s">
        <v>139</v>
      </c>
      <c r="F1327" s="3" t="s">
        <v>138</v>
      </c>
      <c r="G1327" s="3" t="s">
        <v>138</v>
      </c>
      <c r="H1327" s="3" t="s">
        <v>139</v>
      </c>
      <c r="I1327" s="11">
        <v>5</v>
      </c>
      <c r="J1327" s="12">
        <v>12</v>
      </c>
      <c r="K1327" s="12">
        <f t="shared" si="20"/>
        <v>12</v>
      </c>
      <c r="L1327" s="4">
        <v>1</v>
      </c>
    </row>
    <row r="1328" spans="1:12" x14ac:dyDescent="0.25">
      <c r="A1328" s="3" t="s">
        <v>1263</v>
      </c>
      <c r="B1328" s="3" t="s">
        <v>3259</v>
      </c>
      <c r="C1328" s="3" t="s">
        <v>2234</v>
      </c>
      <c r="D1328" s="3" t="s">
        <v>2317</v>
      </c>
      <c r="E1328" s="3" t="s">
        <v>13</v>
      </c>
      <c r="F1328" s="3" t="s">
        <v>12</v>
      </c>
      <c r="G1328" s="3" t="s">
        <v>12</v>
      </c>
      <c r="H1328" s="3" t="s">
        <v>13</v>
      </c>
      <c r="I1328" s="11">
        <v>10</v>
      </c>
      <c r="J1328" s="12">
        <v>22</v>
      </c>
      <c r="K1328" s="12">
        <f t="shared" si="20"/>
        <v>22</v>
      </c>
      <c r="L1328" s="4">
        <v>0.2</v>
      </c>
    </row>
    <row r="1329" spans="1:12" x14ac:dyDescent="0.25">
      <c r="A1329" s="3" t="s">
        <v>1263</v>
      </c>
      <c r="B1329" s="3" t="s">
        <v>3259</v>
      </c>
      <c r="C1329" s="3" t="s">
        <v>2234</v>
      </c>
      <c r="D1329" s="3" t="s">
        <v>2294</v>
      </c>
      <c r="E1329" s="3" t="s">
        <v>123</v>
      </c>
      <c r="F1329" s="3" t="s">
        <v>122</v>
      </c>
      <c r="G1329" s="3" t="s">
        <v>122</v>
      </c>
      <c r="H1329" s="3" t="s">
        <v>123</v>
      </c>
      <c r="I1329" s="11">
        <v>10</v>
      </c>
      <c r="J1329" s="12">
        <v>22</v>
      </c>
      <c r="K1329" s="12">
        <f t="shared" si="20"/>
        <v>22</v>
      </c>
      <c r="L1329" s="4">
        <v>0.8</v>
      </c>
    </row>
    <row r="1330" spans="1:12" x14ac:dyDescent="0.25">
      <c r="A1330" s="3" t="s">
        <v>1264</v>
      </c>
      <c r="B1330" s="3" t="s">
        <v>3739</v>
      </c>
      <c r="C1330" s="3" t="s">
        <v>2234</v>
      </c>
      <c r="D1330" s="3" t="s">
        <v>2298</v>
      </c>
      <c r="E1330" s="3" t="s">
        <v>78</v>
      </c>
      <c r="F1330" s="3" t="s">
        <v>77</v>
      </c>
      <c r="G1330" s="3" t="s">
        <v>120</v>
      </c>
      <c r="H1330" s="3" t="s">
        <v>2879</v>
      </c>
      <c r="I1330" s="11">
        <v>8</v>
      </c>
      <c r="J1330" s="12">
        <v>11</v>
      </c>
      <c r="K1330" s="12">
        <f t="shared" si="20"/>
        <v>11</v>
      </c>
      <c r="L1330" s="4">
        <v>1</v>
      </c>
    </row>
    <row r="1331" spans="1:12" x14ac:dyDescent="0.25">
      <c r="A1331" s="3" t="s">
        <v>1265</v>
      </c>
      <c r="B1331" s="3" t="s">
        <v>4604</v>
      </c>
      <c r="C1331" s="6" t="s">
        <v>2236</v>
      </c>
      <c r="D1331" s="3" t="s">
        <v>2241</v>
      </c>
      <c r="E1331" s="3" t="s">
        <v>11</v>
      </c>
      <c r="F1331" s="3" t="s">
        <v>10</v>
      </c>
      <c r="G1331" s="3" t="s">
        <v>10</v>
      </c>
      <c r="H1331" s="3" t="s">
        <v>11</v>
      </c>
      <c r="I1331" s="11">
        <v>6</v>
      </c>
      <c r="J1331" s="12">
        <v>12</v>
      </c>
      <c r="K1331" s="12">
        <f t="shared" si="20"/>
        <v>12</v>
      </c>
      <c r="L1331" s="4">
        <v>1</v>
      </c>
    </row>
    <row r="1332" spans="1:12" x14ac:dyDescent="0.25">
      <c r="A1332" s="3" t="s">
        <v>1266</v>
      </c>
      <c r="B1332" s="3" t="s">
        <v>4605</v>
      </c>
      <c r="C1332" s="3" t="s">
        <v>2234</v>
      </c>
      <c r="D1332" s="3" t="s">
        <v>2413</v>
      </c>
      <c r="E1332" s="3" t="s">
        <v>99</v>
      </c>
      <c r="F1332" s="3" t="s">
        <v>98</v>
      </c>
      <c r="G1332" s="3" t="s">
        <v>130</v>
      </c>
      <c r="H1332" s="3" t="s">
        <v>2885</v>
      </c>
      <c r="I1332" s="11">
        <v>1</v>
      </c>
      <c r="J1332" s="12">
        <v>12</v>
      </c>
      <c r="K1332" s="12">
        <f t="shared" si="20"/>
        <v>12</v>
      </c>
      <c r="L1332" s="4">
        <v>1</v>
      </c>
    </row>
    <row r="1333" spans="1:12" x14ac:dyDescent="0.25">
      <c r="A1333" s="3" t="s">
        <v>1267</v>
      </c>
      <c r="B1333" s="3" t="s">
        <v>3740</v>
      </c>
      <c r="C1333" s="3" t="s">
        <v>2234</v>
      </c>
      <c r="D1333" s="3" t="s">
        <v>2245</v>
      </c>
      <c r="E1333" s="3" t="s">
        <v>105</v>
      </c>
      <c r="F1333" s="3" t="s">
        <v>104</v>
      </c>
      <c r="G1333" s="3" t="s">
        <v>104</v>
      </c>
      <c r="H1333" s="3" t="s">
        <v>2364</v>
      </c>
      <c r="I1333" s="11">
        <v>1</v>
      </c>
      <c r="J1333" s="12">
        <v>12</v>
      </c>
      <c r="K1333" s="12">
        <f t="shared" si="20"/>
        <v>12</v>
      </c>
      <c r="L1333" s="4">
        <v>1</v>
      </c>
    </row>
    <row r="1334" spans="1:12" x14ac:dyDescent="0.25">
      <c r="A1334" s="3" t="s">
        <v>1268</v>
      </c>
      <c r="B1334" s="3" t="s">
        <v>4606</v>
      </c>
      <c r="C1334" s="3" t="s">
        <v>2234</v>
      </c>
      <c r="D1334" s="3" t="s">
        <v>2279</v>
      </c>
      <c r="E1334" s="3" t="s">
        <v>11</v>
      </c>
      <c r="F1334" s="3" t="s">
        <v>10</v>
      </c>
      <c r="G1334" s="3" t="s">
        <v>10</v>
      </c>
      <c r="H1334" s="3" t="s">
        <v>11</v>
      </c>
      <c r="I1334" s="11">
        <v>5</v>
      </c>
      <c r="J1334" s="12">
        <v>16</v>
      </c>
      <c r="K1334" s="12">
        <f t="shared" si="20"/>
        <v>16</v>
      </c>
      <c r="L1334" s="4">
        <v>1</v>
      </c>
    </row>
    <row r="1335" spans="1:12" x14ac:dyDescent="0.25">
      <c r="A1335" s="3" t="s">
        <v>1269</v>
      </c>
      <c r="B1335" s="3" t="s">
        <v>4607</v>
      </c>
      <c r="C1335" s="3" t="s">
        <v>2234</v>
      </c>
      <c r="D1335" s="3" t="s">
        <v>2289</v>
      </c>
      <c r="E1335" s="3" t="s">
        <v>96</v>
      </c>
      <c r="F1335" s="3" t="s">
        <v>95</v>
      </c>
      <c r="G1335" s="3" t="s">
        <v>95</v>
      </c>
      <c r="H1335" s="3" t="s">
        <v>96</v>
      </c>
      <c r="I1335" s="11">
        <v>4</v>
      </c>
      <c r="J1335" s="12">
        <v>11</v>
      </c>
      <c r="K1335" s="12">
        <f t="shared" si="20"/>
        <v>11</v>
      </c>
      <c r="L1335" s="4">
        <v>1</v>
      </c>
    </row>
    <row r="1336" spans="1:12" x14ac:dyDescent="0.25">
      <c r="A1336" s="3" t="s">
        <v>1270</v>
      </c>
      <c r="B1336" s="3" t="s">
        <v>3741</v>
      </c>
      <c r="C1336" s="3" t="s">
        <v>2234</v>
      </c>
      <c r="D1336" s="3" t="s">
        <v>2659</v>
      </c>
      <c r="E1336" s="3" t="s">
        <v>115</v>
      </c>
      <c r="F1336" s="3" t="s">
        <v>114</v>
      </c>
      <c r="G1336" s="3" t="s">
        <v>114</v>
      </c>
      <c r="H1336" s="3" t="s">
        <v>115</v>
      </c>
      <c r="I1336" s="11">
        <v>5</v>
      </c>
      <c r="J1336" s="12">
        <v>12</v>
      </c>
      <c r="K1336" s="12">
        <f t="shared" si="20"/>
        <v>12</v>
      </c>
      <c r="L1336" s="4">
        <v>1</v>
      </c>
    </row>
    <row r="1337" spans="1:12" x14ac:dyDescent="0.25">
      <c r="A1337" s="3" t="s">
        <v>1271</v>
      </c>
      <c r="B1337" s="3" t="s">
        <v>3742</v>
      </c>
      <c r="C1337" s="3" t="s">
        <v>2234</v>
      </c>
      <c r="D1337" s="3" t="s">
        <v>2556</v>
      </c>
      <c r="E1337" s="3" t="s">
        <v>113</v>
      </c>
      <c r="F1337" s="3" t="s">
        <v>112</v>
      </c>
      <c r="G1337" s="3" t="s">
        <v>112</v>
      </c>
      <c r="H1337" s="3" t="s">
        <v>113</v>
      </c>
      <c r="I1337" s="11">
        <v>6</v>
      </c>
      <c r="J1337" s="12">
        <v>22</v>
      </c>
      <c r="K1337" s="12">
        <f t="shared" si="20"/>
        <v>22</v>
      </c>
      <c r="L1337" s="4">
        <v>1</v>
      </c>
    </row>
    <row r="1338" spans="1:12" x14ac:dyDescent="0.25">
      <c r="A1338" s="3" t="s">
        <v>1272</v>
      </c>
      <c r="B1338" s="3" t="s">
        <v>3743</v>
      </c>
      <c r="C1338" s="3" t="s">
        <v>2234</v>
      </c>
      <c r="D1338" s="3" t="s">
        <v>2239</v>
      </c>
      <c r="E1338" s="3" t="s">
        <v>17</v>
      </c>
      <c r="F1338" s="3" t="s">
        <v>16</v>
      </c>
      <c r="G1338" s="3" t="s">
        <v>16</v>
      </c>
      <c r="H1338" s="3" t="s">
        <v>2874</v>
      </c>
      <c r="I1338" s="11">
        <v>5</v>
      </c>
      <c r="J1338" s="12">
        <v>12</v>
      </c>
      <c r="K1338" s="12">
        <f t="shared" si="20"/>
        <v>12</v>
      </c>
      <c r="L1338" s="4">
        <v>1</v>
      </c>
    </row>
    <row r="1339" spans="1:12" x14ac:dyDescent="0.25">
      <c r="A1339" s="3" t="s">
        <v>1273</v>
      </c>
      <c r="B1339" s="3" t="s">
        <v>5300</v>
      </c>
      <c r="C1339" s="3" t="s">
        <v>2234</v>
      </c>
      <c r="D1339" s="3" t="s">
        <v>2243</v>
      </c>
      <c r="E1339" s="3" t="s">
        <v>64</v>
      </c>
      <c r="F1339" s="3" t="s">
        <v>63</v>
      </c>
      <c r="G1339" s="3" t="s">
        <v>120</v>
      </c>
      <c r="H1339" s="3" t="s">
        <v>2879</v>
      </c>
      <c r="I1339" s="11">
        <v>10</v>
      </c>
      <c r="J1339" s="12">
        <v>11</v>
      </c>
      <c r="K1339" s="12">
        <f t="shared" si="20"/>
        <v>11</v>
      </c>
      <c r="L1339" s="4">
        <v>1</v>
      </c>
    </row>
    <row r="1340" spans="1:12" x14ac:dyDescent="0.25">
      <c r="A1340" s="3" t="s">
        <v>1274</v>
      </c>
      <c r="B1340" s="3" t="s">
        <v>3260</v>
      </c>
      <c r="C1340" s="3" t="s">
        <v>2234</v>
      </c>
      <c r="D1340" s="3" t="s">
        <v>2698</v>
      </c>
      <c r="E1340" s="3" t="s">
        <v>31</v>
      </c>
      <c r="F1340" s="3" t="s">
        <v>30</v>
      </c>
      <c r="G1340" s="3" t="s">
        <v>30</v>
      </c>
      <c r="H1340" s="3" t="s">
        <v>31</v>
      </c>
      <c r="I1340" s="11">
        <v>10</v>
      </c>
      <c r="J1340" s="12">
        <v>17</v>
      </c>
      <c r="K1340" s="12">
        <f t="shared" si="20"/>
        <v>17</v>
      </c>
      <c r="L1340" s="4">
        <v>0.2</v>
      </c>
    </row>
    <row r="1341" spans="1:12" x14ac:dyDescent="0.25">
      <c r="A1341" s="3" t="s">
        <v>1274</v>
      </c>
      <c r="B1341" s="3" t="s">
        <v>3260</v>
      </c>
      <c r="C1341" s="3" t="s">
        <v>2234</v>
      </c>
      <c r="D1341" s="3" t="s">
        <v>2279</v>
      </c>
      <c r="E1341" s="3" t="s">
        <v>31</v>
      </c>
      <c r="F1341" s="3" t="s">
        <v>30</v>
      </c>
      <c r="G1341" s="3" t="s">
        <v>30</v>
      </c>
      <c r="H1341" s="3" t="s">
        <v>31</v>
      </c>
      <c r="I1341" s="11">
        <v>10</v>
      </c>
      <c r="J1341" s="12">
        <v>17</v>
      </c>
      <c r="K1341" s="12">
        <f t="shared" si="20"/>
        <v>17</v>
      </c>
      <c r="L1341" s="4">
        <v>0.8</v>
      </c>
    </row>
    <row r="1342" spans="1:12" x14ac:dyDescent="0.25">
      <c r="A1342" s="3" t="s">
        <v>1275</v>
      </c>
      <c r="B1342" s="3" t="s">
        <v>3744</v>
      </c>
      <c r="C1342" s="3" t="s">
        <v>2234</v>
      </c>
      <c r="D1342" s="3" t="s">
        <v>2239</v>
      </c>
      <c r="E1342" s="3" t="s">
        <v>84</v>
      </c>
      <c r="F1342" s="3" t="s">
        <v>83</v>
      </c>
      <c r="G1342" s="3" t="s">
        <v>83</v>
      </c>
      <c r="H1342" s="3" t="s">
        <v>2878</v>
      </c>
      <c r="I1342" s="11">
        <v>3</v>
      </c>
      <c r="J1342" s="12">
        <v>11</v>
      </c>
      <c r="K1342" s="12">
        <f t="shared" si="20"/>
        <v>11</v>
      </c>
      <c r="L1342" s="4">
        <v>1</v>
      </c>
    </row>
    <row r="1343" spans="1:12" x14ac:dyDescent="0.25">
      <c r="A1343" s="3" t="s">
        <v>1276</v>
      </c>
      <c r="B1343" s="3" t="s">
        <v>4608</v>
      </c>
      <c r="C1343" s="3" t="s">
        <v>2234</v>
      </c>
      <c r="D1343" s="3" t="s">
        <v>2306</v>
      </c>
      <c r="E1343" s="3" t="s">
        <v>62</v>
      </c>
      <c r="F1343" s="3" t="s">
        <v>61</v>
      </c>
      <c r="G1343" s="3" t="s">
        <v>61</v>
      </c>
      <c r="H1343" s="3" t="s">
        <v>62</v>
      </c>
      <c r="I1343" s="11">
        <v>10</v>
      </c>
      <c r="J1343" s="12">
        <v>12</v>
      </c>
      <c r="K1343" s="12">
        <f t="shared" si="20"/>
        <v>12</v>
      </c>
      <c r="L1343" s="4">
        <v>1</v>
      </c>
    </row>
    <row r="1344" spans="1:12" x14ac:dyDescent="0.25">
      <c r="A1344" s="3" t="s">
        <v>1277</v>
      </c>
      <c r="B1344" s="3" t="s">
        <v>3745</v>
      </c>
      <c r="C1344" s="3" t="s">
        <v>2234</v>
      </c>
      <c r="D1344" s="3" t="s">
        <v>2800</v>
      </c>
      <c r="E1344" s="3" t="s">
        <v>88</v>
      </c>
      <c r="F1344" s="3" t="s">
        <v>87</v>
      </c>
      <c r="G1344" s="3" t="s">
        <v>87</v>
      </c>
      <c r="H1344" s="3" t="s">
        <v>88</v>
      </c>
      <c r="I1344" s="11">
        <v>4</v>
      </c>
      <c r="J1344" s="12">
        <v>16</v>
      </c>
      <c r="K1344" s="12">
        <f t="shared" si="20"/>
        <v>16</v>
      </c>
      <c r="L1344" s="4">
        <v>1</v>
      </c>
    </row>
    <row r="1345" spans="1:12" x14ac:dyDescent="0.25">
      <c r="A1345" s="3" t="s">
        <v>1278</v>
      </c>
      <c r="B1345" s="3" t="s">
        <v>3746</v>
      </c>
      <c r="C1345" s="3" t="s">
        <v>2234</v>
      </c>
      <c r="D1345" s="3" t="s">
        <v>2454</v>
      </c>
      <c r="E1345" s="3" t="s">
        <v>2223</v>
      </c>
      <c r="F1345" s="3" t="s">
        <v>97</v>
      </c>
      <c r="G1345" s="3" t="s">
        <v>127</v>
      </c>
      <c r="H1345" s="3" t="s">
        <v>142</v>
      </c>
      <c r="I1345" s="11">
        <v>7</v>
      </c>
      <c r="J1345" s="12">
        <v>14</v>
      </c>
      <c r="K1345" s="12">
        <f t="shared" si="20"/>
        <v>14</v>
      </c>
      <c r="L1345" s="4">
        <v>1</v>
      </c>
    </row>
    <row r="1346" spans="1:12" x14ac:dyDescent="0.25">
      <c r="A1346" s="3" t="s">
        <v>1279</v>
      </c>
      <c r="B1346" s="3" t="s">
        <v>4609</v>
      </c>
      <c r="C1346" s="3" t="s">
        <v>2234</v>
      </c>
      <c r="D1346" s="3" t="s">
        <v>2245</v>
      </c>
      <c r="E1346" s="3" t="s">
        <v>115</v>
      </c>
      <c r="F1346" s="3" t="s">
        <v>114</v>
      </c>
      <c r="G1346" s="3" t="s">
        <v>114</v>
      </c>
      <c r="H1346" s="3" t="s">
        <v>115</v>
      </c>
      <c r="I1346" s="11">
        <v>5</v>
      </c>
      <c r="J1346" s="12">
        <v>19</v>
      </c>
      <c r="K1346" s="12">
        <f t="shared" ref="K1346:K1409" si="21">IF(J1346&gt;31,31,J1346)</f>
        <v>19</v>
      </c>
      <c r="L1346" s="4">
        <v>1</v>
      </c>
    </row>
    <row r="1347" spans="1:12" x14ac:dyDescent="0.25">
      <c r="A1347" s="3" t="s">
        <v>1280</v>
      </c>
      <c r="B1347" s="3" t="s">
        <v>3029</v>
      </c>
      <c r="C1347" s="3" t="s">
        <v>2234</v>
      </c>
      <c r="D1347" s="3" t="s">
        <v>2289</v>
      </c>
      <c r="E1347" s="3" t="s">
        <v>70</v>
      </c>
      <c r="F1347" s="3" t="s">
        <v>69</v>
      </c>
      <c r="G1347" s="3" t="s">
        <v>69</v>
      </c>
      <c r="H1347" s="3" t="s">
        <v>70</v>
      </c>
      <c r="I1347" s="11">
        <v>6</v>
      </c>
      <c r="J1347" s="12">
        <v>11</v>
      </c>
      <c r="K1347" s="12">
        <f t="shared" si="21"/>
        <v>11</v>
      </c>
      <c r="L1347" s="4">
        <v>1</v>
      </c>
    </row>
    <row r="1348" spans="1:12" x14ac:dyDescent="0.25">
      <c r="A1348" s="3" t="s">
        <v>1281</v>
      </c>
      <c r="B1348" s="3" t="s">
        <v>4610</v>
      </c>
      <c r="C1348" s="3" t="s">
        <v>2234</v>
      </c>
      <c r="D1348" s="3" t="s">
        <v>2239</v>
      </c>
      <c r="E1348" s="3" t="s">
        <v>103</v>
      </c>
      <c r="F1348" s="3" t="s">
        <v>102</v>
      </c>
      <c r="G1348" s="3" t="s">
        <v>102</v>
      </c>
      <c r="H1348" s="3" t="s">
        <v>103</v>
      </c>
      <c r="I1348" s="11">
        <v>8</v>
      </c>
      <c r="J1348" s="12">
        <v>16</v>
      </c>
      <c r="K1348" s="12">
        <f t="shared" si="21"/>
        <v>16</v>
      </c>
      <c r="L1348" s="4">
        <v>1</v>
      </c>
    </row>
    <row r="1349" spans="1:12" x14ac:dyDescent="0.25">
      <c r="A1349" s="3" t="s">
        <v>1282</v>
      </c>
      <c r="B1349" s="3" t="s">
        <v>4611</v>
      </c>
      <c r="C1349" s="3" t="s">
        <v>2234</v>
      </c>
      <c r="D1349" s="3" t="s">
        <v>2245</v>
      </c>
      <c r="E1349" s="3" t="s">
        <v>88</v>
      </c>
      <c r="F1349" s="3" t="s">
        <v>87</v>
      </c>
      <c r="G1349" s="3" t="s">
        <v>87</v>
      </c>
      <c r="H1349" s="3" t="s">
        <v>88</v>
      </c>
      <c r="I1349" s="11">
        <v>7</v>
      </c>
      <c r="J1349" s="12">
        <v>11</v>
      </c>
      <c r="K1349" s="12">
        <f t="shared" si="21"/>
        <v>11</v>
      </c>
      <c r="L1349" s="4">
        <v>1</v>
      </c>
    </row>
    <row r="1350" spans="1:12" x14ac:dyDescent="0.25">
      <c r="A1350" s="3" t="s">
        <v>1283</v>
      </c>
      <c r="B1350" s="3" t="s">
        <v>4612</v>
      </c>
      <c r="C1350" s="3" t="s">
        <v>2234</v>
      </c>
      <c r="D1350" s="3" t="s">
        <v>2366</v>
      </c>
      <c r="E1350" s="3" t="s">
        <v>62</v>
      </c>
      <c r="F1350" s="3" t="s">
        <v>61</v>
      </c>
      <c r="G1350" s="3" t="s">
        <v>61</v>
      </c>
      <c r="H1350" s="3" t="s">
        <v>62</v>
      </c>
      <c r="I1350" s="11">
        <v>6</v>
      </c>
      <c r="J1350" s="12">
        <v>10</v>
      </c>
      <c r="K1350" s="12">
        <f t="shared" si="21"/>
        <v>10</v>
      </c>
      <c r="L1350" s="4">
        <v>1</v>
      </c>
    </row>
    <row r="1351" spans="1:12" x14ac:dyDescent="0.25">
      <c r="A1351" s="3" t="s">
        <v>1284</v>
      </c>
      <c r="B1351" s="3" t="s">
        <v>4613</v>
      </c>
      <c r="C1351" s="3" t="s">
        <v>2234</v>
      </c>
      <c r="D1351" s="3" t="s">
        <v>2298</v>
      </c>
      <c r="E1351" s="3" t="s">
        <v>44</v>
      </c>
      <c r="F1351" s="3" t="s">
        <v>43</v>
      </c>
      <c r="G1351" s="3" t="s">
        <v>120</v>
      </c>
      <c r="H1351" s="3" t="s">
        <v>2879</v>
      </c>
      <c r="I1351" s="11">
        <v>8</v>
      </c>
      <c r="J1351" s="12">
        <v>12</v>
      </c>
      <c r="K1351" s="12">
        <f t="shared" si="21"/>
        <v>12</v>
      </c>
      <c r="L1351" s="4">
        <v>1</v>
      </c>
    </row>
    <row r="1352" spans="1:12" x14ac:dyDescent="0.25">
      <c r="A1352" s="3" t="s">
        <v>1285</v>
      </c>
      <c r="B1352" s="3" t="s">
        <v>4614</v>
      </c>
      <c r="C1352" s="3" t="s">
        <v>2234</v>
      </c>
      <c r="D1352" s="3" t="s">
        <v>2289</v>
      </c>
      <c r="E1352" s="3" t="s">
        <v>96</v>
      </c>
      <c r="F1352" s="3" t="s">
        <v>95</v>
      </c>
      <c r="G1352" s="3" t="s">
        <v>95</v>
      </c>
      <c r="H1352" s="3" t="s">
        <v>96</v>
      </c>
      <c r="I1352" s="11">
        <v>5</v>
      </c>
      <c r="J1352" s="12">
        <v>11</v>
      </c>
      <c r="K1352" s="12">
        <f t="shared" si="21"/>
        <v>11</v>
      </c>
      <c r="L1352" s="4">
        <v>1</v>
      </c>
    </row>
    <row r="1353" spans="1:12" x14ac:dyDescent="0.25">
      <c r="A1353" s="3" t="s">
        <v>1286</v>
      </c>
      <c r="B1353" s="3" t="s">
        <v>3097</v>
      </c>
      <c r="C1353" s="3" t="s">
        <v>2234</v>
      </c>
      <c r="D1353" s="3" t="s">
        <v>2800</v>
      </c>
      <c r="E1353" s="3" t="s">
        <v>54</v>
      </c>
      <c r="F1353" s="3" t="s">
        <v>53</v>
      </c>
      <c r="G1353" s="3" t="s">
        <v>53</v>
      </c>
      <c r="H1353" s="3" t="s">
        <v>54</v>
      </c>
      <c r="I1353" s="11">
        <v>7</v>
      </c>
      <c r="J1353" s="12">
        <v>12</v>
      </c>
      <c r="K1353" s="12">
        <f t="shared" si="21"/>
        <v>12</v>
      </c>
      <c r="L1353" s="4">
        <v>1</v>
      </c>
    </row>
    <row r="1354" spans="1:12" x14ac:dyDescent="0.25">
      <c r="A1354" s="3" t="s">
        <v>1287</v>
      </c>
      <c r="B1354" s="3" t="s">
        <v>4615</v>
      </c>
      <c r="C1354" s="3" t="s">
        <v>2234</v>
      </c>
      <c r="D1354" s="3" t="s">
        <v>2684</v>
      </c>
      <c r="E1354" s="3" t="s">
        <v>78</v>
      </c>
      <c r="F1354" s="3" t="s">
        <v>77</v>
      </c>
      <c r="G1354" s="3" t="s">
        <v>127</v>
      </c>
      <c r="H1354" s="3" t="s">
        <v>142</v>
      </c>
      <c r="I1354" s="11">
        <v>6</v>
      </c>
      <c r="J1354" s="12">
        <v>17</v>
      </c>
      <c r="K1354" s="12">
        <f t="shared" si="21"/>
        <v>17</v>
      </c>
      <c r="L1354" s="4">
        <v>1</v>
      </c>
    </row>
    <row r="1355" spans="1:12" x14ac:dyDescent="0.25">
      <c r="A1355" s="3" t="s">
        <v>1288</v>
      </c>
      <c r="B1355" s="3" t="s">
        <v>4616</v>
      </c>
      <c r="C1355" s="3" t="s">
        <v>2234</v>
      </c>
      <c r="D1355" s="3" t="s">
        <v>2315</v>
      </c>
      <c r="E1355" s="3" t="s">
        <v>19</v>
      </c>
      <c r="F1355" s="3" t="s">
        <v>18</v>
      </c>
      <c r="G1355" s="3" t="s">
        <v>127</v>
      </c>
      <c r="H1355" s="3" t="s">
        <v>142</v>
      </c>
      <c r="I1355" s="11">
        <v>9</v>
      </c>
      <c r="J1355" s="12">
        <v>6</v>
      </c>
      <c r="K1355" s="12">
        <f t="shared" si="21"/>
        <v>6</v>
      </c>
      <c r="L1355" s="4">
        <v>1</v>
      </c>
    </row>
    <row r="1356" spans="1:12" x14ac:dyDescent="0.25">
      <c r="A1356" s="3" t="s">
        <v>1289</v>
      </c>
      <c r="B1356" s="3" t="s">
        <v>3405</v>
      </c>
      <c r="C1356" s="3" t="s">
        <v>2234</v>
      </c>
      <c r="D1356" s="3" t="s">
        <v>2289</v>
      </c>
      <c r="E1356" s="3" t="s">
        <v>11</v>
      </c>
      <c r="F1356" s="3" t="s">
        <v>10</v>
      </c>
      <c r="G1356" s="3" t="s">
        <v>10</v>
      </c>
      <c r="H1356" s="3" t="s">
        <v>11</v>
      </c>
      <c r="I1356" s="11">
        <v>4</v>
      </c>
      <c r="J1356" s="12">
        <v>10</v>
      </c>
      <c r="K1356" s="12">
        <f t="shared" si="21"/>
        <v>10</v>
      </c>
      <c r="L1356" s="4">
        <v>0.2</v>
      </c>
    </row>
    <row r="1357" spans="1:12" x14ac:dyDescent="0.25">
      <c r="A1357" s="3" t="s">
        <v>1289</v>
      </c>
      <c r="B1357" s="3" t="s">
        <v>3405</v>
      </c>
      <c r="C1357" s="3" t="s">
        <v>2234</v>
      </c>
      <c r="D1357" s="3" t="s">
        <v>2282</v>
      </c>
      <c r="E1357" s="3" t="s">
        <v>11</v>
      </c>
      <c r="F1357" s="3" t="s">
        <v>10</v>
      </c>
      <c r="G1357" s="3" t="s">
        <v>10</v>
      </c>
      <c r="H1357" s="3" t="s">
        <v>11</v>
      </c>
      <c r="I1357" s="11">
        <v>4</v>
      </c>
      <c r="J1357" s="12">
        <v>10</v>
      </c>
      <c r="K1357" s="12">
        <f t="shared" si="21"/>
        <v>10</v>
      </c>
      <c r="L1357" s="4">
        <v>0.8</v>
      </c>
    </row>
    <row r="1358" spans="1:12" x14ac:dyDescent="0.25">
      <c r="A1358" s="3" t="s">
        <v>1290</v>
      </c>
      <c r="B1358" s="3" t="s">
        <v>3201</v>
      </c>
      <c r="C1358" s="3" t="s">
        <v>2234</v>
      </c>
      <c r="D1358" s="3" t="s">
        <v>2819</v>
      </c>
      <c r="E1358" s="3" t="s">
        <v>90</v>
      </c>
      <c r="F1358" s="3" t="s">
        <v>89</v>
      </c>
      <c r="G1358" s="3" t="s">
        <v>135</v>
      </c>
      <c r="H1358" s="3" t="s">
        <v>2883</v>
      </c>
      <c r="I1358" s="11">
        <v>8</v>
      </c>
      <c r="J1358" s="12">
        <v>12</v>
      </c>
      <c r="K1358" s="12">
        <f t="shared" si="21"/>
        <v>12</v>
      </c>
      <c r="L1358" s="4">
        <v>0.3</v>
      </c>
    </row>
    <row r="1359" spans="1:12" x14ac:dyDescent="0.25">
      <c r="A1359" s="3" t="s">
        <v>1290</v>
      </c>
      <c r="B1359" s="3" t="s">
        <v>3201</v>
      </c>
      <c r="C1359" s="3" t="s">
        <v>2234</v>
      </c>
      <c r="D1359" s="3" t="s">
        <v>2343</v>
      </c>
      <c r="E1359" s="3" t="s">
        <v>90</v>
      </c>
      <c r="F1359" s="3" t="s">
        <v>89</v>
      </c>
      <c r="G1359" s="3" t="s">
        <v>89</v>
      </c>
      <c r="H1359" s="3" t="s">
        <v>90</v>
      </c>
      <c r="I1359" s="11">
        <v>8</v>
      </c>
      <c r="J1359" s="12">
        <v>12</v>
      </c>
      <c r="K1359" s="12">
        <f t="shared" si="21"/>
        <v>12</v>
      </c>
      <c r="L1359" s="4">
        <v>0.7</v>
      </c>
    </row>
    <row r="1360" spans="1:12" x14ac:dyDescent="0.25">
      <c r="A1360" s="3" t="s">
        <v>1291</v>
      </c>
      <c r="B1360" s="3" t="s">
        <v>3202</v>
      </c>
      <c r="C1360" s="3" t="s">
        <v>2234</v>
      </c>
      <c r="D1360" s="3" t="s">
        <v>2381</v>
      </c>
      <c r="E1360" s="3" t="s">
        <v>99</v>
      </c>
      <c r="F1360" s="3" t="s">
        <v>98</v>
      </c>
      <c r="G1360" s="3" t="s">
        <v>98</v>
      </c>
      <c r="H1360" s="3" t="s">
        <v>99</v>
      </c>
      <c r="I1360" s="11">
        <v>1</v>
      </c>
      <c r="J1360" s="12">
        <v>12</v>
      </c>
      <c r="K1360" s="12">
        <f t="shared" si="21"/>
        <v>12</v>
      </c>
      <c r="L1360" s="4">
        <v>0.2</v>
      </c>
    </row>
    <row r="1361" spans="1:12" x14ac:dyDescent="0.25">
      <c r="A1361" s="3" t="s">
        <v>1291</v>
      </c>
      <c r="B1361" s="3" t="s">
        <v>3202</v>
      </c>
      <c r="C1361" s="3" t="s">
        <v>2234</v>
      </c>
      <c r="D1361" s="3" t="s">
        <v>2381</v>
      </c>
      <c r="E1361" s="3" t="s">
        <v>11</v>
      </c>
      <c r="F1361" s="3" t="s">
        <v>10</v>
      </c>
      <c r="G1361" s="3" t="s">
        <v>10</v>
      </c>
      <c r="H1361" s="3" t="s">
        <v>11</v>
      </c>
      <c r="I1361" s="11">
        <v>1</v>
      </c>
      <c r="J1361" s="12">
        <v>12</v>
      </c>
      <c r="K1361" s="12">
        <f t="shared" si="21"/>
        <v>12</v>
      </c>
      <c r="L1361" s="4">
        <v>0.8</v>
      </c>
    </row>
    <row r="1362" spans="1:12" x14ac:dyDescent="0.25">
      <c r="A1362" s="3" t="s">
        <v>1292</v>
      </c>
      <c r="B1362" s="3" t="s">
        <v>4617</v>
      </c>
      <c r="C1362" s="3" t="s">
        <v>2234</v>
      </c>
      <c r="D1362" s="3" t="s">
        <v>2819</v>
      </c>
      <c r="E1362" s="3" t="s">
        <v>2228</v>
      </c>
      <c r="F1362" s="3" t="s">
        <v>2229</v>
      </c>
      <c r="G1362" s="3" t="s">
        <v>135</v>
      </c>
      <c r="H1362" s="3" t="s">
        <v>2883</v>
      </c>
      <c r="I1362" s="11">
        <v>5</v>
      </c>
      <c r="J1362" s="12">
        <v>19</v>
      </c>
      <c r="K1362" s="12">
        <f t="shared" si="21"/>
        <v>19</v>
      </c>
      <c r="L1362" s="4">
        <v>1</v>
      </c>
    </row>
    <row r="1363" spans="1:12" x14ac:dyDescent="0.25">
      <c r="A1363" s="3" t="s">
        <v>1293</v>
      </c>
      <c r="B1363" s="3" t="s">
        <v>4618</v>
      </c>
      <c r="C1363" s="3" t="s">
        <v>2234</v>
      </c>
      <c r="D1363" s="3" t="s">
        <v>2685</v>
      </c>
      <c r="E1363" s="3" t="s">
        <v>13</v>
      </c>
      <c r="F1363" s="3" t="s">
        <v>12</v>
      </c>
      <c r="G1363" s="3" t="s">
        <v>12</v>
      </c>
      <c r="H1363" s="3" t="s">
        <v>13</v>
      </c>
      <c r="I1363" s="11">
        <v>5</v>
      </c>
      <c r="J1363" s="12">
        <v>12</v>
      </c>
      <c r="K1363" s="12">
        <f t="shared" si="21"/>
        <v>12</v>
      </c>
      <c r="L1363" s="4">
        <v>1</v>
      </c>
    </row>
    <row r="1364" spans="1:12" x14ac:dyDescent="0.25">
      <c r="A1364" s="3" t="s">
        <v>1294</v>
      </c>
      <c r="B1364" s="3" t="s">
        <v>3747</v>
      </c>
      <c r="C1364" s="3" t="s">
        <v>2234</v>
      </c>
      <c r="D1364" s="3" t="s">
        <v>2239</v>
      </c>
      <c r="E1364" s="3" t="s">
        <v>113</v>
      </c>
      <c r="F1364" s="3" t="s">
        <v>112</v>
      </c>
      <c r="G1364" s="3" t="s">
        <v>112</v>
      </c>
      <c r="H1364" s="3" t="s">
        <v>113</v>
      </c>
      <c r="I1364" s="11">
        <v>6</v>
      </c>
      <c r="J1364" s="12">
        <v>12</v>
      </c>
      <c r="K1364" s="12">
        <f t="shared" si="21"/>
        <v>12</v>
      </c>
      <c r="L1364" s="4">
        <v>1</v>
      </c>
    </row>
    <row r="1365" spans="1:12" x14ac:dyDescent="0.25">
      <c r="A1365" s="3" t="s">
        <v>1295</v>
      </c>
      <c r="B1365" s="3" t="s">
        <v>4619</v>
      </c>
      <c r="C1365" s="3" t="s">
        <v>2234</v>
      </c>
      <c r="D1365" s="3" t="s">
        <v>2733</v>
      </c>
      <c r="E1365" s="3" t="s">
        <v>96</v>
      </c>
      <c r="F1365" s="3" t="s">
        <v>95</v>
      </c>
      <c r="G1365" s="3" t="s">
        <v>95</v>
      </c>
      <c r="H1365" s="3" t="s">
        <v>96</v>
      </c>
      <c r="I1365" s="11">
        <v>8</v>
      </c>
      <c r="J1365" s="12">
        <v>11</v>
      </c>
      <c r="K1365" s="12">
        <f t="shared" si="21"/>
        <v>11</v>
      </c>
      <c r="L1365" s="4">
        <v>1</v>
      </c>
    </row>
    <row r="1366" spans="1:12" x14ac:dyDescent="0.25">
      <c r="A1366" s="3" t="s">
        <v>1296</v>
      </c>
      <c r="B1366" s="3" t="s">
        <v>3261</v>
      </c>
      <c r="C1366" s="3" t="s">
        <v>2234</v>
      </c>
      <c r="D1366" s="3" t="s">
        <v>2693</v>
      </c>
      <c r="E1366" s="3" t="s">
        <v>62</v>
      </c>
      <c r="F1366" s="3" t="s">
        <v>61</v>
      </c>
      <c r="G1366" s="3" t="s">
        <v>61</v>
      </c>
      <c r="H1366" s="3" t="s">
        <v>62</v>
      </c>
      <c r="I1366" s="11">
        <v>7</v>
      </c>
      <c r="J1366" s="12">
        <v>12</v>
      </c>
      <c r="K1366" s="12">
        <f t="shared" si="21"/>
        <v>12</v>
      </c>
      <c r="L1366" s="4">
        <v>1</v>
      </c>
    </row>
    <row r="1367" spans="1:12" x14ac:dyDescent="0.25">
      <c r="A1367" s="3" t="s">
        <v>1297</v>
      </c>
      <c r="B1367" s="3" t="s">
        <v>4620</v>
      </c>
      <c r="C1367" s="3" t="s">
        <v>2234</v>
      </c>
      <c r="D1367" s="3" t="s">
        <v>2302</v>
      </c>
      <c r="E1367" s="3" t="s">
        <v>66</v>
      </c>
      <c r="F1367" s="3" t="s">
        <v>65</v>
      </c>
      <c r="G1367" s="3" t="s">
        <v>127</v>
      </c>
      <c r="H1367" s="3" t="s">
        <v>142</v>
      </c>
      <c r="I1367" s="11">
        <v>10</v>
      </c>
      <c r="J1367" s="12">
        <v>11</v>
      </c>
      <c r="K1367" s="12">
        <f t="shared" si="21"/>
        <v>11</v>
      </c>
      <c r="L1367" s="4">
        <v>1</v>
      </c>
    </row>
    <row r="1368" spans="1:12" x14ac:dyDescent="0.25">
      <c r="A1368" s="3" t="s">
        <v>1298</v>
      </c>
      <c r="B1368" s="3" t="s">
        <v>3748</v>
      </c>
      <c r="C1368" s="3" t="s">
        <v>2234</v>
      </c>
      <c r="D1368" s="3" t="s">
        <v>2516</v>
      </c>
      <c r="E1368" s="3" t="s">
        <v>46</v>
      </c>
      <c r="F1368" s="3" t="s">
        <v>45</v>
      </c>
      <c r="G1368" s="3" t="s">
        <v>45</v>
      </c>
      <c r="H1368" s="3" t="s">
        <v>46</v>
      </c>
      <c r="I1368" s="11">
        <v>5</v>
      </c>
      <c r="J1368" s="12">
        <v>11</v>
      </c>
      <c r="K1368" s="12">
        <f t="shared" si="21"/>
        <v>11</v>
      </c>
      <c r="L1368" s="4">
        <v>1</v>
      </c>
    </row>
    <row r="1369" spans="1:12" x14ac:dyDescent="0.25">
      <c r="A1369" s="3" t="s">
        <v>1299</v>
      </c>
      <c r="B1369" s="3" t="s">
        <v>3262</v>
      </c>
      <c r="C1369" s="3" t="s">
        <v>2234</v>
      </c>
      <c r="D1369" s="3" t="s">
        <v>2341</v>
      </c>
      <c r="E1369" s="3" t="s">
        <v>7</v>
      </c>
      <c r="F1369" s="3" t="s">
        <v>6</v>
      </c>
      <c r="G1369" s="3" t="s">
        <v>6</v>
      </c>
      <c r="H1369" s="3" t="s">
        <v>7</v>
      </c>
      <c r="I1369" s="11">
        <v>10</v>
      </c>
      <c r="J1369" s="12">
        <v>14</v>
      </c>
      <c r="K1369" s="12">
        <f t="shared" si="21"/>
        <v>14</v>
      </c>
      <c r="L1369" s="4">
        <v>0.4</v>
      </c>
    </row>
    <row r="1370" spans="1:12" x14ac:dyDescent="0.25">
      <c r="A1370" s="3" t="s">
        <v>1299</v>
      </c>
      <c r="B1370" s="3" t="s">
        <v>3262</v>
      </c>
      <c r="C1370" s="3" t="s">
        <v>2234</v>
      </c>
      <c r="D1370" s="3" t="s">
        <v>2693</v>
      </c>
      <c r="E1370" s="3" t="s">
        <v>7</v>
      </c>
      <c r="F1370" s="3" t="s">
        <v>6</v>
      </c>
      <c r="G1370" s="3" t="s">
        <v>6</v>
      </c>
      <c r="H1370" s="3" t="s">
        <v>7</v>
      </c>
      <c r="I1370" s="11">
        <v>10</v>
      </c>
      <c r="J1370" s="12">
        <v>14</v>
      </c>
      <c r="K1370" s="12">
        <f t="shared" si="21"/>
        <v>14</v>
      </c>
      <c r="L1370" s="4">
        <v>0.6</v>
      </c>
    </row>
    <row r="1371" spans="1:12" x14ac:dyDescent="0.25">
      <c r="A1371" s="3" t="s">
        <v>1300</v>
      </c>
      <c r="B1371" s="3" t="s">
        <v>3749</v>
      </c>
      <c r="C1371" s="3" t="s">
        <v>2234</v>
      </c>
      <c r="D1371" s="3" t="s">
        <v>2245</v>
      </c>
      <c r="E1371" s="3" t="s">
        <v>48</v>
      </c>
      <c r="F1371" s="3" t="s">
        <v>47</v>
      </c>
      <c r="G1371" s="3" t="s">
        <v>47</v>
      </c>
      <c r="H1371" s="3" t="s">
        <v>48</v>
      </c>
      <c r="I1371" s="11">
        <v>8</v>
      </c>
      <c r="J1371" s="12">
        <v>6</v>
      </c>
      <c r="K1371" s="12">
        <f t="shared" si="21"/>
        <v>6</v>
      </c>
      <c r="L1371" s="4">
        <v>1</v>
      </c>
    </row>
    <row r="1372" spans="1:12" x14ac:dyDescent="0.25">
      <c r="A1372" s="3" t="s">
        <v>1301</v>
      </c>
      <c r="B1372" s="3" t="s">
        <v>3750</v>
      </c>
      <c r="C1372" s="3" t="s">
        <v>2234</v>
      </c>
      <c r="D1372" s="3" t="s">
        <v>2818</v>
      </c>
      <c r="E1372" s="3" t="s">
        <v>27</v>
      </c>
      <c r="F1372" s="3" t="s">
        <v>26</v>
      </c>
      <c r="G1372" s="3" t="s">
        <v>26</v>
      </c>
      <c r="H1372" s="3" t="s">
        <v>27</v>
      </c>
      <c r="I1372" s="11">
        <v>6</v>
      </c>
      <c r="J1372" s="12">
        <v>11</v>
      </c>
      <c r="K1372" s="12">
        <f t="shared" si="21"/>
        <v>11</v>
      </c>
      <c r="L1372" s="4">
        <v>1</v>
      </c>
    </row>
    <row r="1373" spans="1:12" x14ac:dyDescent="0.25">
      <c r="A1373" s="3" t="s">
        <v>1302</v>
      </c>
      <c r="B1373" s="3" t="s">
        <v>3406</v>
      </c>
      <c r="C1373" s="3" t="s">
        <v>2234</v>
      </c>
      <c r="D1373" s="3" t="s">
        <v>2277</v>
      </c>
      <c r="E1373" s="3" t="s">
        <v>25</v>
      </c>
      <c r="F1373" s="3" t="s">
        <v>24</v>
      </c>
      <c r="G1373" s="3" t="s">
        <v>24</v>
      </c>
      <c r="H1373" s="3" t="s">
        <v>25</v>
      </c>
      <c r="I1373" s="11">
        <v>4</v>
      </c>
      <c r="J1373" s="12">
        <v>11</v>
      </c>
      <c r="K1373" s="12">
        <f t="shared" si="21"/>
        <v>11</v>
      </c>
      <c r="L1373" s="4">
        <v>1</v>
      </c>
    </row>
    <row r="1374" spans="1:12" x14ac:dyDescent="0.25">
      <c r="A1374" s="3" t="s">
        <v>1303</v>
      </c>
      <c r="B1374" s="3" t="s">
        <v>3751</v>
      </c>
      <c r="C1374" s="3" t="s">
        <v>2234</v>
      </c>
      <c r="D1374" s="3" t="s">
        <v>2556</v>
      </c>
      <c r="E1374" s="3" t="s">
        <v>9</v>
      </c>
      <c r="F1374" s="3" t="s">
        <v>8</v>
      </c>
      <c r="G1374" s="3" t="s">
        <v>8</v>
      </c>
      <c r="H1374" s="3" t="s">
        <v>2235</v>
      </c>
      <c r="I1374" s="11">
        <v>5</v>
      </c>
      <c r="J1374" s="12">
        <v>11</v>
      </c>
      <c r="K1374" s="12">
        <f t="shared" si="21"/>
        <v>11</v>
      </c>
      <c r="L1374" s="4">
        <v>1</v>
      </c>
    </row>
    <row r="1375" spans="1:12" x14ac:dyDescent="0.25">
      <c r="A1375" s="3" t="s">
        <v>1304</v>
      </c>
      <c r="B1375" s="3" t="s">
        <v>5301</v>
      </c>
      <c r="C1375" s="3" t="s">
        <v>2234</v>
      </c>
      <c r="D1375" s="3" t="s">
        <v>2333</v>
      </c>
      <c r="E1375" s="3" t="s">
        <v>70</v>
      </c>
      <c r="F1375" s="3" t="s">
        <v>69</v>
      </c>
      <c r="G1375" s="3" t="s">
        <v>120</v>
      </c>
      <c r="H1375" s="3" t="s">
        <v>2879</v>
      </c>
      <c r="I1375" s="11">
        <v>5</v>
      </c>
      <c r="J1375" s="12">
        <v>15</v>
      </c>
      <c r="K1375" s="12">
        <f t="shared" si="21"/>
        <v>15</v>
      </c>
      <c r="L1375" s="4">
        <v>0.8</v>
      </c>
    </row>
    <row r="1376" spans="1:12" x14ac:dyDescent="0.25">
      <c r="A1376" s="3" t="s">
        <v>1305</v>
      </c>
      <c r="B1376" s="3" t="s">
        <v>5302</v>
      </c>
      <c r="C1376" s="3" t="s">
        <v>2234</v>
      </c>
      <c r="D1376" s="3" t="s">
        <v>2417</v>
      </c>
      <c r="E1376" s="3" t="s">
        <v>31</v>
      </c>
      <c r="F1376" s="3" t="s">
        <v>30</v>
      </c>
      <c r="G1376" s="3" t="s">
        <v>120</v>
      </c>
      <c r="H1376" s="3" t="s">
        <v>2879</v>
      </c>
      <c r="I1376" s="11">
        <v>2</v>
      </c>
      <c r="J1376" s="12">
        <v>13</v>
      </c>
      <c r="K1376" s="12">
        <f t="shared" si="21"/>
        <v>13</v>
      </c>
      <c r="L1376" s="4">
        <v>1</v>
      </c>
    </row>
    <row r="1377" spans="1:12" x14ac:dyDescent="0.25">
      <c r="A1377" s="3" t="s">
        <v>1306</v>
      </c>
      <c r="B1377" s="3" t="s">
        <v>3407</v>
      </c>
      <c r="C1377" s="3" t="s">
        <v>2234</v>
      </c>
      <c r="D1377" s="3" t="s">
        <v>2279</v>
      </c>
      <c r="E1377" s="3" t="s">
        <v>99</v>
      </c>
      <c r="F1377" s="3" t="s">
        <v>98</v>
      </c>
      <c r="G1377" s="3" t="s">
        <v>98</v>
      </c>
      <c r="H1377" s="3" t="s">
        <v>99</v>
      </c>
      <c r="I1377" s="11">
        <v>5</v>
      </c>
      <c r="J1377" s="12">
        <v>13</v>
      </c>
      <c r="K1377" s="12">
        <f t="shared" si="21"/>
        <v>13</v>
      </c>
      <c r="L1377" s="4">
        <v>0.4</v>
      </c>
    </row>
    <row r="1378" spans="1:12" x14ac:dyDescent="0.25">
      <c r="A1378" s="3" t="s">
        <v>1306</v>
      </c>
      <c r="B1378" s="3" t="s">
        <v>3407</v>
      </c>
      <c r="C1378" s="3" t="s">
        <v>2234</v>
      </c>
      <c r="D1378" s="3" t="s">
        <v>2279</v>
      </c>
      <c r="E1378" s="3" t="s">
        <v>31</v>
      </c>
      <c r="F1378" s="3" t="s">
        <v>30</v>
      </c>
      <c r="G1378" s="3" t="s">
        <v>30</v>
      </c>
      <c r="H1378" s="3" t="s">
        <v>31</v>
      </c>
      <c r="I1378" s="11">
        <v>5</v>
      </c>
      <c r="J1378" s="12">
        <v>13</v>
      </c>
      <c r="K1378" s="12">
        <f t="shared" si="21"/>
        <v>13</v>
      </c>
      <c r="L1378" s="4">
        <v>0.6</v>
      </c>
    </row>
    <row r="1379" spans="1:12" x14ac:dyDescent="0.25">
      <c r="A1379" s="3" t="s">
        <v>1307</v>
      </c>
      <c r="B1379" s="3" t="s">
        <v>3752</v>
      </c>
      <c r="C1379" s="3" t="s">
        <v>2234</v>
      </c>
      <c r="D1379" s="3" t="s">
        <v>2245</v>
      </c>
      <c r="E1379" s="3" t="s">
        <v>15</v>
      </c>
      <c r="F1379" s="3" t="s">
        <v>14</v>
      </c>
      <c r="G1379" s="3" t="s">
        <v>14</v>
      </c>
      <c r="H1379" s="3" t="s">
        <v>15</v>
      </c>
      <c r="I1379" s="11">
        <v>6</v>
      </c>
      <c r="J1379" s="12">
        <v>11</v>
      </c>
      <c r="K1379" s="12">
        <f t="shared" si="21"/>
        <v>11</v>
      </c>
      <c r="L1379" s="4">
        <v>1</v>
      </c>
    </row>
    <row r="1380" spans="1:12" x14ac:dyDescent="0.25">
      <c r="A1380" s="3" t="s">
        <v>1308</v>
      </c>
      <c r="B1380" s="3" t="s">
        <v>4621</v>
      </c>
      <c r="C1380" s="3" t="s">
        <v>2234</v>
      </c>
      <c r="D1380" s="3" t="s">
        <v>2351</v>
      </c>
      <c r="E1380" s="3" t="s">
        <v>96</v>
      </c>
      <c r="F1380" s="3" t="s">
        <v>95</v>
      </c>
      <c r="G1380" s="3" t="s">
        <v>95</v>
      </c>
      <c r="H1380" s="3" t="s">
        <v>96</v>
      </c>
      <c r="I1380" s="11">
        <v>1</v>
      </c>
      <c r="J1380" s="12">
        <v>5</v>
      </c>
      <c r="K1380" s="12">
        <f t="shared" si="21"/>
        <v>5</v>
      </c>
      <c r="L1380" s="4">
        <v>1</v>
      </c>
    </row>
    <row r="1381" spans="1:12" x14ac:dyDescent="0.25">
      <c r="A1381" s="3" t="s">
        <v>1309</v>
      </c>
      <c r="B1381" s="3" t="s">
        <v>3408</v>
      </c>
      <c r="C1381" s="3" t="s">
        <v>2234</v>
      </c>
      <c r="D1381" s="3" t="s">
        <v>2487</v>
      </c>
      <c r="E1381" s="3" t="s">
        <v>33</v>
      </c>
      <c r="F1381" s="3" t="s">
        <v>32</v>
      </c>
      <c r="G1381" s="3" t="s">
        <v>32</v>
      </c>
      <c r="H1381" s="3" t="s">
        <v>33</v>
      </c>
      <c r="I1381" s="11">
        <v>4</v>
      </c>
      <c r="J1381" s="12">
        <v>11</v>
      </c>
      <c r="K1381" s="12">
        <f t="shared" si="21"/>
        <v>11</v>
      </c>
      <c r="L1381" s="4">
        <v>0.2</v>
      </c>
    </row>
    <row r="1382" spans="1:12" x14ac:dyDescent="0.25">
      <c r="A1382" s="3" t="s">
        <v>1309</v>
      </c>
      <c r="B1382" s="3" t="s">
        <v>3408</v>
      </c>
      <c r="C1382" s="3" t="s">
        <v>2234</v>
      </c>
      <c r="D1382" s="3" t="s">
        <v>2521</v>
      </c>
      <c r="E1382" s="3" t="s">
        <v>33</v>
      </c>
      <c r="F1382" s="3" t="s">
        <v>32</v>
      </c>
      <c r="G1382" s="3" t="s">
        <v>32</v>
      </c>
      <c r="H1382" s="3" t="s">
        <v>33</v>
      </c>
      <c r="I1382" s="11">
        <v>4</v>
      </c>
      <c r="J1382" s="12">
        <v>11</v>
      </c>
      <c r="K1382" s="12">
        <f t="shared" si="21"/>
        <v>11</v>
      </c>
      <c r="L1382" s="4">
        <v>0.8</v>
      </c>
    </row>
    <row r="1383" spans="1:12" x14ac:dyDescent="0.25">
      <c r="A1383" s="3" t="s">
        <v>1310</v>
      </c>
      <c r="B1383" s="3" t="s">
        <v>3753</v>
      </c>
      <c r="C1383" s="3" t="s">
        <v>2234</v>
      </c>
      <c r="D1383" s="3" t="s">
        <v>2532</v>
      </c>
      <c r="E1383" s="3" t="s">
        <v>88</v>
      </c>
      <c r="F1383" s="3" t="s">
        <v>87</v>
      </c>
      <c r="G1383" s="3" t="s">
        <v>127</v>
      </c>
      <c r="H1383" s="3" t="s">
        <v>142</v>
      </c>
      <c r="I1383" s="11">
        <v>5</v>
      </c>
      <c r="J1383" s="12">
        <v>12</v>
      </c>
      <c r="K1383" s="12">
        <f t="shared" si="21"/>
        <v>12</v>
      </c>
      <c r="L1383" s="4">
        <v>1</v>
      </c>
    </row>
    <row r="1384" spans="1:12" x14ac:dyDescent="0.25">
      <c r="A1384" s="3" t="s">
        <v>1311</v>
      </c>
      <c r="B1384" s="3" t="s">
        <v>4622</v>
      </c>
      <c r="C1384" s="3" t="s">
        <v>2234</v>
      </c>
      <c r="D1384" s="3" t="s">
        <v>2449</v>
      </c>
      <c r="E1384" s="3" t="s">
        <v>42</v>
      </c>
      <c r="F1384" s="3" t="s">
        <v>41</v>
      </c>
      <c r="G1384" s="3" t="s">
        <v>127</v>
      </c>
      <c r="H1384" s="3" t="s">
        <v>142</v>
      </c>
      <c r="I1384" s="11">
        <v>1</v>
      </c>
      <c r="J1384" s="12">
        <v>11</v>
      </c>
      <c r="K1384" s="12">
        <f t="shared" si="21"/>
        <v>11</v>
      </c>
      <c r="L1384" s="4">
        <v>1</v>
      </c>
    </row>
    <row r="1385" spans="1:12" x14ac:dyDescent="0.25">
      <c r="A1385" s="3" t="s">
        <v>1312</v>
      </c>
      <c r="B1385" s="3" t="s">
        <v>4623</v>
      </c>
      <c r="C1385" s="3" t="s">
        <v>2234</v>
      </c>
      <c r="D1385" s="3" t="s">
        <v>2237</v>
      </c>
      <c r="E1385" s="3" t="s">
        <v>109</v>
      </c>
      <c r="F1385" s="3" t="s">
        <v>108</v>
      </c>
      <c r="G1385" s="3" t="s">
        <v>108</v>
      </c>
      <c r="H1385" s="3" t="s">
        <v>109</v>
      </c>
      <c r="I1385" s="11">
        <v>10</v>
      </c>
      <c r="J1385" s="12">
        <v>11</v>
      </c>
      <c r="K1385" s="12">
        <f t="shared" si="21"/>
        <v>11</v>
      </c>
      <c r="L1385" s="4">
        <v>1</v>
      </c>
    </row>
    <row r="1386" spans="1:12" x14ac:dyDescent="0.25">
      <c r="A1386" s="3" t="s">
        <v>1313</v>
      </c>
      <c r="B1386" s="3" t="s">
        <v>3409</v>
      </c>
      <c r="C1386" s="3" t="s">
        <v>2234</v>
      </c>
      <c r="D1386" s="3" t="s">
        <v>2253</v>
      </c>
      <c r="E1386" s="3" t="s">
        <v>86</v>
      </c>
      <c r="F1386" s="3" t="s">
        <v>85</v>
      </c>
      <c r="G1386" s="3" t="s">
        <v>127</v>
      </c>
      <c r="H1386" s="3" t="s">
        <v>142</v>
      </c>
      <c r="I1386" s="11">
        <v>5</v>
      </c>
      <c r="J1386" s="12">
        <v>7</v>
      </c>
      <c r="K1386" s="12">
        <f t="shared" si="21"/>
        <v>7</v>
      </c>
      <c r="L1386" s="4">
        <v>1</v>
      </c>
    </row>
    <row r="1387" spans="1:12" x14ac:dyDescent="0.25">
      <c r="A1387" s="3" t="s">
        <v>1314</v>
      </c>
      <c r="B1387" s="3" t="s">
        <v>3410</v>
      </c>
      <c r="C1387" s="3" t="s">
        <v>2234</v>
      </c>
      <c r="D1387" s="3" t="s">
        <v>2253</v>
      </c>
      <c r="E1387" s="3" t="s">
        <v>37</v>
      </c>
      <c r="F1387" s="3" t="s">
        <v>36</v>
      </c>
      <c r="G1387" s="3" t="s">
        <v>127</v>
      </c>
      <c r="H1387" s="3" t="s">
        <v>142</v>
      </c>
      <c r="I1387" s="11">
        <v>9</v>
      </c>
      <c r="J1387" s="12">
        <v>11</v>
      </c>
      <c r="K1387" s="12">
        <f t="shared" si="21"/>
        <v>11</v>
      </c>
      <c r="L1387" s="4">
        <v>1</v>
      </c>
    </row>
    <row r="1388" spans="1:12" x14ac:dyDescent="0.25">
      <c r="A1388" s="3" t="s">
        <v>1315</v>
      </c>
      <c r="B1388" s="3" t="s">
        <v>4624</v>
      </c>
      <c r="C1388" s="6" t="s">
        <v>2236</v>
      </c>
      <c r="D1388" s="3" t="s">
        <v>2284</v>
      </c>
      <c r="E1388" s="3" t="s">
        <v>99</v>
      </c>
      <c r="F1388" s="3" t="s">
        <v>98</v>
      </c>
      <c r="G1388" s="3" t="s">
        <v>120</v>
      </c>
      <c r="H1388" s="3" t="s">
        <v>2879</v>
      </c>
      <c r="I1388" s="11">
        <v>5</v>
      </c>
      <c r="J1388" s="12">
        <v>10</v>
      </c>
      <c r="K1388" s="12">
        <f t="shared" si="21"/>
        <v>10</v>
      </c>
      <c r="L1388" s="4">
        <v>1</v>
      </c>
    </row>
    <row r="1389" spans="1:12" x14ac:dyDescent="0.25">
      <c r="A1389" s="3" t="s">
        <v>1316</v>
      </c>
      <c r="B1389" s="3" t="s">
        <v>4625</v>
      </c>
      <c r="C1389" s="3" t="s">
        <v>2234</v>
      </c>
      <c r="D1389" s="3" t="s">
        <v>2817</v>
      </c>
      <c r="E1389" s="3" t="s">
        <v>2228</v>
      </c>
      <c r="F1389" s="3" t="s">
        <v>2229</v>
      </c>
      <c r="G1389" s="3" t="s">
        <v>118</v>
      </c>
      <c r="H1389" s="3" t="s">
        <v>2880</v>
      </c>
      <c r="I1389" s="11">
        <v>10</v>
      </c>
      <c r="J1389" s="12">
        <v>11</v>
      </c>
      <c r="K1389" s="12">
        <f t="shared" si="21"/>
        <v>11</v>
      </c>
      <c r="L1389" s="4">
        <v>1</v>
      </c>
    </row>
    <row r="1390" spans="1:12" x14ac:dyDescent="0.25">
      <c r="A1390" s="3" t="s">
        <v>1317</v>
      </c>
      <c r="B1390" s="3" t="s">
        <v>3754</v>
      </c>
      <c r="C1390" s="3" t="s">
        <v>2234</v>
      </c>
      <c r="D1390" s="3" t="s">
        <v>2253</v>
      </c>
      <c r="E1390" s="3" t="s">
        <v>90</v>
      </c>
      <c r="F1390" s="3" t="s">
        <v>89</v>
      </c>
      <c r="G1390" s="3" t="s">
        <v>127</v>
      </c>
      <c r="H1390" s="3" t="s">
        <v>142</v>
      </c>
      <c r="I1390" s="11">
        <v>7</v>
      </c>
      <c r="J1390" s="12">
        <v>10</v>
      </c>
      <c r="K1390" s="12">
        <f t="shared" si="21"/>
        <v>10</v>
      </c>
      <c r="L1390" s="4">
        <v>1</v>
      </c>
    </row>
    <row r="1391" spans="1:12" x14ac:dyDescent="0.25">
      <c r="A1391" s="3" t="s">
        <v>1318</v>
      </c>
      <c r="B1391" s="3" t="s">
        <v>3088</v>
      </c>
      <c r="C1391" s="3" t="s">
        <v>2234</v>
      </c>
      <c r="D1391" s="3" t="s">
        <v>2239</v>
      </c>
      <c r="E1391" s="3" t="s">
        <v>54</v>
      </c>
      <c r="F1391" s="3" t="s">
        <v>53</v>
      </c>
      <c r="G1391" s="3" t="s">
        <v>53</v>
      </c>
      <c r="H1391" s="3" t="s">
        <v>54</v>
      </c>
      <c r="I1391" s="11">
        <v>8</v>
      </c>
      <c r="J1391" s="12">
        <v>11</v>
      </c>
      <c r="K1391" s="12">
        <f t="shared" si="21"/>
        <v>11</v>
      </c>
      <c r="L1391" s="4">
        <v>1</v>
      </c>
    </row>
    <row r="1392" spans="1:12" x14ac:dyDescent="0.25">
      <c r="A1392" s="3" t="s">
        <v>1319</v>
      </c>
      <c r="B1392" s="3" t="s">
        <v>4626</v>
      </c>
      <c r="C1392" s="3" t="s">
        <v>2234</v>
      </c>
      <c r="D1392" s="3" t="s">
        <v>2282</v>
      </c>
      <c r="E1392" s="3" t="s">
        <v>31</v>
      </c>
      <c r="F1392" s="3" t="s">
        <v>30</v>
      </c>
      <c r="G1392" s="3" t="s">
        <v>30</v>
      </c>
      <c r="H1392" s="3" t="s">
        <v>31</v>
      </c>
      <c r="I1392" s="11">
        <v>5</v>
      </c>
      <c r="J1392" s="12">
        <v>11</v>
      </c>
      <c r="K1392" s="12">
        <f t="shared" si="21"/>
        <v>11</v>
      </c>
      <c r="L1392" s="4">
        <v>1</v>
      </c>
    </row>
    <row r="1393" spans="1:12" x14ac:dyDescent="0.25">
      <c r="A1393" s="3" t="s">
        <v>1320</v>
      </c>
      <c r="B1393" s="3" t="s">
        <v>3755</v>
      </c>
      <c r="C1393" s="3" t="s">
        <v>2234</v>
      </c>
      <c r="D1393" s="3" t="s">
        <v>2800</v>
      </c>
      <c r="E1393" s="3" t="s">
        <v>39</v>
      </c>
      <c r="F1393" s="3" t="s">
        <v>38</v>
      </c>
      <c r="G1393" s="3" t="s">
        <v>38</v>
      </c>
      <c r="H1393" s="3" t="s">
        <v>39</v>
      </c>
      <c r="I1393" s="11">
        <v>1</v>
      </c>
      <c r="J1393" s="12">
        <v>10</v>
      </c>
      <c r="K1393" s="12">
        <f t="shared" si="21"/>
        <v>10</v>
      </c>
      <c r="L1393" s="4">
        <v>1</v>
      </c>
    </row>
    <row r="1394" spans="1:12" x14ac:dyDescent="0.25">
      <c r="A1394" s="3" t="s">
        <v>1321</v>
      </c>
      <c r="B1394" s="3" t="s">
        <v>3411</v>
      </c>
      <c r="C1394" s="3" t="s">
        <v>2234</v>
      </c>
      <c r="D1394" s="3" t="s">
        <v>2556</v>
      </c>
      <c r="E1394" s="3" t="s">
        <v>35</v>
      </c>
      <c r="F1394" s="3" t="s">
        <v>34</v>
      </c>
      <c r="G1394" s="3" t="s">
        <v>34</v>
      </c>
      <c r="H1394" s="3" t="s">
        <v>35</v>
      </c>
      <c r="I1394" s="11">
        <v>5</v>
      </c>
      <c r="J1394" s="12">
        <v>12</v>
      </c>
      <c r="K1394" s="12">
        <f t="shared" si="21"/>
        <v>12</v>
      </c>
      <c r="L1394" s="4">
        <v>0.5</v>
      </c>
    </row>
    <row r="1395" spans="1:12" x14ac:dyDescent="0.25">
      <c r="A1395" s="3" t="s">
        <v>1322</v>
      </c>
      <c r="B1395" s="3" t="s">
        <v>3756</v>
      </c>
      <c r="C1395" s="3" t="s">
        <v>2234</v>
      </c>
      <c r="D1395" s="3" t="s">
        <v>2341</v>
      </c>
      <c r="E1395" s="3" t="s">
        <v>13</v>
      </c>
      <c r="F1395" s="3" t="s">
        <v>12</v>
      </c>
      <c r="G1395" s="3" t="s">
        <v>12</v>
      </c>
      <c r="H1395" s="3" t="s">
        <v>13</v>
      </c>
      <c r="I1395" s="11">
        <v>7</v>
      </c>
      <c r="J1395" s="12">
        <v>11</v>
      </c>
      <c r="K1395" s="12">
        <f t="shared" si="21"/>
        <v>11</v>
      </c>
      <c r="L1395" s="4">
        <v>1</v>
      </c>
    </row>
    <row r="1396" spans="1:12" x14ac:dyDescent="0.25">
      <c r="A1396" s="3" t="s">
        <v>1323</v>
      </c>
      <c r="B1396" s="3" t="s">
        <v>3757</v>
      </c>
      <c r="C1396" s="6" t="s">
        <v>2236</v>
      </c>
      <c r="D1396" s="3" t="s">
        <v>2568</v>
      </c>
      <c r="E1396" s="3" t="s">
        <v>35</v>
      </c>
      <c r="F1396" s="3" t="s">
        <v>34</v>
      </c>
      <c r="G1396" s="3" t="s">
        <v>34</v>
      </c>
      <c r="H1396" s="3" t="s">
        <v>35</v>
      </c>
      <c r="I1396" s="11">
        <v>5</v>
      </c>
      <c r="J1396" s="12">
        <v>7</v>
      </c>
      <c r="K1396" s="12">
        <f t="shared" si="21"/>
        <v>7</v>
      </c>
      <c r="L1396" s="4">
        <v>1</v>
      </c>
    </row>
    <row r="1397" spans="1:12" x14ac:dyDescent="0.25">
      <c r="A1397" s="3" t="s">
        <v>1324</v>
      </c>
      <c r="B1397" s="3" t="s">
        <v>3758</v>
      </c>
      <c r="C1397" s="3" t="s">
        <v>2234</v>
      </c>
      <c r="D1397" s="3" t="s">
        <v>2816</v>
      </c>
      <c r="E1397" s="3" t="s">
        <v>103</v>
      </c>
      <c r="F1397" s="3" t="s">
        <v>102</v>
      </c>
      <c r="G1397" s="3" t="s">
        <v>102</v>
      </c>
      <c r="H1397" s="3" t="s">
        <v>103</v>
      </c>
      <c r="I1397" s="11">
        <v>5</v>
      </c>
      <c r="J1397" s="12">
        <v>11</v>
      </c>
      <c r="K1397" s="12">
        <f t="shared" si="21"/>
        <v>11</v>
      </c>
      <c r="L1397" s="4">
        <v>1</v>
      </c>
    </row>
    <row r="1398" spans="1:12" x14ac:dyDescent="0.25">
      <c r="A1398" s="3" t="s">
        <v>1325</v>
      </c>
      <c r="B1398" s="3" t="s">
        <v>4627</v>
      </c>
      <c r="C1398" s="3" t="s">
        <v>2234</v>
      </c>
      <c r="D1398" s="3" t="s">
        <v>2289</v>
      </c>
      <c r="E1398" s="3" t="s">
        <v>31</v>
      </c>
      <c r="F1398" s="3" t="s">
        <v>30</v>
      </c>
      <c r="G1398" s="3" t="s">
        <v>30</v>
      </c>
      <c r="H1398" s="3" t="s">
        <v>31</v>
      </c>
      <c r="I1398" s="11">
        <v>7</v>
      </c>
      <c r="J1398" s="12">
        <v>11</v>
      </c>
      <c r="K1398" s="12">
        <f t="shared" si="21"/>
        <v>11</v>
      </c>
      <c r="L1398" s="4">
        <v>1</v>
      </c>
    </row>
    <row r="1399" spans="1:12" x14ac:dyDescent="0.25">
      <c r="A1399" s="3" t="s">
        <v>1326</v>
      </c>
      <c r="B1399" s="3" t="s">
        <v>4628</v>
      </c>
      <c r="C1399" s="3" t="s">
        <v>2234</v>
      </c>
      <c r="D1399" s="3" t="s">
        <v>2521</v>
      </c>
      <c r="E1399" s="3" t="s">
        <v>29</v>
      </c>
      <c r="F1399" s="3" t="s">
        <v>28</v>
      </c>
      <c r="G1399" s="3" t="s">
        <v>28</v>
      </c>
      <c r="H1399" s="3" t="s">
        <v>29</v>
      </c>
      <c r="I1399" s="11">
        <v>10</v>
      </c>
      <c r="J1399" s="12">
        <v>11</v>
      </c>
      <c r="K1399" s="12">
        <f t="shared" si="21"/>
        <v>11</v>
      </c>
      <c r="L1399" s="4">
        <v>1</v>
      </c>
    </row>
    <row r="1400" spans="1:12" x14ac:dyDescent="0.25">
      <c r="A1400" s="3" t="s">
        <v>1327</v>
      </c>
      <c r="B1400" s="3" t="s">
        <v>3412</v>
      </c>
      <c r="C1400" s="3" t="s">
        <v>2234</v>
      </c>
      <c r="D1400" s="3" t="s">
        <v>2251</v>
      </c>
      <c r="E1400" s="3" t="s">
        <v>31</v>
      </c>
      <c r="F1400" s="3" t="s">
        <v>30</v>
      </c>
      <c r="G1400" s="3" t="s">
        <v>30</v>
      </c>
      <c r="H1400" s="3" t="s">
        <v>31</v>
      </c>
      <c r="I1400" s="11">
        <v>1</v>
      </c>
      <c r="J1400" s="12">
        <v>19</v>
      </c>
      <c r="K1400" s="12">
        <f t="shared" si="21"/>
        <v>19</v>
      </c>
      <c r="L1400" s="4">
        <v>0.1</v>
      </c>
    </row>
    <row r="1401" spans="1:12" x14ac:dyDescent="0.25">
      <c r="A1401" s="3" t="s">
        <v>1327</v>
      </c>
      <c r="B1401" s="3" t="s">
        <v>3412</v>
      </c>
      <c r="C1401" s="3" t="s">
        <v>2234</v>
      </c>
      <c r="D1401" s="3" t="s">
        <v>2257</v>
      </c>
      <c r="E1401" s="3" t="s">
        <v>31</v>
      </c>
      <c r="F1401" s="3" t="s">
        <v>30</v>
      </c>
      <c r="G1401" s="3" t="s">
        <v>30</v>
      </c>
      <c r="H1401" s="3" t="s">
        <v>31</v>
      </c>
      <c r="I1401" s="11">
        <v>1</v>
      </c>
      <c r="J1401" s="12">
        <v>19</v>
      </c>
      <c r="K1401" s="12">
        <f t="shared" si="21"/>
        <v>19</v>
      </c>
      <c r="L1401" s="4">
        <v>0.9</v>
      </c>
    </row>
    <row r="1402" spans="1:12" x14ac:dyDescent="0.25">
      <c r="A1402" s="3" t="s">
        <v>1328</v>
      </c>
      <c r="B1402" s="3" t="s">
        <v>4629</v>
      </c>
      <c r="C1402" s="3" t="s">
        <v>2234</v>
      </c>
      <c r="D1402" s="3" t="s">
        <v>2556</v>
      </c>
      <c r="E1402" s="3" t="s">
        <v>72</v>
      </c>
      <c r="F1402" s="3" t="s">
        <v>71</v>
      </c>
      <c r="G1402" s="3" t="s">
        <v>71</v>
      </c>
      <c r="H1402" s="3" t="s">
        <v>72</v>
      </c>
      <c r="I1402" s="11">
        <v>6</v>
      </c>
      <c r="J1402" s="12">
        <v>13</v>
      </c>
      <c r="K1402" s="12">
        <f t="shared" si="21"/>
        <v>13</v>
      </c>
      <c r="L1402" s="4">
        <v>1</v>
      </c>
    </row>
    <row r="1403" spans="1:12" x14ac:dyDescent="0.25">
      <c r="A1403" s="3" t="s">
        <v>1329</v>
      </c>
      <c r="B1403" s="3" t="s">
        <v>3413</v>
      </c>
      <c r="C1403" s="3" t="s">
        <v>2234</v>
      </c>
      <c r="D1403" s="3" t="s">
        <v>2239</v>
      </c>
      <c r="E1403" s="3" t="s">
        <v>44</v>
      </c>
      <c r="F1403" s="3" t="s">
        <v>43</v>
      </c>
      <c r="G1403" s="3" t="s">
        <v>43</v>
      </c>
      <c r="H1403" s="3" t="s">
        <v>2877</v>
      </c>
      <c r="I1403" s="11">
        <v>9</v>
      </c>
      <c r="J1403" s="12">
        <v>11</v>
      </c>
      <c r="K1403" s="12">
        <f t="shared" si="21"/>
        <v>11</v>
      </c>
      <c r="L1403" s="4">
        <v>1</v>
      </c>
    </row>
    <row r="1404" spans="1:12" x14ac:dyDescent="0.25">
      <c r="A1404" s="3" t="s">
        <v>1330</v>
      </c>
      <c r="B1404" s="3" t="s">
        <v>3759</v>
      </c>
      <c r="C1404" s="3" t="s">
        <v>2234</v>
      </c>
      <c r="D1404" s="3" t="s">
        <v>2255</v>
      </c>
      <c r="E1404" s="3" t="s">
        <v>68</v>
      </c>
      <c r="F1404" s="3" t="s">
        <v>67</v>
      </c>
      <c r="G1404" s="3" t="s">
        <v>127</v>
      </c>
      <c r="H1404" s="3" t="s">
        <v>142</v>
      </c>
      <c r="I1404" s="11">
        <v>9</v>
      </c>
      <c r="J1404" s="12">
        <v>10</v>
      </c>
      <c r="K1404" s="12">
        <f t="shared" si="21"/>
        <v>10</v>
      </c>
      <c r="L1404" s="4">
        <v>1</v>
      </c>
    </row>
    <row r="1405" spans="1:12" x14ac:dyDescent="0.25">
      <c r="A1405" s="3" t="s">
        <v>1331</v>
      </c>
      <c r="B1405" s="3" t="s">
        <v>4630</v>
      </c>
      <c r="C1405" s="3" t="s">
        <v>2234</v>
      </c>
      <c r="D1405" s="3" t="s">
        <v>2237</v>
      </c>
      <c r="E1405" s="3" t="s">
        <v>19</v>
      </c>
      <c r="F1405" s="3" t="s">
        <v>18</v>
      </c>
      <c r="G1405" s="3" t="s">
        <v>18</v>
      </c>
      <c r="H1405" s="3" t="s">
        <v>19</v>
      </c>
      <c r="I1405" s="11">
        <v>8</v>
      </c>
      <c r="J1405" s="12">
        <v>11</v>
      </c>
      <c r="K1405" s="12">
        <f t="shared" si="21"/>
        <v>11</v>
      </c>
      <c r="L1405" s="4">
        <v>1</v>
      </c>
    </row>
    <row r="1406" spans="1:12" x14ac:dyDescent="0.25">
      <c r="A1406" s="3" t="s">
        <v>1332</v>
      </c>
      <c r="B1406" s="3" t="s">
        <v>3760</v>
      </c>
      <c r="C1406" s="3" t="s">
        <v>2234</v>
      </c>
      <c r="D1406" s="3" t="s">
        <v>2816</v>
      </c>
      <c r="E1406" s="3" t="s">
        <v>21</v>
      </c>
      <c r="F1406" s="3" t="s">
        <v>20</v>
      </c>
      <c r="G1406" s="3" t="s">
        <v>20</v>
      </c>
      <c r="H1406" s="3" t="s">
        <v>21</v>
      </c>
      <c r="I1406" s="11">
        <v>7</v>
      </c>
      <c r="J1406" s="12">
        <v>5</v>
      </c>
      <c r="K1406" s="12">
        <f t="shared" si="21"/>
        <v>5</v>
      </c>
      <c r="L1406" s="4">
        <v>1</v>
      </c>
    </row>
    <row r="1407" spans="1:12" x14ac:dyDescent="0.25">
      <c r="A1407" s="3" t="s">
        <v>1333</v>
      </c>
      <c r="B1407" s="3" t="s">
        <v>3761</v>
      </c>
      <c r="C1407" s="3" t="s">
        <v>2234</v>
      </c>
      <c r="D1407" s="3" t="s">
        <v>2302</v>
      </c>
      <c r="E1407" s="3" t="s">
        <v>7</v>
      </c>
      <c r="F1407" s="3" t="s">
        <v>6</v>
      </c>
      <c r="G1407" s="3" t="s">
        <v>127</v>
      </c>
      <c r="H1407" s="3" t="s">
        <v>142</v>
      </c>
      <c r="I1407" s="11">
        <v>5</v>
      </c>
      <c r="J1407" s="12">
        <v>16</v>
      </c>
      <c r="K1407" s="12">
        <f t="shared" si="21"/>
        <v>16</v>
      </c>
      <c r="L1407" s="4">
        <v>1</v>
      </c>
    </row>
    <row r="1408" spans="1:12" x14ac:dyDescent="0.25">
      <c r="A1408" s="3" t="s">
        <v>1334</v>
      </c>
      <c r="B1408" s="3" t="s">
        <v>3762</v>
      </c>
      <c r="C1408" s="3" t="s">
        <v>2234</v>
      </c>
      <c r="D1408" s="3" t="s">
        <v>2312</v>
      </c>
      <c r="E1408" s="3" t="s">
        <v>23</v>
      </c>
      <c r="F1408" s="3" t="s">
        <v>22</v>
      </c>
      <c r="G1408" s="3" t="s">
        <v>127</v>
      </c>
      <c r="H1408" s="3" t="s">
        <v>142</v>
      </c>
      <c r="I1408" s="11">
        <v>10</v>
      </c>
      <c r="J1408" s="12">
        <v>13</v>
      </c>
      <c r="K1408" s="12">
        <f t="shared" si="21"/>
        <v>13</v>
      </c>
      <c r="L1408" s="4">
        <v>1</v>
      </c>
    </row>
    <row r="1409" spans="1:12" x14ac:dyDescent="0.25">
      <c r="A1409" s="3" t="s">
        <v>1335</v>
      </c>
      <c r="B1409" s="3" t="s">
        <v>4631</v>
      </c>
      <c r="C1409" s="6" t="s">
        <v>2236</v>
      </c>
      <c r="D1409" s="3" t="s">
        <v>2454</v>
      </c>
      <c r="E1409" s="3" t="s">
        <v>37</v>
      </c>
      <c r="F1409" s="3" t="s">
        <v>36</v>
      </c>
      <c r="G1409" s="3" t="s">
        <v>127</v>
      </c>
      <c r="H1409" s="3" t="s">
        <v>142</v>
      </c>
      <c r="I1409" s="11">
        <v>8</v>
      </c>
      <c r="J1409" s="12">
        <v>11</v>
      </c>
      <c r="K1409" s="12">
        <f t="shared" si="21"/>
        <v>11</v>
      </c>
      <c r="L1409" s="4">
        <v>1</v>
      </c>
    </row>
    <row r="1410" spans="1:12" x14ac:dyDescent="0.25">
      <c r="A1410" s="3" t="s">
        <v>1336</v>
      </c>
      <c r="B1410" s="3" t="s">
        <v>4632</v>
      </c>
      <c r="C1410" s="3" t="s">
        <v>2234</v>
      </c>
      <c r="D1410" s="3" t="s">
        <v>2815</v>
      </c>
      <c r="E1410" s="3" t="s">
        <v>142</v>
      </c>
      <c r="F1410" s="3" t="s">
        <v>127</v>
      </c>
      <c r="G1410" s="3" t="s">
        <v>135</v>
      </c>
      <c r="H1410" s="3" t="s">
        <v>2883</v>
      </c>
      <c r="I1410" s="11">
        <v>10</v>
      </c>
      <c r="J1410" s="12">
        <v>11</v>
      </c>
      <c r="K1410" s="12">
        <f t="shared" ref="K1410:K1473" si="22">IF(J1410&gt;31,31,J1410)</f>
        <v>11</v>
      </c>
      <c r="L1410" s="4">
        <v>1</v>
      </c>
    </row>
    <row r="1411" spans="1:12" x14ac:dyDescent="0.25">
      <c r="A1411" s="3" t="s">
        <v>1337</v>
      </c>
      <c r="B1411" s="3" t="s">
        <v>3763</v>
      </c>
      <c r="C1411" s="3" t="s">
        <v>2234</v>
      </c>
      <c r="D1411" s="3" t="s">
        <v>2284</v>
      </c>
      <c r="E1411" s="3" t="s">
        <v>7</v>
      </c>
      <c r="F1411" s="3" t="s">
        <v>6</v>
      </c>
      <c r="G1411" s="3" t="s">
        <v>120</v>
      </c>
      <c r="H1411" s="3" t="s">
        <v>2879</v>
      </c>
      <c r="I1411" s="11">
        <v>9</v>
      </c>
      <c r="J1411" s="12">
        <v>12</v>
      </c>
      <c r="K1411" s="12">
        <f t="shared" si="22"/>
        <v>12</v>
      </c>
      <c r="L1411" s="4">
        <v>1</v>
      </c>
    </row>
    <row r="1412" spans="1:12" x14ac:dyDescent="0.25">
      <c r="A1412" s="3" t="s">
        <v>1338</v>
      </c>
      <c r="B1412" s="3" t="s">
        <v>4633</v>
      </c>
      <c r="C1412" s="3" t="s">
        <v>2234</v>
      </c>
      <c r="D1412" s="3" t="s">
        <v>2284</v>
      </c>
      <c r="E1412" s="3" t="s">
        <v>31</v>
      </c>
      <c r="F1412" s="3" t="s">
        <v>30</v>
      </c>
      <c r="G1412" s="3" t="s">
        <v>120</v>
      </c>
      <c r="H1412" s="3" t="s">
        <v>2879</v>
      </c>
      <c r="I1412" s="11">
        <v>1</v>
      </c>
      <c r="J1412" s="12">
        <v>11</v>
      </c>
      <c r="K1412" s="12">
        <f t="shared" si="22"/>
        <v>11</v>
      </c>
      <c r="L1412" s="4">
        <v>1</v>
      </c>
    </row>
    <row r="1413" spans="1:12" x14ac:dyDescent="0.25">
      <c r="A1413" s="3" t="s">
        <v>1339</v>
      </c>
      <c r="B1413" s="3" t="s">
        <v>4634</v>
      </c>
      <c r="C1413" s="3" t="s">
        <v>2234</v>
      </c>
      <c r="D1413" s="3" t="s">
        <v>2568</v>
      </c>
      <c r="E1413" s="3" t="s">
        <v>105</v>
      </c>
      <c r="F1413" s="3" t="s">
        <v>104</v>
      </c>
      <c r="G1413" s="3" t="s">
        <v>104</v>
      </c>
      <c r="H1413" s="3" t="s">
        <v>2364</v>
      </c>
      <c r="I1413" s="11">
        <v>6</v>
      </c>
      <c r="J1413" s="12">
        <v>10</v>
      </c>
      <c r="K1413" s="12">
        <f t="shared" si="22"/>
        <v>10</v>
      </c>
      <c r="L1413" s="4">
        <v>1</v>
      </c>
    </row>
    <row r="1414" spans="1:12" x14ac:dyDescent="0.25">
      <c r="A1414" s="3" t="s">
        <v>1340</v>
      </c>
      <c r="B1414" s="3" t="s">
        <v>3030</v>
      </c>
      <c r="C1414" s="3" t="s">
        <v>2234</v>
      </c>
      <c r="D1414" s="3" t="s">
        <v>2308</v>
      </c>
      <c r="E1414" s="3" t="s">
        <v>96</v>
      </c>
      <c r="F1414" s="3" t="s">
        <v>95</v>
      </c>
      <c r="G1414" s="3" t="s">
        <v>95</v>
      </c>
      <c r="H1414" s="3" t="s">
        <v>96</v>
      </c>
      <c r="I1414" s="11">
        <v>1</v>
      </c>
      <c r="J1414" s="12">
        <v>13</v>
      </c>
      <c r="K1414" s="12">
        <f t="shared" si="22"/>
        <v>13</v>
      </c>
      <c r="L1414" s="4">
        <v>1</v>
      </c>
    </row>
    <row r="1415" spans="1:12" x14ac:dyDescent="0.25">
      <c r="A1415" s="3" t="s">
        <v>1341</v>
      </c>
      <c r="B1415" s="3" t="s">
        <v>3764</v>
      </c>
      <c r="C1415" s="3" t="s">
        <v>2234</v>
      </c>
      <c r="D1415" s="3" t="s">
        <v>2375</v>
      </c>
      <c r="E1415" s="3" t="s">
        <v>52</v>
      </c>
      <c r="F1415" s="3" t="s">
        <v>51</v>
      </c>
      <c r="G1415" s="3" t="s">
        <v>127</v>
      </c>
      <c r="H1415" s="3" t="s">
        <v>142</v>
      </c>
      <c r="I1415" s="11">
        <v>5</v>
      </c>
      <c r="J1415" s="12">
        <v>11</v>
      </c>
      <c r="K1415" s="12">
        <f t="shared" si="22"/>
        <v>11</v>
      </c>
      <c r="L1415" s="4">
        <v>1</v>
      </c>
    </row>
    <row r="1416" spans="1:12" x14ac:dyDescent="0.25">
      <c r="A1416" s="3" t="s">
        <v>1342</v>
      </c>
      <c r="B1416" s="3" t="s">
        <v>4635</v>
      </c>
      <c r="C1416" s="3" t="s">
        <v>2234</v>
      </c>
      <c r="D1416" s="3" t="s">
        <v>2351</v>
      </c>
      <c r="E1416" s="3" t="s">
        <v>31</v>
      </c>
      <c r="F1416" s="3" t="s">
        <v>30</v>
      </c>
      <c r="G1416" s="3" t="s">
        <v>30</v>
      </c>
      <c r="H1416" s="3" t="s">
        <v>31</v>
      </c>
      <c r="I1416" s="11">
        <v>4</v>
      </c>
      <c r="J1416" s="12">
        <v>21</v>
      </c>
      <c r="K1416" s="12">
        <f t="shared" si="22"/>
        <v>21</v>
      </c>
      <c r="L1416" s="4">
        <v>1</v>
      </c>
    </row>
    <row r="1417" spans="1:12" x14ac:dyDescent="0.25">
      <c r="A1417" s="3" t="s">
        <v>1343</v>
      </c>
      <c r="B1417" s="3" t="s">
        <v>4636</v>
      </c>
      <c r="C1417" s="3" t="s">
        <v>2234</v>
      </c>
      <c r="D1417" s="3" t="s">
        <v>2671</v>
      </c>
      <c r="E1417" s="3" t="s">
        <v>62</v>
      </c>
      <c r="F1417" s="3" t="s">
        <v>61</v>
      </c>
      <c r="G1417" s="3" t="s">
        <v>120</v>
      </c>
      <c r="H1417" s="3" t="s">
        <v>2879</v>
      </c>
      <c r="I1417" s="11">
        <v>6</v>
      </c>
      <c r="J1417" s="12">
        <v>13</v>
      </c>
      <c r="K1417" s="12">
        <f t="shared" si="22"/>
        <v>13</v>
      </c>
      <c r="L1417" s="4">
        <v>1</v>
      </c>
    </row>
    <row r="1418" spans="1:12" x14ac:dyDescent="0.25">
      <c r="A1418" s="3" t="s">
        <v>1344</v>
      </c>
      <c r="B1418" s="3" t="s">
        <v>3765</v>
      </c>
      <c r="C1418" s="3" t="s">
        <v>2234</v>
      </c>
      <c r="D1418" s="3" t="s">
        <v>2722</v>
      </c>
      <c r="E1418" s="3" t="s">
        <v>70</v>
      </c>
      <c r="F1418" s="3" t="s">
        <v>69</v>
      </c>
      <c r="G1418" s="3" t="s">
        <v>120</v>
      </c>
      <c r="H1418" s="3" t="s">
        <v>2879</v>
      </c>
      <c r="I1418" s="11">
        <v>5</v>
      </c>
      <c r="J1418" s="12">
        <v>18</v>
      </c>
      <c r="K1418" s="12">
        <f t="shared" si="22"/>
        <v>18</v>
      </c>
      <c r="L1418" s="4">
        <v>1</v>
      </c>
    </row>
    <row r="1419" spans="1:12" x14ac:dyDescent="0.25">
      <c r="A1419" s="3" t="s">
        <v>1345</v>
      </c>
      <c r="B1419" s="3" t="s">
        <v>4637</v>
      </c>
      <c r="C1419" s="3" t="s">
        <v>2234</v>
      </c>
      <c r="D1419" s="3" t="s">
        <v>2264</v>
      </c>
      <c r="E1419" s="3" t="s">
        <v>60</v>
      </c>
      <c r="F1419" s="3" t="s">
        <v>59</v>
      </c>
      <c r="G1419" s="3" t="s">
        <v>118</v>
      </c>
      <c r="H1419" s="3" t="s">
        <v>2880</v>
      </c>
      <c r="I1419" s="11">
        <v>7</v>
      </c>
      <c r="J1419" s="12">
        <v>12</v>
      </c>
      <c r="K1419" s="12">
        <f t="shared" si="22"/>
        <v>12</v>
      </c>
      <c r="L1419" s="4">
        <v>1</v>
      </c>
    </row>
    <row r="1420" spans="1:12" x14ac:dyDescent="0.25">
      <c r="A1420" s="3" t="s">
        <v>1346</v>
      </c>
      <c r="B1420" s="3" t="s">
        <v>5303</v>
      </c>
      <c r="C1420" s="3" t="s">
        <v>2234</v>
      </c>
      <c r="D1420" s="3" t="s">
        <v>2460</v>
      </c>
      <c r="E1420" s="3" t="s">
        <v>31</v>
      </c>
      <c r="F1420" s="3" t="s">
        <v>30</v>
      </c>
      <c r="G1420" s="3" t="s">
        <v>30</v>
      </c>
      <c r="H1420" s="3" t="s">
        <v>31</v>
      </c>
      <c r="I1420" s="11">
        <v>5</v>
      </c>
      <c r="J1420" s="12">
        <v>13</v>
      </c>
      <c r="K1420" s="12">
        <f t="shared" si="22"/>
        <v>13</v>
      </c>
      <c r="L1420" s="4">
        <v>1</v>
      </c>
    </row>
    <row r="1421" spans="1:12" x14ac:dyDescent="0.25">
      <c r="A1421" s="3" t="s">
        <v>1347</v>
      </c>
      <c r="B1421" s="3" t="s">
        <v>4638</v>
      </c>
      <c r="C1421" s="3" t="s">
        <v>2234</v>
      </c>
      <c r="D1421" s="3" t="s">
        <v>2282</v>
      </c>
      <c r="E1421" s="3" t="s">
        <v>96</v>
      </c>
      <c r="F1421" s="3" t="s">
        <v>95</v>
      </c>
      <c r="G1421" s="3" t="s">
        <v>95</v>
      </c>
      <c r="H1421" s="3" t="s">
        <v>96</v>
      </c>
      <c r="I1421" s="11">
        <v>2</v>
      </c>
      <c r="J1421" s="12">
        <v>14</v>
      </c>
      <c r="K1421" s="12">
        <f t="shared" si="22"/>
        <v>14</v>
      </c>
      <c r="L1421" s="4">
        <v>1</v>
      </c>
    </row>
    <row r="1422" spans="1:12" x14ac:dyDescent="0.25">
      <c r="A1422" s="3" t="s">
        <v>1348</v>
      </c>
      <c r="B1422" s="3" t="s">
        <v>3131</v>
      </c>
      <c r="C1422" s="3" t="s">
        <v>2234</v>
      </c>
      <c r="D1422" s="3" t="s">
        <v>2748</v>
      </c>
      <c r="E1422" s="3" t="s">
        <v>11</v>
      </c>
      <c r="F1422" s="3" t="s">
        <v>10</v>
      </c>
      <c r="G1422" s="3" t="s">
        <v>10</v>
      </c>
      <c r="H1422" s="3" t="s">
        <v>11</v>
      </c>
      <c r="I1422" s="11">
        <v>9</v>
      </c>
      <c r="J1422" s="12">
        <v>11</v>
      </c>
      <c r="K1422" s="12">
        <f t="shared" si="22"/>
        <v>11</v>
      </c>
      <c r="L1422" s="4">
        <v>0.6</v>
      </c>
    </row>
    <row r="1423" spans="1:12" x14ac:dyDescent="0.25">
      <c r="A1423" s="3" t="s">
        <v>1348</v>
      </c>
      <c r="B1423" s="3" t="s">
        <v>3131</v>
      </c>
      <c r="C1423" s="3" t="s">
        <v>2234</v>
      </c>
      <c r="D1423" s="3" t="s">
        <v>2351</v>
      </c>
      <c r="E1423" s="3" t="s">
        <v>11</v>
      </c>
      <c r="F1423" s="3" t="s">
        <v>10</v>
      </c>
      <c r="G1423" s="3" t="s">
        <v>10</v>
      </c>
      <c r="H1423" s="3" t="s">
        <v>11</v>
      </c>
      <c r="I1423" s="11">
        <v>9</v>
      </c>
      <c r="J1423" s="12">
        <v>11</v>
      </c>
      <c r="K1423" s="12">
        <f t="shared" si="22"/>
        <v>11</v>
      </c>
      <c r="L1423" s="4">
        <v>0.2</v>
      </c>
    </row>
    <row r="1424" spans="1:12" x14ac:dyDescent="0.25">
      <c r="A1424" s="3" t="s">
        <v>1348</v>
      </c>
      <c r="B1424" s="3" t="s">
        <v>3131</v>
      </c>
      <c r="C1424" s="3" t="s">
        <v>2234</v>
      </c>
      <c r="D1424" s="3" t="s">
        <v>2282</v>
      </c>
      <c r="E1424" s="3" t="s">
        <v>11</v>
      </c>
      <c r="F1424" s="3" t="s">
        <v>10</v>
      </c>
      <c r="G1424" s="3" t="s">
        <v>10</v>
      </c>
      <c r="H1424" s="3" t="s">
        <v>11</v>
      </c>
      <c r="I1424" s="11">
        <v>9</v>
      </c>
      <c r="J1424" s="12">
        <v>11</v>
      </c>
      <c r="K1424" s="12">
        <f t="shared" si="22"/>
        <v>11</v>
      </c>
      <c r="L1424" s="4">
        <v>0.2</v>
      </c>
    </row>
    <row r="1425" spans="1:12" x14ac:dyDescent="0.25">
      <c r="A1425" s="3" t="s">
        <v>1349</v>
      </c>
      <c r="B1425" s="3" t="s">
        <v>5304</v>
      </c>
      <c r="C1425" s="3" t="s">
        <v>2234</v>
      </c>
      <c r="D1425" s="3" t="s">
        <v>2616</v>
      </c>
      <c r="E1425" s="3" t="s">
        <v>96</v>
      </c>
      <c r="F1425" s="3" t="s">
        <v>95</v>
      </c>
      <c r="G1425" s="3" t="s">
        <v>95</v>
      </c>
      <c r="H1425" s="3" t="s">
        <v>96</v>
      </c>
      <c r="I1425" s="11">
        <v>5</v>
      </c>
      <c r="J1425" s="12">
        <v>11</v>
      </c>
      <c r="K1425" s="12">
        <f t="shared" si="22"/>
        <v>11</v>
      </c>
      <c r="L1425" s="4">
        <v>1</v>
      </c>
    </row>
    <row r="1426" spans="1:12" x14ac:dyDescent="0.25">
      <c r="A1426" s="3" t="s">
        <v>1350</v>
      </c>
      <c r="B1426" s="3" t="s">
        <v>4639</v>
      </c>
      <c r="C1426" s="3" t="s">
        <v>2234</v>
      </c>
      <c r="D1426" s="3" t="s">
        <v>2308</v>
      </c>
      <c r="E1426" s="3" t="s">
        <v>11</v>
      </c>
      <c r="F1426" s="3" t="s">
        <v>10</v>
      </c>
      <c r="G1426" s="3" t="s">
        <v>10</v>
      </c>
      <c r="H1426" s="3" t="s">
        <v>11</v>
      </c>
      <c r="I1426" s="11">
        <v>9</v>
      </c>
      <c r="J1426" s="12">
        <v>13</v>
      </c>
      <c r="K1426" s="12">
        <f t="shared" si="22"/>
        <v>13</v>
      </c>
      <c r="L1426" s="4">
        <v>1</v>
      </c>
    </row>
    <row r="1427" spans="1:12" x14ac:dyDescent="0.25">
      <c r="A1427" s="3" t="s">
        <v>1351</v>
      </c>
      <c r="B1427" s="3" t="s">
        <v>3766</v>
      </c>
      <c r="C1427" s="3" t="s">
        <v>2234</v>
      </c>
      <c r="D1427" s="3" t="s">
        <v>2291</v>
      </c>
      <c r="E1427" s="3" t="s">
        <v>62</v>
      </c>
      <c r="F1427" s="3" t="s">
        <v>61</v>
      </c>
      <c r="G1427" s="3" t="s">
        <v>61</v>
      </c>
      <c r="H1427" s="3" t="s">
        <v>62</v>
      </c>
      <c r="I1427" s="11">
        <v>5</v>
      </c>
      <c r="J1427" s="12">
        <v>13</v>
      </c>
      <c r="K1427" s="12">
        <f t="shared" si="22"/>
        <v>13</v>
      </c>
      <c r="L1427" s="4">
        <v>1</v>
      </c>
    </row>
    <row r="1428" spans="1:12" x14ac:dyDescent="0.25">
      <c r="A1428" s="3" t="s">
        <v>1352</v>
      </c>
      <c r="B1428" s="3" t="s">
        <v>3767</v>
      </c>
      <c r="C1428" s="3" t="s">
        <v>2234</v>
      </c>
      <c r="D1428" s="3" t="s">
        <v>2304</v>
      </c>
      <c r="E1428" s="3" t="s">
        <v>96</v>
      </c>
      <c r="F1428" s="3" t="s">
        <v>95</v>
      </c>
      <c r="G1428" s="3" t="s">
        <v>95</v>
      </c>
      <c r="H1428" s="3" t="s">
        <v>96</v>
      </c>
      <c r="I1428" s="11">
        <v>9</v>
      </c>
      <c r="J1428" s="12">
        <v>11</v>
      </c>
      <c r="K1428" s="12">
        <f t="shared" si="22"/>
        <v>11</v>
      </c>
      <c r="L1428" s="4">
        <v>1</v>
      </c>
    </row>
    <row r="1429" spans="1:12" x14ac:dyDescent="0.25">
      <c r="A1429" s="3" t="s">
        <v>1353</v>
      </c>
      <c r="B1429" s="3" t="s">
        <v>4640</v>
      </c>
      <c r="C1429" s="3" t="s">
        <v>2234</v>
      </c>
      <c r="D1429" s="3" t="s">
        <v>2289</v>
      </c>
      <c r="E1429" s="3" t="s">
        <v>70</v>
      </c>
      <c r="F1429" s="3" t="s">
        <v>69</v>
      </c>
      <c r="G1429" s="3" t="s">
        <v>69</v>
      </c>
      <c r="H1429" s="3" t="s">
        <v>70</v>
      </c>
      <c r="I1429" s="11">
        <v>1</v>
      </c>
      <c r="J1429" s="12">
        <v>11</v>
      </c>
      <c r="K1429" s="12">
        <f t="shared" si="22"/>
        <v>11</v>
      </c>
      <c r="L1429" s="4">
        <v>1</v>
      </c>
    </row>
    <row r="1430" spans="1:12" x14ac:dyDescent="0.25">
      <c r="A1430" s="3" t="s">
        <v>1354</v>
      </c>
      <c r="B1430" s="3" t="s">
        <v>3031</v>
      </c>
      <c r="C1430" s="3" t="s">
        <v>2234</v>
      </c>
      <c r="D1430" s="3" t="s">
        <v>2289</v>
      </c>
      <c r="E1430" s="3" t="s">
        <v>70</v>
      </c>
      <c r="F1430" s="3" t="s">
        <v>69</v>
      </c>
      <c r="G1430" s="3" t="s">
        <v>69</v>
      </c>
      <c r="H1430" s="3" t="s">
        <v>70</v>
      </c>
      <c r="I1430" s="11">
        <v>5</v>
      </c>
      <c r="J1430" s="12">
        <v>11</v>
      </c>
      <c r="K1430" s="12">
        <f t="shared" si="22"/>
        <v>11</v>
      </c>
      <c r="L1430" s="4">
        <v>1</v>
      </c>
    </row>
    <row r="1431" spans="1:12" x14ac:dyDescent="0.25">
      <c r="A1431" s="3" t="s">
        <v>1355</v>
      </c>
      <c r="B1431" s="3" t="s">
        <v>3032</v>
      </c>
      <c r="C1431" s="3" t="s">
        <v>2234</v>
      </c>
      <c r="D1431" s="3" t="s">
        <v>2279</v>
      </c>
      <c r="E1431" s="3" t="s">
        <v>11</v>
      </c>
      <c r="F1431" s="3" t="s">
        <v>10</v>
      </c>
      <c r="G1431" s="3" t="s">
        <v>10</v>
      </c>
      <c r="H1431" s="3" t="s">
        <v>11</v>
      </c>
      <c r="I1431" s="11">
        <v>8</v>
      </c>
      <c r="J1431" s="12">
        <v>11</v>
      </c>
      <c r="K1431" s="12">
        <f t="shared" si="22"/>
        <v>11</v>
      </c>
      <c r="L1431" s="4">
        <v>1</v>
      </c>
    </row>
    <row r="1432" spans="1:12" x14ac:dyDescent="0.25">
      <c r="A1432" s="3" t="s">
        <v>1356</v>
      </c>
      <c r="B1432" s="3" t="s">
        <v>3203</v>
      </c>
      <c r="C1432" s="3" t="s">
        <v>2234</v>
      </c>
      <c r="D1432" s="3" t="s">
        <v>2886</v>
      </c>
      <c r="E1432" s="3" t="s">
        <v>70</v>
      </c>
      <c r="F1432" s="3" t="s">
        <v>69</v>
      </c>
      <c r="G1432" s="3" t="s">
        <v>69</v>
      </c>
      <c r="H1432" s="3" t="s">
        <v>70</v>
      </c>
      <c r="I1432" s="11">
        <v>10</v>
      </c>
      <c r="J1432" s="12">
        <v>12</v>
      </c>
      <c r="K1432" s="12">
        <f t="shared" si="22"/>
        <v>12</v>
      </c>
      <c r="L1432" s="4">
        <v>0.1</v>
      </c>
    </row>
    <row r="1433" spans="1:12" x14ac:dyDescent="0.25">
      <c r="A1433" s="3" t="s">
        <v>1356</v>
      </c>
      <c r="B1433" s="3" t="s">
        <v>3203</v>
      </c>
      <c r="C1433" s="3" t="s">
        <v>2234</v>
      </c>
      <c r="D1433" s="3" t="s">
        <v>2381</v>
      </c>
      <c r="E1433" s="3" t="s">
        <v>70</v>
      </c>
      <c r="F1433" s="3" t="s">
        <v>69</v>
      </c>
      <c r="G1433" s="3" t="s">
        <v>69</v>
      </c>
      <c r="H1433" s="3" t="s">
        <v>70</v>
      </c>
      <c r="I1433" s="11">
        <v>10</v>
      </c>
      <c r="J1433" s="12">
        <v>12</v>
      </c>
      <c r="K1433" s="12">
        <f t="shared" si="22"/>
        <v>12</v>
      </c>
      <c r="L1433" s="4">
        <v>0.6</v>
      </c>
    </row>
    <row r="1434" spans="1:12" x14ac:dyDescent="0.25">
      <c r="A1434" s="3" t="s">
        <v>1356</v>
      </c>
      <c r="B1434" s="3" t="s">
        <v>3203</v>
      </c>
      <c r="C1434" s="3" t="s">
        <v>2234</v>
      </c>
      <c r="D1434" s="3" t="s">
        <v>2889</v>
      </c>
      <c r="E1434" s="3" t="s">
        <v>70</v>
      </c>
      <c r="F1434" s="3" t="s">
        <v>69</v>
      </c>
      <c r="G1434" s="3" t="s">
        <v>69</v>
      </c>
      <c r="H1434" s="3" t="s">
        <v>70</v>
      </c>
      <c r="I1434" s="11">
        <v>10</v>
      </c>
      <c r="J1434" s="12">
        <v>12</v>
      </c>
      <c r="K1434" s="12">
        <f t="shared" si="22"/>
        <v>12</v>
      </c>
      <c r="L1434" s="4">
        <v>0.3</v>
      </c>
    </row>
    <row r="1435" spans="1:12" x14ac:dyDescent="0.25">
      <c r="A1435" s="3" t="s">
        <v>1357</v>
      </c>
      <c r="B1435" s="3" t="s">
        <v>4641</v>
      </c>
      <c r="C1435" s="3" t="s">
        <v>2234</v>
      </c>
      <c r="D1435" s="3" t="s">
        <v>2282</v>
      </c>
      <c r="E1435" s="3" t="s">
        <v>70</v>
      </c>
      <c r="F1435" s="3" t="s">
        <v>69</v>
      </c>
      <c r="G1435" s="3" t="s">
        <v>69</v>
      </c>
      <c r="H1435" s="3" t="s">
        <v>70</v>
      </c>
      <c r="I1435" s="11">
        <v>4</v>
      </c>
      <c r="J1435" s="12">
        <v>11</v>
      </c>
      <c r="K1435" s="12">
        <f t="shared" si="22"/>
        <v>11</v>
      </c>
      <c r="L1435" s="4">
        <v>1</v>
      </c>
    </row>
    <row r="1436" spans="1:12" x14ac:dyDescent="0.25">
      <c r="A1436" s="3" t="s">
        <v>1358</v>
      </c>
      <c r="B1436" s="3" t="s">
        <v>4642</v>
      </c>
      <c r="C1436" s="3" t="s">
        <v>2234</v>
      </c>
      <c r="D1436" s="3" t="s">
        <v>2651</v>
      </c>
      <c r="E1436" s="3" t="s">
        <v>19</v>
      </c>
      <c r="F1436" s="3" t="s">
        <v>18</v>
      </c>
      <c r="G1436" s="3" t="s">
        <v>127</v>
      </c>
      <c r="H1436" s="3" t="s">
        <v>142</v>
      </c>
      <c r="I1436" s="11">
        <v>10</v>
      </c>
      <c r="J1436" s="12">
        <v>11</v>
      </c>
      <c r="K1436" s="12">
        <f t="shared" si="22"/>
        <v>11</v>
      </c>
      <c r="L1436" s="4">
        <v>1</v>
      </c>
    </row>
    <row r="1437" spans="1:12" x14ac:dyDescent="0.25">
      <c r="A1437" s="3" t="s">
        <v>1359</v>
      </c>
      <c r="B1437" s="3" t="s">
        <v>4643</v>
      </c>
      <c r="C1437" s="3" t="s">
        <v>2234</v>
      </c>
      <c r="D1437" s="3" t="s">
        <v>2277</v>
      </c>
      <c r="E1437" s="3" t="s">
        <v>115</v>
      </c>
      <c r="F1437" s="3" t="s">
        <v>114</v>
      </c>
      <c r="G1437" s="3" t="s">
        <v>114</v>
      </c>
      <c r="H1437" s="3" t="s">
        <v>115</v>
      </c>
      <c r="I1437" s="11">
        <v>4</v>
      </c>
      <c r="J1437" s="12">
        <v>10</v>
      </c>
      <c r="K1437" s="12">
        <f t="shared" si="22"/>
        <v>10</v>
      </c>
      <c r="L1437" s="4">
        <v>1</v>
      </c>
    </row>
    <row r="1438" spans="1:12" x14ac:dyDescent="0.25">
      <c r="A1438" s="3" t="s">
        <v>1360</v>
      </c>
      <c r="B1438" s="3" t="s">
        <v>4644</v>
      </c>
      <c r="C1438" s="3" t="s">
        <v>2234</v>
      </c>
      <c r="D1438" s="3" t="s">
        <v>2277</v>
      </c>
      <c r="E1438" s="3" t="s">
        <v>82</v>
      </c>
      <c r="F1438" s="3" t="s">
        <v>81</v>
      </c>
      <c r="G1438" s="3" t="s">
        <v>81</v>
      </c>
      <c r="H1438" s="3" t="s">
        <v>82</v>
      </c>
      <c r="I1438" s="11">
        <v>7</v>
      </c>
      <c r="J1438" s="12">
        <v>11</v>
      </c>
      <c r="K1438" s="12">
        <f t="shared" si="22"/>
        <v>11</v>
      </c>
      <c r="L1438" s="4">
        <v>1</v>
      </c>
    </row>
    <row r="1439" spans="1:12" x14ac:dyDescent="0.25">
      <c r="A1439" s="3" t="s">
        <v>1361</v>
      </c>
      <c r="B1439" s="3" t="s">
        <v>3204</v>
      </c>
      <c r="C1439" s="3" t="s">
        <v>2234</v>
      </c>
      <c r="D1439" s="3" t="s">
        <v>2341</v>
      </c>
      <c r="E1439" s="3" t="s">
        <v>7</v>
      </c>
      <c r="F1439" s="3" t="s">
        <v>6</v>
      </c>
      <c r="G1439" s="3" t="s">
        <v>6</v>
      </c>
      <c r="H1439" s="3" t="s">
        <v>7</v>
      </c>
      <c r="I1439" s="11">
        <v>7</v>
      </c>
      <c r="J1439" s="12">
        <v>21</v>
      </c>
      <c r="K1439" s="12">
        <f t="shared" si="22"/>
        <v>21</v>
      </c>
      <c r="L1439" s="4">
        <v>0.2</v>
      </c>
    </row>
    <row r="1440" spans="1:12" x14ac:dyDescent="0.25">
      <c r="A1440" s="3" t="s">
        <v>1361</v>
      </c>
      <c r="B1440" s="3" t="s">
        <v>3204</v>
      </c>
      <c r="C1440" s="3" t="s">
        <v>2234</v>
      </c>
      <c r="D1440" s="3" t="s">
        <v>2693</v>
      </c>
      <c r="E1440" s="3" t="s">
        <v>7</v>
      </c>
      <c r="F1440" s="3" t="s">
        <v>6</v>
      </c>
      <c r="G1440" s="3" t="s">
        <v>6</v>
      </c>
      <c r="H1440" s="3" t="s">
        <v>7</v>
      </c>
      <c r="I1440" s="11">
        <v>7</v>
      </c>
      <c r="J1440" s="12">
        <v>21</v>
      </c>
      <c r="K1440" s="12">
        <f t="shared" si="22"/>
        <v>21</v>
      </c>
      <c r="L1440" s="4">
        <v>0.8</v>
      </c>
    </row>
    <row r="1441" spans="1:12" x14ac:dyDescent="0.25">
      <c r="A1441" s="3" t="s">
        <v>1362</v>
      </c>
      <c r="B1441" s="3" t="s">
        <v>3768</v>
      </c>
      <c r="C1441" s="3" t="s">
        <v>2234</v>
      </c>
      <c r="D1441" s="3" t="s">
        <v>2362</v>
      </c>
      <c r="E1441" s="3" t="s">
        <v>29</v>
      </c>
      <c r="F1441" s="3" t="s">
        <v>28</v>
      </c>
      <c r="G1441" s="3" t="s">
        <v>28</v>
      </c>
      <c r="H1441" s="3" t="s">
        <v>29</v>
      </c>
      <c r="I1441" s="11">
        <v>7</v>
      </c>
      <c r="J1441" s="12">
        <v>13</v>
      </c>
      <c r="K1441" s="12">
        <f t="shared" si="22"/>
        <v>13</v>
      </c>
      <c r="L1441" s="4">
        <v>1</v>
      </c>
    </row>
    <row r="1442" spans="1:12" x14ac:dyDescent="0.25">
      <c r="A1442" s="3" t="s">
        <v>1363</v>
      </c>
      <c r="B1442" s="3" t="s">
        <v>3769</v>
      </c>
      <c r="C1442" s="3" t="s">
        <v>2234</v>
      </c>
      <c r="D1442" s="3" t="s">
        <v>2568</v>
      </c>
      <c r="E1442" s="3" t="s">
        <v>56</v>
      </c>
      <c r="F1442" s="3" t="s">
        <v>55</v>
      </c>
      <c r="G1442" s="3" t="s">
        <v>55</v>
      </c>
      <c r="H1442" s="3" t="s">
        <v>56</v>
      </c>
      <c r="I1442" s="11">
        <v>1</v>
      </c>
      <c r="J1442" s="12">
        <v>11</v>
      </c>
      <c r="K1442" s="12">
        <f t="shared" si="22"/>
        <v>11</v>
      </c>
      <c r="L1442" s="4">
        <v>1</v>
      </c>
    </row>
    <row r="1443" spans="1:12" x14ac:dyDescent="0.25">
      <c r="A1443" s="3" t="s">
        <v>1364</v>
      </c>
      <c r="B1443" s="3" t="s">
        <v>3770</v>
      </c>
      <c r="C1443" s="3" t="s">
        <v>2234</v>
      </c>
      <c r="D1443" s="3" t="s">
        <v>2302</v>
      </c>
      <c r="E1443" s="3" t="s">
        <v>107</v>
      </c>
      <c r="F1443" s="3" t="s">
        <v>106</v>
      </c>
      <c r="G1443" s="3" t="s">
        <v>127</v>
      </c>
      <c r="H1443" s="3" t="s">
        <v>142</v>
      </c>
      <c r="I1443" s="11">
        <v>10</v>
      </c>
      <c r="J1443" s="12">
        <v>21</v>
      </c>
      <c r="K1443" s="12">
        <f t="shared" si="22"/>
        <v>21</v>
      </c>
      <c r="L1443" s="4">
        <v>1</v>
      </c>
    </row>
    <row r="1444" spans="1:12" x14ac:dyDescent="0.25">
      <c r="A1444" s="3" t="s">
        <v>1365</v>
      </c>
      <c r="B1444" s="3" t="s">
        <v>3414</v>
      </c>
      <c r="C1444" s="3" t="s">
        <v>2234</v>
      </c>
      <c r="D1444" s="3" t="s">
        <v>2843</v>
      </c>
      <c r="E1444" s="3" t="s">
        <v>99</v>
      </c>
      <c r="F1444" s="3" t="s">
        <v>98</v>
      </c>
      <c r="G1444" s="3" t="s">
        <v>98</v>
      </c>
      <c r="H1444" s="3" t="s">
        <v>99</v>
      </c>
      <c r="I1444" s="11">
        <v>5</v>
      </c>
      <c r="J1444" s="12">
        <v>14</v>
      </c>
      <c r="K1444" s="12">
        <f t="shared" si="22"/>
        <v>14</v>
      </c>
      <c r="L1444" s="4">
        <v>0.4</v>
      </c>
    </row>
    <row r="1445" spans="1:12" x14ac:dyDescent="0.25">
      <c r="A1445" s="3" t="s">
        <v>1365</v>
      </c>
      <c r="B1445" s="3" t="s">
        <v>3414</v>
      </c>
      <c r="C1445" s="3" t="s">
        <v>2234</v>
      </c>
      <c r="D1445" s="3" t="s">
        <v>2413</v>
      </c>
      <c r="E1445" s="3" t="s">
        <v>99</v>
      </c>
      <c r="F1445" s="3" t="s">
        <v>98</v>
      </c>
      <c r="G1445" s="3" t="s">
        <v>130</v>
      </c>
      <c r="H1445" s="3" t="s">
        <v>2885</v>
      </c>
      <c r="I1445" s="11">
        <v>5</v>
      </c>
      <c r="J1445" s="12">
        <v>14</v>
      </c>
      <c r="K1445" s="12">
        <f t="shared" si="22"/>
        <v>14</v>
      </c>
      <c r="L1445" s="4">
        <v>0.6</v>
      </c>
    </row>
    <row r="1446" spans="1:12" x14ac:dyDescent="0.25">
      <c r="A1446" s="3" t="s">
        <v>1366</v>
      </c>
      <c r="B1446" s="3" t="s">
        <v>4645</v>
      </c>
      <c r="C1446" s="3" t="s">
        <v>2234</v>
      </c>
      <c r="D1446" s="3" t="s">
        <v>2394</v>
      </c>
      <c r="E1446" s="3" t="s">
        <v>123</v>
      </c>
      <c r="F1446" s="3" t="s">
        <v>122</v>
      </c>
      <c r="G1446" s="3" t="s">
        <v>122</v>
      </c>
      <c r="H1446" s="3" t="s">
        <v>123</v>
      </c>
      <c r="I1446" s="11">
        <v>5</v>
      </c>
      <c r="J1446" s="12">
        <v>12</v>
      </c>
      <c r="K1446" s="12">
        <f t="shared" si="22"/>
        <v>12</v>
      </c>
      <c r="L1446" s="4">
        <v>1</v>
      </c>
    </row>
    <row r="1447" spans="1:12" x14ac:dyDescent="0.25">
      <c r="A1447" s="3" t="s">
        <v>1367</v>
      </c>
      <c r="B1447" s="3" t="s">
        <v>4646</v>
      </c>
      <c r="C1447" s="3" t="s">
        <v>2234</v>
      </c>
      <c r="D1447" s="3" t="s">
        <v>2284</v>
      </c>
      <c r="E1447" s="3" t="s">
        <v>62</v>
      </c>
      <c r="F1447" s="3" t="s">
        <v>61</v>
      </c>
      <c r="G1447" s="3" t="s">
        <v>120</v>
      </c>
      <c r="H1447" s="3" t="s">
        <v>2879</v>
      </c>
      <c r="I1447" s="11">
        <v>1</v>
      </c>
      <c r="J1447" s="12">
        <v>19</v>
      </c>
      <c r="K1447" s="12">
        <f t="shared" si="22"/>
        <v>19</v>
      </c>
      <c r="L1447" s="4">
        <v>1</v>
      </c>
    </row>
    <row r="1448" spans="1:12" x14ac:dyDescent="0.25">
      <c r="A1448" s="3" t="s">
        <v>1368</v>
      </c>
      <c r="B1448" s="3" t="s">
        <v>3771</v>
      </c>
      <c r="C1448" s="3" t="s">
        <v>2234</v>
      </c>
      <c r="D1448" s="3" t="s">
        <v>2665</v>
      </c>
      <c r="E1448" s="3" t="s">
        <v>25</v>
      </c>
      <c r="F1448" s="3" t="s">
        <v>24</v>
      </c>
      <c r="G1448" s="3" t="s">
        <v>127</v>
      </c>
      <c r="H1448" s="3" t="s">
        <v>142</v>
      </c>
      <c r="I1448" s="11">
        <v>10</v>
      </c>
      <c r="J1448" s="12">
        <v>20</v>
      </c>
      <c r="K1448" s="12">
        <f t="shared" si="22"/>
        <v>20</v>
      </c>
      <c r="L1448" s="4">
        <v>1</v>
      </c>
    </row>
    <row r="1449" spans="1:12" x14ac:dyDescent="0.25">
      <c r="A1449" s="3" t="s">
        <v>1369</v>
      </c>
      <c r="B1449" s="3" t="s">
        <v>3772</v>
      </c>
      <c r="C1449" s="3" t="s">
        <v>2234</v>
      </c>
      <c r="D1449" s="3" t="s">
        <v>2237</v>
      </c>
      <c r="E1449" s="3" t="s">
        <v>72</v>
      </c>
      <c r="F1449" s="3" t="s">
        <v>71</v>
      </c>
      <c r="G1449" s="3" t="s">
        <v>71</v>
      </c>
      <c r="H1449" s="3" t="s">
        <v>72</v>
      </c>
      <c r="I1449" s="11">
        <v>5</v>
      </c>
      <c r="J1449" s="12">
        <v>13</v>
      </c>
      <c r="K1449" s="12">
        <f t="shared" si="22"/>
        <v>13</v>
      </c>
      <c r="L1449" s="4">
        <v>1</v>
      </c>
    </row>
    <row r="1450" spans="1:12" x14ac:dyDescent="0.25">
      <c r="A1450" s="3" t="s">
        <v>1370</v>
      </c>
      <c r="B1450" s="3" t="s">
        <v>4647</v>
      </c>
      <c r="C1450" s="3" t="s">
        <v>2234</v>
      </c>
      <c r="D1450" s="3" t="s">
        <v>2282</v>
      </c>
      <c r="E1450" s="3" t="s">
        <v>96</v>
      </c>
      <c r="F1450" s="3" t="s">
        <v>95</v>
      </c>
      <c r="G1450" s="3" t="s">
        <v>95</v>
      </c>
      <c r="H1450" s="3" t="s">
        <v>96</v>
      </c>
      <c r="I1450" s="11">
        <v>1</v>
      </c>
      <c r="J1450" s="12">
        <v>11</v>
      </c>
      <c r="K1450" s="12">
        <f t="shared" si="22"/>
        <v>11</v>
      </c>
      <c r="L1450" s="4">
        <v>1</v>
      </c>
    </row>
    <row r="1451" spans="1:12" x14ac:dyDescent="0.25">
      <c r="A1451" s="3" t="s">
        <v>1371</v>
      </c>
      <c r="B1451" s="3" t="s">
        <v>4648</v>
      </c>
      <c r="C1451" s="3" t="s">
        <v>2234</v>
      </c>
      <c r="D1451" s="3" t="s">
        <v>2308</v>
      </c>
      <c r="E1451" s="3" t="s">
        <v>96</v>
      </c>
      <c r="F1451" s="3" t="s">
        <v>95</v>
      </c>
      <c r="G1451" s="3" t="s">
        <v>95</v>
      </c>
      <c r="H1451" s="3" t="s">
        <v>96</v>
      </c>
      <c r="I1451" s="11">
        <v>5</v>
      </c>
      <c r="J1451" s="12">
        <v>16</v>
      </c>
      <c r="K1451" s="12">
        <f t="shared" si="22"/>
        <v>16</v>
      </c>
      <c r="L1451" s="4">
        <v>1</v>
      </c>
    </row>
    <row r="1452" spans="1:12" x14ac:dyDescent="0.25">
      <c r="A1452" s="3" t="s">
        <v>1372</v>
      </c>
      <c r="B1452" s="3" t="s">
        <v>3773</v>
      </c>
      <c r="C1452" s="3" t="s">
        <v>2234</v>
      </c>
      <c r="D1452" s="3" t="s">
        <v>2300</v>
      </c>
      <c r="E1452" s="3" t="s">
        <v>74</v>
      </c>
      <c r="F1452" s="3" t="s">
        <v>73</v>
      </c>
      <c r="G1452" s="3" t="s">
        <v>127</v>
      </c>
      <c r="H1452" s="3" t="s">
        <v>142</v>
      </c>
      <c r="I1452" s="11">
        <v>8</v>
      </c>
      <c r="J1452" s="12">
        <v>19</v>
      </c>
      <c r="K1452" s="12">
        <f t="shared" si="22"/>
        <v>19</v>
      </c>
      <c r="L1452" s="4">
        <v>1</v>
      </c>
    </row>
    <row r="1453" spans="1:12" x14ac:dyDescent="0.25">
      <c r="A1453" s="3" t="s">
        <v>1373</v>
      </c>
      <c r="B1453" s="3" t="s">
        <v>3115</v>
      </c>
      <c r="C1453" s="3" t="s">
        <v>2234</v>
      </c>
      <c r="D1453" s="3" t="s">
        <v>2247</v>
      </c>
      <c r="E1453" s="3" t="s">
        <v>96</v>
      </c>
      <c r="F1453" s="3" t="s">
        <v>95</v>
      </c>
      <c r="G1453" s="3" t="s">
        <v>95</v>
      </c>
      <c r="H1453" s="3" t="s">
        <v>96</v>
      </c>
      <c r="I1453" s="11">
        <v>10</v>
      </c>
      <c r="J1453" s="12">
        <v>11</v>
      </c>
      <c r="K1453" s="12">
        <f t="shared" si="22"/>
        <v>11</v>
      </c>
      <c r="L1453" s="4">
        <v>1</v>
      </c>
    </row>
    <row r="1454" spans="1:12" x14ac:dyDescent="0.25">
      <c r="A1454" s="3" t="s">
        <v>1374</v>
      </c>
      <c r="B1454" s="3" t="s">
        <v>5305</v>
      </c>
      <c r="C1454" s="3" t="s">
        <v>2234</v>
      </c>
      <c r="D1454" s="3" t="s">
        <v>2752</v>
      </c>
      <c r="E1454" s="3" t="s">
        <v>139</v>
      </c>
      <c r="F1454" s="3" t="s">
        <v>138</v>
      </c>
      <c r="G1454" s="3" t="s">
        <v>138</v>
      </c>
      <c r="H1454" s="3" t="s">
        <v>139</v>
      </c>
      <c r="I1454" s="11">
        <v>9</v>
      </c>
      <c r="J1454" s="12">
        <v>13</v>
      </c>
      <c r="K1454" s="12">
        <f t="shared" si="22"/>
        <v>13</v>
      </c>
      <c r="L1454" s="4">
        <v>1</v>
      </c>
    </row>
    <row r="1455" spans="1:12" x14ac:dyDescent="0.25">
      <c r="A1455" s="3" t="s">
        <v>1375</v>
      </c>
      <c r="B1455" s="3" t="s">
        <v>3098</v>
      </c>
      <c r="C1455" s="3" t="s">
        <v>2234</v>
      </c>
      <c r="D1455" s="3" t="s">
        <v>2298</v>
      </c>
      <c r="E1455" s="3" t="s">
        <v>72</v>
      </c>
      <c r="F1455" s="3" t="s">
        <v>71</v>
      </c>
      <c r="G1455" s="3" t="s">
        <v>120</v>
      </c>
      <c r="H1455" s="3" t="s">
        <v>2879</v>
      </c>
      <c r="I1455" s="11">
        <v>3</v>
      </c>
      <c r="J1455" s="12">
        <v>18</v>
      </c>
      <c r="K1455" s="12">
        <f t="shared" si="22"/>
        <v>18</v>
      </c>
      <c r="L1455" s="4">
        <v>1</v>
      </c>
    </row>
    <row r="1456" spans="1:12" x14ac:dyDescent="0.25">
      <c r="A1456" s="3" t="s">
        <v>1376</v>
      </c>
      <c r="B1456" s="3" t="s">
        <v>3263</v>
      </c>
      <c r="C1456" s="3" t="s">
        <v>2234</v>
      </c>
      <c r="D1456" s="3" t="s">
        <v>2241</v>
      </c>
      <c r="E1456" s="3" t="s">
        <v>99</v>
      </c>
      <c r="F1456" s="3" t="s">
        <v>98</v>
      </c>
      <c r="G1456" s="3" t="s">
        <v>98</v>
      </c>
      <c r="H1456" s="3" t="s">
        <v>99</v>
      </c>
      <c r="I1456" s="11">
        <v>10</v>
      </c>
      <c r="J1456" s="12">
        <v>21</v>
      </c>
      <c r="K1456" s="12">
        <f t="shared" si="22"/>
        <v>21</v>
      </c>
      <c r="L1456" s="4">
        <v>0.3</v>
      </c>
    </row>
    <row r="1457" spans="1:12" x14ac:dyDescent="0.25">
      <c r="A1457" s="3" t="s">
        <v>1376</v>
      </c>
      <c r="B1457" s="3" t="s">
        <v>3263</v>
      </c>
      <c r="C1457" s="3" t="s">
        <v>2234</v>
      </c>
      <c r="D1457" s="3" t="s">
        <v>2886</v>
      </c>
      <c r="E1457" s="3" t="s">
        <v>99</v>
      </c>
      <c r="F1457" s="3" t="s">
        <v>98</v>
      </c>
      <c r="G1457" s="3" t="s">
        <v>98</v>
      </c>
      <c r="H1457" s="3" t="s">
        <v>99</v>
      </c>
      <c r="I1457" s="11">
        <v>10</v>
      </c>
      <c r="J1457" s="12">
        <v>21</v>
      </c>
      <c r="K1457" s="12">
        <f t="shared" si="22"/>
        <v>21</v>
      </c>
      <c r="L1457" s="4">
        <v>0.1</v>
      </c>
    </row>
    <row r="1458" spans="1:12" x14ac:dyDescent="0.25">
      <c r="A1458" s="3" t="s">
        <v>1376</v>
      </c>
      <c r="B1458" s="3" t="s">
        <v>3263</v>
      </c>
      <c r="C1458" s="3" t="s">
        <v>2234</v>
      </c>
      <c r="D1458" s="3" t="s">
        <v>2814</v>
      </c>
      <c r="E1458" s="3" t="s">
        <v>99</v>
      </c>
      <c r="F1458" s="3" t="s">
        <v>98</v>
      </c>
      <c r="G1458" s="3" t="s">
        <v>98</v>
      </c>
      <c r="H1458" s="3" t="s">
        <v>99</v>
      </c>
      <c r="I1458" s="11">
        <v>10</v>
      </c>
      <c r="J1458" s="12">
        <v>21</v>
      </c>
      <c r="K1458" s="12">
        <f t="shared" si="22"/>
        <v>21</v>
      </c>
      <c r="L1458" s="4">
        <v>0.6</v>
      </c>
    </row>
    <row r="1459" spans="1:12" x14ac:dyDescent="0.25">
      <c r="A1459" s="3" t="s">
        <v>1377</v>
      </c>
      <c r="B1459" s="3" t="s">
        <v>3264</v>
      </c>
      <c r="C1459" s="3" t="s">
        <v>2234</v>
      </c>
      <c r="D1459" s="3" t="s">
        <v>2284</v>
      </c>
      <c r="E1459" s="3" t="s">
        <v>70</v>
      </c>
      <c r="F1459" s="3" t="s">
        <v>69</v>
      </c>
      <c r="G1459" s="3" t="s">
        <v>120</v>
      </c>
      <c r="H1459" s="3" t="s">
        <v>2879</v>
      </c>
      <c r="I1459" s="11">
        <v>5</v>
      </c>
      <c r="J1459" s="12">
        <v>14</v>
      </c>
      <c r="K1459" s="12">
        <f t="shared" si="22"/>
        <v>14</v>
      </c>
      <c r="L1459" s="4">
        <v>1</v>
      </c>
    </row>
    <row r="1460" spans="1:12" x14ac:dyDescent="0.25">
      <c r="A1460" s="3" t="s">
        <v>1378</v>
      </c>
      <c r="B1460" s="3" t="s">
        <v>5306</v>
      </c>
      <c r="C1460" s="3" t="s">
        <v>2234</v>
      </c>
      <c r="D1460" s="3" t="s">
        <v>2243</v>
      </c>
      <c r="E1460" s="3" t="s">
        <v>103</v>
      </c>
      <c r="F1460" s="3" t="s">
        <v>102</v>
      </c>
      <c r="G1460" s="3" t="s">
        <v>120</v>
      </c>
      <c r="H1460" s="3" t="s">
        <v>2879</v>
      </c>
      <c r="I1460" s="11">
        <v>9</v>
      </c>
      <c r="J1460" s="12">
        <v>12</v>
      </c>
      <c r="K1460" s="12">
        <f t="shared" si="22"/>
        <v>12</v>
      </c>
      <c r="L1460" s="4">
        <v>1</v>
      </c>
    </row>
    <row r="1461" spans="1:12" x14ac:dyDescent="0.25">
      <c r="A1461" s="3" t="s">
        <v>1379</v>
      </c>
      <c r="B1461" s="3" t="s">
        <v>4649</v>
      </c>
      <c r="C1461" s="3" t="s">
        <v>2234</v>
      </c>
      <c r="D1461" s="3" t="s">
        <v>2351</v>
      </c>
      <c r="E1461" s="3" t="s">
        <v>31</v>
      </c>
      <c r="F1461" s="3" t="s">
        <v>30</v>
      </c>
      <c r="G1461" s="3" t="s">
        <v>30</v>
      </c>
      <c r="H1461" s="3" t="s">
        <v>31</v>
      </c>
      <c r="I1461" s="11">
        <v>7</v>
      </c>
      <c r="J1461" s="12">
        <v>10</v>
      </c>
      <c r="K1461" s="12">
        <f t="shared" si="22"/>
        <v>10</v>
      </c>
      <c r="L1461" s="4">
        <v>1</v>
      </c>
    </row>
    <row r="1462" spans="1:12" x14ac:dyDescent="0.25">
      <c r="A1462" s="3" t="s">
        <v>1380</v>
      </c>
      <c r="B1462" s="3" t="s">
        <v>3774</v>
      </c>
      <c r="C1462" s="3" t="s">
        <v>2234</v>
      </c>
      <c r="D1462" s="3" t="s">
        <v>2585</v>
      </c>
      <c r="E1462" s="3" t="s">
        <v>88</v>
      </c>
      <c r="F1462" s="3" t="s">
        <v>87</v>
      </c>
      <c r="G1462" s="3" t="s">
        <v>120</v>
      </c>
      <c r="H1462" s="3" t="s">
        <v>2879</v>
      </c>
      <c r="I1462" s="11">
        <v>6</v>
      </c>
      <c r="J1462" s="12">
        <v>19</v>
      </c>
      <c r="K1462" s="12">
        <f t="shared" si="22"/>
        <v>19</v>
      </c>
      <c r="L1462" s="4">
        <v>1</v>
      </c>
    </row>
    <row r="1463" spans="1:12" x14ac:dyDescent="0.25">
      <c r="A1463" s="3" t="s">
        <v>1381</v>
      </c>
      <c r="B1463" s="3" t="s">
        <v>4650</v>
      </c>
      <c r="C1463" s="3" t="s">
        <v>2234</v>
      </c>
      <c r="D1463" s="3" t="s">
        <v>2359</v>
      </c>
      <c r="E1463" s="3" t="s">
        <v>11</v>
      </c>
      <c r="F1463" s="3" t="s">
        <v>10</v>
      </c>
      <c r="G1463" s="3" t="s">
        <v>10</v>
      </c>
      <c r="H1463" s="3" t="s">
        <v>11</v>
      </c>
      <c r="I1463" s="11">
        <v>2</v>
      </c>
      <c r="J1463" s="12">
        <v>20</v>
      </c>
      <c r="K1463" s="12">
        <f t="shared" si="22"/>
        <v>20</v>
      </c>
      <c r="L1463" s="4">
        <v>1</v>
      </c>
    </row>
    <row r="1464" spans="1:12" x14ac:dyDescent="0.25">
      <c r="A1464" s="3" t="s">
        <v>1382</v>
      </c>
      <c r="B1464" s="3" t="s">
        <v>3775</v>
      </c>
      <c r="C1464" s="3" t="s">
        <v>2234</v>
      </c>
      <c r="D1464" s="3" t="s">
        <v>2239</v>
      </c>
      <c r="E1464" s="3" t="s">
        <v>92</v>
      </c>
      <c r="F1464" s="3" t="s">
        <v>91</v>
      </c>
      <c r="G1464" s="3" t="s">
        <v>91</v>
      </c>
      <c r="H1464" s="3" t="s">
        <v>92</v>
      </c>
      <c r="I1464" s="11">
        <v>6</v>
      </c>
      <c r="J1464" s="12">
        <v>10</v>
      </c>
      <c r="K1464" s="12">
        <f t="shared" si="22"/>
        <v>10</v>
      </c>
      <c r="L1464" s="4">
        <v>1</v>
      </c>
    </row>
    <row r="1465" spans="1:12" x14ac:dyDescent="0.25">
      <c r="A1465" s="3" t="s">
        <v>1383</v>
      </c>
      <c r="B1465" s="3" t="s">
        <v>4651</v>
      </c>
      <c r="C1465" s="3" t="s">
        <v>2234</v>
      </c>
      <c r="D1465" s="3" t="s">
        <v>2568</v>
      </c>
      <c r="E1465" s="3" t="s">
        <v>17</v>
      </c>
      <c r="F1465" s="3" t="s">
        <v>16</v>
      </c>
      <c r="G1465" s="3" t="s">
        <v>16</v>
      </c>
      <c r="H1465" s="3" t="s">
        <v>2874</v>
      </c>
      <c r="I1465" s="11">
        <v>7</v>
      </c>
      <c r="J1465" s="12">
        <v>15</v>
      </c>
      <c r="K1465" s="12">
        <f t="shared" si="22"/>
        <v>15</v>
      </c>
      <c r="L1465" s="4">
        <v>1</v>
      </c>
    </row>
    <row r="1466" spans="1:12" x14ac:dyDescent="0.25">
      <c r="A1466" s="3" t="s">
        <v>1384</v>
      </c>
      <c r="B1466" s="3" t="s">
        <v>4652</v>
      </c>
      <c r="C1466" s="3" t="s">
        <v>2234</v>
      </c>
      <c r="D1466" s="3" t="s">
        <v>2351</v>
      </c>
      <c r="E1466" s="3" t="s">
        <v>11</v>
      </c>
      <c r="F1466" s="3" t="s">
        <v>10</v>
      </c>
      <c r="G1466" s="3" t="s">
        <v>10</v>
      </c>
      <c r="H1466" s="3" t="s">
        <v>11</v>
      </c>
      <c r="I1466" s="11">
        <v>9</v>
      </c>
      <c r="J1466" s="12">
        <v>11</v>
      </c>
      <c r="K1466" s="12">
        <f t="shared" si="22"/>
        <v>11</v>
      </c>
      <c r="L1466" s="4">
        <v>1</v>
      </c>
    </row>
    <row r="1467" spans="1:12" x14ac:dyDescent="0.25">
      <c r="A1467" s="3" t="s">
        <v>1385</v>
      </c>
      <c r="B1467" s="3" t="s">
        <v>4653</v>
      </c>
      <c r="C1467" s="3" t="s">
        <v>2234</v>
      </c>
      <c r="D1467" s="3" t="s">
        <v>2279</v>
      </c>
      <c r="E1467" s="3" t="s">
        <v>99</v>
      </c>
      <c r="F1467" s="3" t="s">
        <v>98</v>
      </c>
      <c r="G1467" s="3" t="s">
        <v>98</v>
      </c>
      <c r="H1467" s="3" t="s">
        <v>99</v>
      </c>
      <c r="I1467" s="11">
        <v>5</v>
      </c>
      <c r="J1467" s="12">
        <v>11</v>
      </c>
      <c r="K1467" s="12">
        <f t="shared" si="22"/>
        <v>11</v>
      </c>
      <c r="L1467" s="4">
        <v>1</v>
      </c>
    </row>
    <row r="1468" spans="1:12" x14ac:dyDescent="0.25">
      <c r="A1468" s="3" t="s">
        <v>1386</v>
      </c>
      <c r="B1468" s="3" t="s">
        <v>3415</v>
      </c>
      <c r="C1468" s="3" t="s">
        <v>2234</v>
      </c>
      <c r="D1468" s="3" t="s">
        <v>2405</v>
      </c>
      <c r="E1468" s="3" t="s">
        <v>115</v>
      </c>
      <c r="F1468" s="3" t="s">
        <v>114</v>
      </c>
      <c r="G1468" s="3" t="s">
        <v>114</v>
      </c>
      <c r="H1468" s="3" t="s">
        <v>115</v>
      </c>
      <c r="I1468" s="11">
        <v>2</v>
      </c>
      <c r="J1468" s="12">
        <v>11</v>
      </c>
      <c r="K1468" s="12">
        <f t="shared" si="22"/>
        <v>11</v>
      </c>
      <c r="L1468" s="4">
        <v>0.2</v>
      </c>
    </row>
    <row r="1469" spans="1:12" x14ac:dyDescent="0.25">
      <c r="A1469" s="3" t="s">
        <v>1386</v>
      </c>
      <c r="B1469" s="3" t="s">
        <v>3415</v>
      </c>
      <c r="C1469" s="3" t="s">
        <v>2234</v>
      </c>
      <c r="D1469" s="3" t="s">
        <v>2405</v>
      </c>
      <c r="E1469" s="3" t="s">
        <v>82</v>
      </c>
      <c r="F1469" s="3" t="s">
        <v>81</v>
      </c>
      <c r="G1469" s="3" t="s">
        <v>81</v>
      </c>
      <c r="H1469" s="3" t="s">
        <v>82</v>
      </c>
      <c r="I1469" s="11">
        <v>2</v>
      </c>
      <c r="J1469" s="12">
        <v>11</v>
      </c>
      <c r="K1469" s="12">
        <f t="shared" si="22"/>
        <v>11</v>
      </c>
      <c r="L1469" s="4">
        <v>0.8</v>
      </c>
    </row>
    <row r="1470" spans="1:12" x14ac:dyDescent="0.25">
      <c r="A1470" s="3" t="s">
        <v>1387</v>
      </c>
      <c r="B1470" s="3" t="s">
        <v>4654</v>
      </c>
      <c r="C1470" s="3" t="s">
        <v>2234</v>
      </c>
      <c r="D1470" s="3" t="s">
        <v>2279</v>
      </c>
      <c r="E1470" s="3" t="s">
        <v>96</v>
      </c>
      <c r="F1470" s="3" t="s">
        <v>95</v>
      </c>
      <c r="G1470" s="3" t="s">
        <v>95</v>
      </c>
      <c r="H1470" s="3" t="s">
        <v>96</v>
      </c>
      <c r="I1470" s="11">
        <v>5</v>
      </c>
      <c r="J1470" s="12">
        <v>11</v>
      </c>
      <c r="K1470" s="12">
        <f t="shared" si="22"/>
        <v>11</v>
      </c>
      <c r="L1470" s="4">
        <v>1</v>
      </c>
    </row>
    <row r="1471" spans="1:12" x14ac:dyDescent="0.25">
      <c r="A1471" s="3" t="s">
        <v>1388</v>
      </c>
      <c r="B1471" s="3" t="s">
        <v>3416</v>
      </c>
      <c r="C1471" s="3" t="s">
        <v>2234</v>
      </c>
      <c r="D1471" s="3" t="s">
        <v>2351</v>
      </c>
      <c r="E1471" s="3" t="s">
        <v>11</v>
      </c>
      <c r="F1471" s="3" t="s">
        <v>10</v>
      </c>
      <c r="G1471" s="3" t="s">
        <v>10</v>
      </c>
      <c r="H1471" s="3" t="s">
        <v>11</v>
      </c>
      <c r="I1471" s="11">
        <v>5</v>
      </c>
      <c r="J1471" s="12">
        <v>14</v>
      </c>
      <c r="K1471" s="12">
        <f t="shared" si="22"/>
        <v>14</v>
      </c>
      <c r="L1471" s="4">
        <v>1</v>
      </c>
    </row>
    <row r="1472" spans="1:12" x14ac:dyDescent="0.25">
      <c r="A1472" s="3" t="s">
        <v>1389</v>
      </c>
      <c r="B1472" s="3" t="s">
        <v>3417</v>
      </c>
      <c r="C1472" s="3" t="s">
        <v>2234</v>
      </c>
      <c r="D1472" s="3" t="s">
        <v>2335</v>
      </c>
      <c r="E1472" s="3" t="s">
        <v>52</v>
      </c>
      <c r="F1472" s="3" t="s">
        <v>51</v>
      </c>
      <c r="G1472" s="3" t="s">
        <v>51</v>
      </c>
      <c r="H1472" s="3" t="s">
        <v>52</v>
      </c>
      <c r="I1472" s="11">
        <v>5</v>
      </c>
      <c r="J1472" s="12">
        <v>18</v>
      </c>
      <c r="K1472" s="12">
        <f t="shared" si="22"/>
        <v>18</v>
      </c>
      <c r="L1472" s="4">
        <v>0.4</v>
      </c>
    </row>
    <row r="1473" spans="1:12" x14ac:dyDescent="0.25">
      <c r="A1473" s="3" t="s">
        <v>1389</v>
      </c>
      <c r="B1473" s="3" t="s">
        <v>3417</v>
      </c>
      <c r="C1473" s="3" t="s">
        <v>2234</v>
      </c>
      <c r="D1473" s="3" t="s">
        <v>2335</v>
      </c>
      <c r="E1473" s="3" t="s">
        <v>54</v>
      </c>
      <c r="F1473" s="3" t="s">
        <v>53</v>
      </c>
      <c r="G1473" s="3" t="s">
        <v>53</v>
      </c>
      <c r="H1473" s="3" t="s">
        <v>54</v>
      </c>
      <c r="I1473" s="11">
        <v>5</v>
      </c>
      <c r="J1473" s="12">
        <v>18</v>
      </c>
      <c r="K1473" s="12">
        <f t="shared" si="22"/>
        <v>18</v>
      </c>
      <c r="L1473" s="4">
        <v>0.6</v>
      </c>
    </row>
    <row r="1474" spans="1:12" x14ac:dyDescent="0.25">
      <c r="A1474" s="3" t="s">
        <v>1390</v>
      </c>
      <c r="B1474" s="3" t="s">
        <v>3776</v>
      </c>
      <c r="C1474" s="3" t="s">
        <v>2234</v>
      </c>
      <c r="D1474" s="3" t="s">
        <v>2343</v>
      </c>
      <c r="E1474" s="3" t="s">
        <v>88</v>
      </c>
      <c r="F1474" s="3" t="s">
        <v>87</v>
      </c>
      <c r="G1474" s="3" t="s">
        <v>87</v>
      </c>
      <c r="H1474" s="3" t="s">
        <v>88</v>
      </c>
      <c r="I1474" s="11">
        <v>10</v>
      </c>
      <c r="J1474" s="12">
        <v>11</v>
      </c>
      <c r="K1474" s="12">
        <f t="shared" ref="K1474:K1537" si="23">IF(J1474&gt;31,31,J1474)</f>
        <v>11</v>
      </c>
      <c r="L1474" s="4">
        <v>1</v>
      </c>
    </row>
    <row r="1475" spans="1:12" x14ac:dyDescent="0.25">
      <c r="A1475" s="3" t="s">
        <v>1391</v>
      </c>
      <c r="B1475" s="3" t="s">
        <v>3205</v>
      </c>
      <c r="C1475" s="3" t="s">
        <v>2234</v>
      </c>
      <c r="D1475" s="3" t="s">
        <v>2819</v>
      </c>
      <c r="E1475" s="3" t="s">
        <v>84</v>
      </c>
      <c r="F1475" s="3" t="s">
        <v>83</v>
      </c>
      <c r="G1475" s="3" t="s">
        <v>135</v>
      </c>
      <c r="H1475" s="3" t="s">
        <v>2883</v>
      </c>
      <c r="I1475" s="11">
        <v>9</v>
      </c>
      <c r="J1475" s="12">
        <v>11</v>
      </c>
      <c r="K1475" s="12">
        <f t="shared" si="23"/>
        <v>11</v>
      </c>
      <c r="L1475" s="4">
        <v>0.3</v>
      </c>
    </row>
    <row r="1476" spans="1:12" x14ac:dyDescent="0.25">
      <c r="A1476" s="3" t="s">
        <v>1391</v>
      </c>
      <c r="B1476" s="3" t="s">
        <v>3205</v>
      </c>
      <c r="C1476" s="3" t="s">
        <v>2234</v>
      </c>
      <c r="D1476" s="3" t="s">
        <v>2343</v>
      </c>
      <c r="E1476" s="3" t="s">
        <v>84</v>
      </c>
      <c r="F1476" s="3" t="s">
        <v>83</v>
      </c>
      <c r="G1476" s="3" t="s">
        <v>83</v>
      </c>
      <c r="H1476" s="3" t="s">
        <v>2878</v>
      </c>
      <c r="I1476" s="11">
        <v>9</v>
      </c>
      <c r="J1476" s="12">
        <v>11</v>
      </c>
      <c r="K1476" s="12">
        <f t="shared" si="23"/>
        <v>11</v>
      </c>
      <c r="L1476" s="4">
        <v>0.7</v>
      </c>
    </row>
    <row r="1477" spans="1:12" x14ac:dyDescent="0.25">
      <c r="A1477" s="3" t="s">
        <v>1392</v>
      </c>
      <c r="B1477" s="3" t="s">
        <v>4655</v>
      </c>
      <c r="C1477" s="3" t="s">
        <v>2234</v>
      </c>
      <c r="D1477" s="3" t="s">
        <v>2521</v>
      </c>
      <c r="E1477" s="3" t="s">
        <v>7</v>
      </c>
      <c r="F1477" s="3" t="s">
        <v>6</v>
      </c>
      <c r="G1477" s="3" t="s">
        <v>6</v>
      </c>
      <c r="H1477" s="3" t="s">
        <v>7</v>
      </c>
      <c r="I1477" s="11">
        <v>1</v>
      </c>
      <c r="J1477" s="12">
        <v>11</v>
      </c>
      <c r="K1477" s="12">
        <f t="shared" si="23"/>
        <v>11</v>
      </c>
      <c r="L1477" s="4">
        <v>1</v>
      </c>
    </row>
    <row r="1478" spans="1:12" x14ac:dyDescent="0.25">
      <c r="A1478" s="3" t="s">
        <v>1393</v>
      </c>
      <c r="B1478" s="3" t="s">
        <v>4656</v>
      </c>
      <c r="C1478" s="3" t="s">
        <v>2234</v>
      </c>
      <c r="D1478" s="3" t="s">
        <v>2343</v>
      </c>
      <c r="E1478" s="3" t="s">
        <v>56</v>
      </c>
      <c r="F1478" s="3" t="s">
        <v>55</v>
      </c>
      <c r="G1478" s="3" t="s">
        <v>55</v>
      </c>
      <c r="H1478" s="3" t="s">
        <v>56</v>
      </c>
      <c r="I1478" s="11">
        <v>4</v>
      </c>
      <c r="J1478" s="12">
        <v>16</v>
      </c>
      <c r="K1478" s="12">
        <f t="shared" si="23"/>
        <v>16</v>
      </c>
      <c r="L1478" s="4">
        <v>1</v>
      </c>
    </row>
    <row r="1479" spans="1:12" x14ac:dyDescent="0.25">
      <c r="A1479" s="3" t="s">
        <v>1394</v>
      </c>
      <c r="B1479" s="3" t="s">
        <v>3777</v>
      </c>
      <c r="C1479" s="3" t="s">
        <v>2234</v>
      </c>
      <c r="D1479" s="3" t="s">
        <v>2556</v>
      </c>
      <c r="E1479" s="3" t="s">
        <v>52</v>
      </c>
      <c r="F1479" s="3" t="s">
        <v>51</v>
      </c>
      <c r="G1479" s="3" t="s">
        <v>51</v>
      </c>
      <c r="H1479" s="3" t="s">
        <v>52</v>
      </c>
      <c r="I1479" s="11">
        <v>7</v>
      </c>
      <c r="J1479" s="12">
        <v>11</v>
      </c>
      <c r="K1479" s="12">
        <f t="shared" si="23"/>
        <v>11</v>
      </c>
      <c r="L1479" s="4">
        <v>1</v>
      </c>
    </row>
    <row r="1480" spans="1:12" x14ac:dyDescent="0.25">
      <c r="A1480" s="3" t="s">
        <v>1395</v>
      </c>
      <c r="B1480" s="3" t="s">
        <v>3418</v>
      </c>
      <c r="C1480" s="3" t="s">
        <v>2234</v>
      </c>
      <c r="D1480" s="3" t="s">
        <v>2294</v>
      </c>
      <c r="E1480" s="3" t="s">
        <v>123</v>
      </c>
      <c r="F1480" s="3" t="s">
        <v>122</v>
      </c>
      <c r="G1480" s="3" t="s">
        <v>122</v>
      </c>
      <c r="H1480" s="3" t="s">
        <v>123</v>
      </c>
      <c r="I1480" s="11">
        <v>5</v>
      </c>
      <c r="J1480" s="12">
        <v>12</v>
      </c>
      <c r="K1480" s="12">
        <f t="shared" si="23"/>
        <v>12</v>
      </c>
      <c r="L1480" s="4">
        <v>0.4</v>
      </c>
    </row>
    <row r="1481" spans="1:12" x14ac:dyDescent="0.25">
      <c r="A1481" s="3" t="s">
        <v>1395</v>
      </c>
      <c r="B1481" s="3" t="s">
        <v>3418</v>
      </c>
      <c r="C1481" s="3" t="s">
        <v>2234</v>
      </c>
      <c r="D1481" s="3" t="s">
        <v>2317</v>
      </c>
      <c r="E1481" s="3" t="s">
        <v>29</v>
      </c>
      <c r="F1481" s="3" t="s">
        <v>28</v>
      </c>
      <c r="G1481" s="3" t="s">
        <v>28</v>
      </c>
      <c r="H1481" s="3" t="s">
        <v>29</v>
      </c>
      <c r="I1481" s="11">
        <v>5</v>
      </c>
      <c r="J1481" s="12">
        <v>12</v>
      </c>
      <c r="K1481" s="12">
        <f t="shared" si="23"/>
        <v>12</v>
      </c>
      <c r="L1481" s="4">
        <v>0.6</v>
      </c>
    </row>
    <row r="1482" spans="1:12" x14ac:dyDescent="0.25">
      <c r="A1482" s="3" t="s">
        <v>1396</v>
      </c>
      <c r="B1482" s="3" t="s">
        <v>4657</v>
      </c>
      <c r="C1482" s="3" t="s">
        <v>2234</v>
      </c>
      <c r="D1482" s="3" t="s">
        <v>2308</v>
      </c>
      <c r="E1482" s="3" t="s">
        <v>96</v>
      </c>
      <c r="F1482" s="3" t="s">
        <v>95</v>
      </c>
      <c r="G1482" s="3" t="s">
        <v>95</v>
      </c>
      <c r="H1482" s="3" t="s">
        <v>96</v>
      </c>
      <c r="I1482" s="11">
        <v>5</v>
      </c>
      <c r="J1482" s="12">
        <v>11</v>
      </c>
      <c r="K1482" s="12">
        <f t="shared" si="23"/>
        <v>11</v>
      </c>
      <c r="L1482" s="4">
        <v>1</v>
      </c>
    </row>
    <row r="1483" spans="1:12" x14ac:dyDescent="0.25">
      <c r="A1483" s="3" t="s">
        <v>1397</v>
      </c>
      <c r="B1483" s="3" t="s">
        <v>3778</v>
      </c>
      <c r="C1483" s="3" t="s">
        <v>2234</v>
      </c>
      <c r="D1483" s="3" t="s">
        <v>2306</v>
      </c>
      <c r="E1483" s="3" t="s">
        <v>107</v>
      </c>
      <c r="F1483" s="3" t="s">
        <v>106</v>
      </c>
      <c r="G1483" s="3" t="s">
        <v>106</v>
      </c>
      <c r="H1483" s="3" t="s">
        <v>107</v>
      </c>
      <c r="I1483" s="11">
        <v>5</v>
      </c>
      <c r="J1483" s="12">
        <v>11</v>
      </c>
      <c r="K1483" s="12">
        <f t="shared" si="23"/>
        <v>11</v>
      </c>
      <c r="L1483" s="4">
        <v>1</v>
      </c>
    </row>
    <row r="1484" spans="1:12" x14ac:dyDescent="0.25">
      <c r="A1484" s="3" t="s">
        <v>1398</v>
      </c>
      <c r="B1484" s="3" t="s">
        <v>3265</v>
      </c>
      <c r="C1484" s="3" t="s">
        <v>2234</v>
      </c>
      <c r="D1484" s="3" t="s">
        <v>2487</v>
      </c>
      <c r="E1484" s="3" t="s">
        <v>107</v>
      </c>
      <c r="F1484" s="3" t="s">
        <v>106</v>
      </c>
      <c r="G1484" s="3" t="s">
        <v>106</v>
      </c>
      <c r="H1484" s="3" t="s">
        <v>107</v>
      </c>
      <c r="I1484" s="11">
        <v>10</v>
      </c>
      <c r="J1484" s="12">
        <v>11</v>
      </c>
      <c r="K1484" s="12">
        <f t="shared" si="23"/>
        <v>11</v>
      </c>
      <c r="L1484" s="4">
        <v>0.25</v>
      </c>
    </row>
    <row r="1485" spans="1:12" x14ac:dyDescent="0.25">
      <c r="A1485" s="3" t="s">
        <v>1398</v>
      </c>
      <c r="B1485" s="3" t="s">
        <v>3265</v>
      </c>
      <c r="C1485" s="3" t="s">
        <v>2234</v>
      </c>
      <c r="D1485" s="3" t="s">
        <v>2521</v>
      </c>
      <c r="E1485" s="3" t="s">
        <v>107</v>
      </c>
      <c r="F1485" s="3" t="s">
        <v>106</v>
      </c>
      <c r="G1485" s="3" t="s">
        <v>106</v>
      </c>
      <c r="H1485" s="3" t="s">
        <v>107</v>
      </c>
      <c r="I1485" s="11">
        <v>10</v>
      </c>
      <c r="J1485" s="12">
        <v>11</v>
      </c>
      <c r="K1485" s="12">
        <f t="shared" si="23"/>
        <v>11</v>
      </c>
      <c r="L1485" s="4">
        <v>0.75</v>
      </c>
    </row>
    <row r="1486" spans="1:12" x14ac:dyDescent="0.25">
      <c r="A1486" s="3" t="s">
        <v>1399</v>
      </c>
      <c r="B1486" s="3" t="s">
        <v>3266</v>
      </c>
      <c r="C1486" s="3" t="s">
        <v>2234</v>
      </c>
      <c r="D1486" s="3" t="s">
        <v>2487</v>
      </c>
      <c r="E1486" s="3" t="s">
        <v>107</v>
      </c>
      <c r="F1486" s="3" t="s">
        <v>106</v>
      </c>
      <c r="G1486" s="3" t="s">
        <v>106</v>
      </c>
      <c r="H1486" s="3" t="s">
        <v>107</v>
      </c>
      <c r="I1486" s="11">
        <v>10</v>
      </c>
      <c r="J1486" s="12">
        <v>14</v>
      </c>
      <c r="K1486" s="12">
        <f t="shared" si="23"/>
        <v>14</v>
      </c>
      <c r="L1486" s="4">
        <v>0.25</v>
      </c>
    </row>
    <row r="1487" spans="1:12" x14ac:dyDescent="0.25">
      <c r="A1487" s="3" t="s">
        <v>1399</v>
      </c>
      <c r="B1487" s="3" t="s">
        <v>3266</v>
      </c>
      <c r="C1487" s="3" t="s">
        <v>2234</v>
      </c>
      <c r="D1487" s="3" t="s">
        <v>2521</v>
      </c>
      <c r="E1487" s="3" t="s">
        <v>107</v>
      </c>
      <c r="F1487" s="3" t="s">
        <v>106</v>
      </c>
      <c r="G1487" s="3" t="s">
        <v>106</v>
      </c>
      <c r="H1487" s="3" t="s">
        <v>107</v>
      </c>
      <c r="I1487" s="11">
        <v>10</v>
      </c>
      <c r="J1487" s="12">
        <v>14</v>
      </c>
      <c r="K1487" s="12">
        <f t="shared" si="23"/>
        <v>14</v>
      </c>
      <c r="L1487" s="4">
        <v>0.75</v>
      </c>
    </row>
    <row r="1488" spans="1:12" x14ac:dyDescent="0.25">
      <c r="A1488" s="3" t="s">
        <v>1400</v>
      </c>
      <c r="B1488" s="3" t="s">
        <v>4658</v>
      </c>
      <c r="C1488" s="3" t="s">
        <v>2234</v>
      </c>
      <c r="D1488" s="3" t="s">
        <v>2294</v>
      </c>
      <c r="E1488" s="3" t="s">
        <v>123</v>
      </c>
      <c r="F1488" s="3" t="s">
        <v>122</v>
      </c>
      <c r="G1488" s="3" t="s">
        <v>122</v>
      </c>
      <c r="H1488" s="3" t="s">
        <v>123</v>
      </c>
      <c r="I1488" s="11">
        <v>5</v>
      </c>
      <c r="J1488" s="12">
        <v>11</v>
      </c>
      <c r="K1488" s="12">
        <f t="shared" si="23"/>
        <v>11</v>
      </c>
      <c r="L1488" s="4">
        <v>1</v>
      </c>
    </row>
    <row r="1489" spans="1:12" x14ac:dyDescent="0.25">
      <c r="A1489" s="3" t="s">
        <v>1401</v>
      </c>
      <c r="B1489" s="3" t="s">
        <v>4659</v>
      </c>
      <c r="C1489" s="3" t="s">
        <v>2234</v>
      </c>
      <c r="D1489" s="3" t="s">
        <v>2710</v>
      </c>
      <c r="E1489" s="3" t="s">
        <v>94</v>
      </c>
      <c r="F1489" s="3" t="s">
        <v>93</v>
      </c>
      <c r="G1489" s="3" t="s">
        <v>120</v>
      </c>
      <c r="H1489" s="3" t="s">
        <v>2879</v>
      </c>
      <c r="I1489" s="11">
        <v>10</v>
      </c>
      <c r="J1489" s="12">
        <v>14</v>
      </c>
      <c r="K1489" s="12">
        <f t="shared" si="23"/>
        <v>14</v>
      </c>
      <c r="L1489" s="4">
        <v>1</v>
      </c>
    </row>
    <row r="1490" spans="1:12" x14ac:dyDescent="0.25">
      <c r="A1490" s="3" t="s">
        <v>1402</v>
      </c>
      <c r="B1490" s="3" t="s">
        <v>4660</v>
      </c>
      <c r="C1490" s="3" t="s">
        <v>2234</v>
      </c>
      <c r="D1490" s="3" t="s">
        <v>2341</v>
      </c>
      <c r="E1490" s="3" t="s">
        <v>62</v>
      </c>
      <c r="F1490" s="3" t="s">
        <v>61</v>
      </c>
      <c r="G1490" s="3" t="s">
        <v>61</v>
      </c>
      <c r="H1490" s="3" t="s">
        <v>62</v>
      </c>
      <c r="I1490" s="11">
        <v>6</v>
      </c>
      <c r="J1490" s="12">
        <v>21</v>
      </c>
      <c r="K1490" s="12">
        <f t="shared" si="23"/>
        <v>21</v>
      </c>
      <c r="L1490" s="4">
        <v>1</v>
      </c>
    </row>
    <row r="1491" spans="1:12" x14ac:dyDescent="0.25">
      <c r="A1491" s="3" t="s">
        <v>1403</v>
      </c>
      <c r="B1491" s="3" t="s">
        <v>3419</v>
      </c>
      <c r="C1491" s="3" t="s">
        <v>2234</v>
      </c>
      <c r="D1491" s="3" t="s">
        <v>2659</v>
      </c>
      <c r="E1491" s="3" t="s">
        <v>109</v>
      </c>
      <c r="F1491" s="3" t="s">
        <v>108</v>
      </c>
      <c r="G1491" s="3" t="s">
        <v>108</v>
      </c>
      <c r="H1491" s="3" t="s">
        <v>109</v>
      </c>
      <c r="I1491" s="11">
        <v>5</v>
      </c>
      <c r="J1491" s="12">
        <v>16</v>
      </c>
      <c r="K1491" s="12">
        <f t="shared" si="23"/>
        <v>16</v>
      </c>
      <c r="L1491" s="4">
        <v>1</v>
      </c>
    </row>
    <row r="1492" spans="1:12" x14ac:dyDescent="0.25">
      <c r="A1492" s="3" t="s">
        <v>1404</v>
      </c>
      <c r="B1492" s="3" t="s">
        <v>3779</v>
      </c>
      <c r="C1492" s="3" t="s">
        <v>2234</v>
      </c>
      <c r="D1492" s="3" t="s">
        <v>2683</v>
      </c>
      <c r="E1492" s="3" t="s">
        <v>88</v>
      </c>
      <c r="F1492" s="3" t="s">
        <v>87</v>
      </c>
      <c r="G1492" s="3" t="s">
        <v>127</v>
      </c>
      <c r="H1492" s="3" t="s">
        <v>142</v>
      </c>
      <c r="I1492" s="11">
        <v>8</v>
      </c>
      <c r="J1492" s="12">
        <v>11</v>
      </c>
      <c r="K1492" s="12">
        <f t="shared" si="23"/>
        <v>11</v>
      </c>
      <c r="L1492" s="4">
        <v>1</v>
      </c>
    </row>
    <row r="1493" spans="1:12" x14ac:dyDescent="0.25">
      <c r="A1493" s="3" t="s">
        <v>1405</v>
      </c>
      <c r="B1493" s="3" t="s">
        <v>3780</v>
      </c>
      <c r="C1493" s="3" t="s">
        <v>2234</v>
      </c>
      <c r="D1493" s="3" t="s">
        <v>2245</v>
      </c>
      <c r="E1493" s="3" t="s">
        <v>52</v>
      </c>
      <c r="F1493" s="3" t="s">
        <v>51</v>
      </c>
      <c r="G1493" s="3" t="s">
        <v>51</v>
      </c>
      <c r="H1493" s="3" t="s">
        <v>52</v>
      </c>
      <c r="I1493" s="11">
        <v>4</v>
      </c>
      <c r="J1493" s="12">
        <v>11</v>
      </c>
      <c r="K1493" s="12">
        <f t="shared" si="23"/>
        <v>11</v>
      </c>
      <c r="L1493" s="4">
        <v>1</v>
      </c>
    </row>
    <row r="1494" spans="1:12" x14ac:dyDescent="0.25">
      <c r="A1494" s="3" t="s">
        <v>1406</v>
      </c>
      <c r="B1494" s="3" t="s">
        <v>4661</v>
      </c>
      <c r="C1494" s="3" t="s">
        <v>2234</v>
      </c>
      <c r="D1494" s="3" t="s">
        <v>2726</v>
      </c>
      <c r="E1494" s="3" t="s">
        <v>54</v>
      </c>
      <c r="F1494" s="3" t="s">
        <v>53</v>
      </c>
      <c r="G1494" s="3" t="s">
        <v>53</v>
      </c>
      <c r="H1494" s="3" t="s">
        <v>54</v>
      </c>
      <c r="I1494" s="11">
        <v>10</v>
      </c>
      <c r="J1494" s="12">
        <v>19</v>
      </c>
      <c r="K1494" s="12">
        <f t="shared" si="23"/>
        <v>19</v>
      </c>
      <c r="L1494" s="4">
        <v>1</v>
      </c>
    </row>
    <row r="1495" spans="1:12" x14ac:dyDescent="0.25">
      <c r="A1495" s="3" t="s">
        <v>1407</v>
      </c>
      <c r="B1495" s="3" t="s">
        <v>3781</v>
      </c>
      <c r="C1495" s="3" t="s">
        <v>2234</v>
      </c>
      <c r="D1495" s="3" t="s">
        <v>2556</v>
      </c>
      <c r="E1495" s="3" t="s">
        <v>54</v>
      </c>
      <c r="F1495" s="3" t="s">
        <v>53</v>
      </c>
      <c r="G1495" s="3" t="s">
        <v>53</v>
      </c>
      <c r="H1495" s="3" t="s">
        <v>54</v>
      </c>
      <c r="I1495" s="11">
        <v>7</v>
      </c>
      <c r="J1495" s="12">
        <v>11</v>
      </c>
      <c r="K1495" s="12">
        <f t="shared" si="23"/>
        <v>11</v>
      </c>
      <c r="L1495" s="4">
        <v>1</v>
      </c>
    </row>
    <row r="1496" spans="1:12" x14ac:dyDescent="0.25">
      <c r="A1496" s="3" t="s">
        <v>1408</v>
      </c>
      <c r="B1496" s="3" t="s">
        <v>3782</v>
      </c>
      <c r="C1496" s="3" t="s">
        <v>2234</v>
      </c>
      <c r="D1496" s="3" t="s">
        <v>2659</v>
      </c>
      <c r="E1496" s="3" t="s">
        <v>72</v>
      </c>
      <c r="F1496" s="3" t="s">
        <v>71</v>
      </c>
      <c r="G1496" s="3" t="s">
        <v>71</v>
      </c>
      <c r="H1496" s="3" t="s">
        <v>72</v>
      </c>
      <c r="I1496" s="11">
        <v>10</v>
      </c>
      <c r="J1496" s="12">
        <v>15</v>
      </c>
      <c r="K1496" s="12">
        <f t="shared" si="23"/>
        <v>15</v>
      </c>
      <c r="L1496" s="4">
        <v>1</v>
      </c>
    </row>
    <row r="1497" spans="1:12" x14ac:dyDescent="0.25">
      <c r="A1497" s="3" t="s">
        <v>1409</v>
      </c>
      <c r="B1497" s="3" t="s">
        <v>3783</v>
      </c>
      <c r="C1497" s="3" t="s">
        <v>2234</v>
      </c>
      <c r="D1497" s="3" t="s">
        <v>2237</v>
      </c>
      <c r="E1497" s="3" t="s">
        <v>46</v>
      </c>
      <c r="F1497" s="3" t="s">
        <v>45</v>
      </c>
      <c r="G1497" s="3" t="s">
        <v>45</v>
      </c>
      <c r="H1497" s="3" t="s">
        <v>46</v>
      </c>
      <c r="I1497" s="11">
        <v>7</v>
      </c>
      <c r="J1497" s="12">
        <v>15</v>
      </c>
      <c r="K1497" s="12">
        <f t="shared" si="23"/>
        <v>15</v>
      </c>
      <c r="L1497" s="4">
        <v>1</v>
      </c>
    </row>
    <row r="1498" spans="1:12" x14ac:dyDescent="0.25">
      <c r="A1498" s="3" t="s">
        <v>1410</v>
      </c>
      <c r="B1498" s="3" t="s">
        <v>3420</v>
      </c>
      <c r="C1498" s="3" t="s">
        <v>2234</v>
      </c>
      <c r="D1498" s="3" t="s">
        <v>2245</v>
      </c>
      <c r="E1498" s="3" t="s">
        <v>82</v>
      </c>
      <c r="F1498" s="3" t="s">
        <v>81</v>
      </c>
      <c r="G1498" s="3" t="s">
        <v>81</v>
      </c>
      <c r="H1498" s="3" t="s">
        <v>82</v>
      </c>
      <c r="I1498" s="11">
        <v>5</v>
      </c>
      <c r="J1498" s="12">
        <v>11</v>
      </c>
      <c r="K1498" s="12">
        <f t="shared" si="23"/>
        <v>11</v>
      </c>
      <c r="L1498" s="4">
        <v>1</v>
      </c>
    </row>
    <row r="1499" spans="1:12" x14ac:dyDescent="0.25">
      <c r="A1499" s="3" t="s">
        <v>1411</v>
      </c>
      <c r="B1499" s="3" t="s">
        <v>4662</v>
      </c>
      <c r="C1499" s="3" t="s">
        <v>2234</v>
      </c>
      <c r="D1499" s="3" t="s">
        <v>2245</v>
      </c>
      <c r="E1499" s="3" t="s">
        <v>74</v>
      </c>
      <c r="F1499" s="3" t="s">
        <v>73</v>
      </c>
      <c r="G1499" s="3" t="s">
        <v>73</v>
      </c>
      <c r="H1499" s="3" t="s">
        <v>74</v>
      </c>
      <c r="I1499" s="11">
        <v>6</v>
      </c>
      <c r="J1499" s="12">
        <v>9</v>
      </c>
      <c r="K1499" s="12">
        <f t="shared" si="23"/>
        <v>9</v>
      </c>
      <c r="L1499" s="4">
        <v>1</v>
      </c>
    </row>
    <row r="1500" spans="1:12" x14ac:dyDescent="0.25">
      <c r="A1500" s="3" t="s">
        <v>1412</v>
      </c>
      <c r="B1500" s="3" t="s">
        <v>4663</v>
      </c>
      <c r="C1500" s="3" t="s">
        <v>2234</v>
      </c>
      <c r="D1500" s="3" t="s">
        <v>2239</v>
      </c>
      <c r="E1500" s="3" t="s">
        <v>105</v>
      </c>
      <c r="F1500" s="3" t="s">
        <v>104</v>
      </c>
      <c r="G1500" s="3" t="s">
        <v>104</v>
      </c>
      <c r="H1500" s="3" t="s">
        <v>2364</v>
      </c>
      <c r="I1500" s="11">
        <v>5</v>
      </c>
      <c r="J1500" s="12">
        <v>11</v>
      </c>
      <c r="K1500" s="12">
        <f t="shared" si="23"/>
        <v>11</v>
      </c>
      <c r="L1500" s="4">
        <v>1</v>
      </c>
    </row>
    <row r="1501" spans="1:12" x14ac:dyDescent="0.25">
      <c r="A1501" s="3" t="s">
        <v>1413</v>
      </c>
      <c r="B1501" s="3" t="s">
        <v>3267</v>
      </c>
      <c r="C1501" s="3" t="s">
        <v>2234</v>
      </c>
      <c r="D1501" s="3" t="s">
        <v>2247</v>
      </c>
      <c r="E1501" s="3" t="s">
        <v>31</v>
      </c>
      <c r="F1501" s="3" t="s">
        <v>30</v>
      </c>
      <c r="G1501" s="3" t="s">
        <v>30</v>
      </c>
      <c r="H1501" s="3" t="s">
        <v>31</v>
      </c>
      <c r="I1501" s="11">
        <v>8</v>
      </c>
      <c r="J1501" s="12">
        <v>13</v>
      </c>
      <c r="K1501" s="12">
        <f t="shared" si="23"/>
        <v>13</v>
      </c>
      <c r="L1501" s="4">
        <v>0.8</v>
      </c>
    </row>
    <row r="1502" spans="1:12" x14ac:dyDescent="0.25">
      <c r="A1502" s="3" t="s">
        <v>1413</v>
      </c>
      <c r="B1502" s="3" t="s">
        <v>3267</v>
      </c>
      <c r="C1502" s="3" t="s">
        <v>2234</v>
      </c>
      <c r="D1502" s="3" t="s">
        <v>2451</v>
      </c>
      <c r="E1502" s="3" t="s">
        <v>31</v>
      </c>
      <c r="F1502" s="3" t="s">
        <v>30</v>
      </c>
      <c r="G1502" s="3" t="s">
        <v>30</v>
      </c>
      <c r="H1502" s="3" t="s">
        <v>31</v>
      </c>
      <c r="I1502" s="11">
        <v>8</v>
      </c>
      <c r="J1502" s="12">
        <v>13</v>
      </c>
      <c r="K1502" s="12">
        <f t="shared" si="23"/>
        <v>13</v>
      </c>
      <c r="L1502" s="4">
        <v>0.2</v>
      </c>
    </row>
    <row r="1503" spans="1:12" x14ac:dyDescent="0.25">
      <c r="A1503" s="3" t="s">
        <v>1414</v>
      </c>
      <c r="B1503" s="3" t="s">
        <v>3784</v>
      </c>
      <c r="C1503" s="3" t="s">
        <v>2234</v>
      </c>
      <c r="D1503" s="3" t="s">
        <v>2353</v>
      </c>
      <c r="E1503" s="3" t="s">
        <v>58</v>
      </c>
      <c r="F1503" s="3" t="s">
        <v>57</v>
      </c>
      <c r="G1503" s="3" t="s">
        <v>118</v>
      </c>
      <c r="H1503" s="3" t="s">
        <v>2880</v>
      </c>
      <c r="I1503" s="11">
        <v>5</v>
      </c>
      <c r="J1503" s="12">
        <v>10</v>
      </c>
      <c r="K1503" s="12">
        <f t="shared" si="23"/>
        <v>10</v>
      </c>
      <c r="L1503" s="4">
        <v>1</v>
      </c>
    </row>
    <row r="1504" spans="1:12" x14ac:dyDescent="0.25">
      <c r="A1504" s="3" t="s">
        <v>1415</v>
      </c>
      <c r="B1504" s="3" t="s">
        <v>3785</v>
      </c>
      <c r="C1504" s="3" t="s">
        <v>2234</v>
      </c>
      <c r="D1504" s="3" t="s">
        <v>2568</v>
      </c>
      <c r="E1504" s="3" t="s">
        <v>90</v>
      </c>
      <c r="F1504" s="3" t="s">
        <v>89</v>
      </c>
      <c r="G1504" s="3" t="s">
        <v>89</v>
      </c>
      <c r="H1504" s="3" t="s">
        <v>90</v>
      </c>
      <c r="I1504" s="11">
        <v>7</v>
      </c>
      <c r="J1504" s="12">
        <v>19</v>
      </c>
      <c r="K1504" s="12">
        <f t="shared" si="23"/>
        <v>19</v>
      </c>
      <c r="L1504" s="4">
        <v>1</v>
      </c>
    </row>
    <row r="1505" spans="1:12" x14ac:dyDescent="0.25">
      <c r="A1505" s="3" t="s">
        <v>1416</v>
      </c>
      <c r="B1505" s="3" t="s">
        <v>4664</v>
      </c>
      <c r="C1505" s="3" t="s">
        <v>2234</v>
      </c>
      <c r="D1505" s="3" t="s">
        <v>2277</v>
      </c>
      <c r="E1505" s="3" t="s">
        <v>2224</v>
      </c>
      <c r="F1505" s="3" t="s">
        <v>40</v>
      </c>
      <c r="G1505" s="3" t="s">
        <v>40</v>
      </c>
      <c r="H1505" s="3" t="s">
        <v>2756</v>
      </c>
      <c r="I1505" s="11">
        <v>6</v>
      </c>
      <c r="J1505" s="12">
        <v>9</v>
      </c>
      <c r="K1505" s="12">
        <f t="shared" si="23"/>
        <v>9</v>
      </c>
      <c r="L1505" s="4">
        <v>1</v>
      </c>
    </row>
    <row r="1506" spans="1:12" x14ac:dyDescent="0.25">
      <c r="A1506" s="3" t="s">
        <v>1417</v>
      </c>
      <c r="B1506" s="3" t="s">
        <v>3421</v>
      </c>
      <c r="C1506" s="3" t="s">
        <v>2234</v>
      </c>
      <c r="D1506" s="3" t="s">
        <v>2335</v>
      </c>
      <c r="E1506" s="3" t="s">
        <v>76</v>
      </c>
      <c r="F1506" s="3" t="s">
        <v>75</v>
      </c>
      <c r="G1506" s="3" t="s">
        <v>75</v>
      </c>
      <c r="H1506" s="3" t="s">
        <v>76</v>
      </c>
      <c r="I1506" s="11">
        <v>7</v>
      </c>
      <c r="J1506" s="12">
        <v>11</v>
      </c>
      <c r="K1506" s="12">
        <f t="shared" si="23"/>
        <v>11</v>
      </c>
      <c r="L1506" s="4">
        <v>1</v>
      </c>
    </row>
    <row r="1507" spans="1:12" x14ac:dyDescent="0.25">
      <c r="A1507" s="3" t="s">
        <v>1418</v>
      </c>
      <c r="B1507" s="3" t="s">
        <v>4665</v>
      </c>
      <c r="C1507" s="3" t="s">
        <v>2234</v>
      </c>
      <c r="D1507" s="3" t="s">
        <v>2788</v>
      </c>
      <c r="E1507" s="3" t="s">
        <v>105</v>
      </c>
      <c r="F1507" s="3" t="s">
        <v>104</v>
      </c>
      <c r="G1507" s="3" t="s">
        <v>104</v>
      </c>
      <c r="H1507" s="3" t="s">
        <v>2364</v>
      </c>
      <c r="I1507" s="11">
        <v>7</v>
      </c>
      <c r="J1507" s="12">
        <v>10</v>
      </c>
      <c r="K1507" s="12">
        <f t="shared" si="23"/>
        <v>10</v>
      </c>
      <c r="L1507" s="4">
        <v>1</v>
      </c>
    </row>
    <row r="1508" spans="1:12" x14ac:dyDescent="0.25">
      <c r="A1508" s="3" t="s">
        <v>1419</v>
      </c>
      <c r="B1508" s="3" t="s">
        <v>3786</v>
      </c>
      <c r="C1508" s="3" t="s">
        <v>2234</v>
      </c>
      <c r="D1508" s="3" t="s">
        <v>2245</v>
      </c>
      <c r="E1508" s="3" t="s">
        <v>2224</v>
      </c>
      <c r="F1508" s="3" t="s">
        <v>40</v>
      </c>
      <c r="G1508" s="3" t="s">
        <v>40</v>
      </c>
      <c r="H1508" s="3" t="s">
        <v>2756</v>
      </c>
      <c r="I1508" s="11">
        <v>5</v>
      </c>
      <c r="J1508" s="12">
        <v>11</v>
      </c>
      <c r="K1508" s="12">
        <f t="shared" si="23"/>
        <v>11</v>
      </c>
      <c r="L1508" s="4">
        <v>1</v>
      </c>
    </row>
    <row r="1509" spans="1:12" x14ac:dyDescent="0.25">
      <c r="A1509" s="3" t="s">
        <v>1420</v>
      </c>
      <c r="B1509" s="3" t="s">
        <v>5211</v>
      </c>
      <c r="C1509" s="3" t="s">
        <v>2234</v>
      </c>
      <c r="D1509" s="3" t="s">
        <v>2664</v>
      </c>
      <c r="E1509" s="3" t="s">
        <v>2224</v>
      </c>
      <c r="F1509" s="3" t="s">
        <v>40</v>
      </c>
      <c r="G1509" s="3" t="s">
        <v>120</v>
      </c>
      <c r="H1509" s="3" t="s">
        <v>2879</v>
      </c>
      <c r="I1509" s="11">
        <v>6</v>
      </c>
      <c r="J1509" s="12">
        <v>16</v>
      </c>
      <c r="K1509" s="12">
        <f t="shared" si="23"/>
        <v>16</v>
      </c>
      <c r="L1509" s="4">
        <v>1</v>
      </c>
    </row>
    <row r="1510" spans="1:12" x14ac:dyDescent="0.25">
      <c r="A1510" s="3" t="s">
        <v>1421</v>
      </c>
      <c r="B1510" s="3" t="s">
        <v>3787</v>
      </c>
      <c r="C1510" s="3" t="s">
        <v>2234</v>
      </c>
      <c r="D1510" s="3" t="s">
        <v>2514</v>
      </c>
      <c r="E1510" s="3" t="s">
        <v>58</v>
      </c>
      <c r="F1510" s="3" t="s">
        <v>57</v>
      </c>
      <c r="G1510" s="3" t="s">
        <v>118</v>
      </c>
      <c r="H1510" s="3" t="s">
        <v>2880</v>
      </c>
      <c r="I1510" s="11">
        <v>10</v>
      </c>
      <c r="J1510" s="12">
        <v>17</v>
      </c>
      <c r="K1510" s="12">
        <f t="shared" si="23"/>
        <v>17</v>
      </c>
      <c r="L1510" s="4">
        <v>1</v>
      </c>
    </row>
    <row r="1511" spans="1:12" x14ac:dyDescent="0.25">
      <c r="A1511" s="3" t="s">
        <v>1422</v>
      </c>
      <c r="B1511" s="3" t="s">
        <v>4666</v>
      </c>
      <c r="C1511" s="3" t="s">
        <v>2234</v>
      </c>
      <c r="D1511" s="3" t="s">
        <v>2284</v>
      </c>
      <c r="E1511" s="3" t="s">
        <v>29</v>
      </c>
      <c r="F1511" s="3" t="s">
        <v>28</v>
      </c>
      <c r="G1511" s="3" t="s">
        <v>120</v>
      </c>
      <c r="H1511" s="3" t="s">
        <v>2879</v>
      </c>
      <c r="I1511" s="11">
        <v>1</v>
      </c>
      <c r="J1511" s="12">
        <v>6</v>
      </c>
      <c r="K1511" s="12">
        <f t="shared" si="23"/>
        <v>6</v>
      </c>
      <c r="L1511" s="4">
        <v>1</v>
      </c>
    </row>
    <row r="1512" spans="1:12" x14ac:dyDescent="0.25">
      <c r="A1512" s="3" t="s">
        <v>1423</v>
      </c>
      <c r="B1512" s="3" t="s">
        <v>4667</v>
      </c>
      <c r="C1512" s="3" t="s">
        <v>2234</v>
      </c>
      <c r="D1512" s="3" t="s">
        <v>2237</v>
      </c>
      <c r="E1512" s="3" t="s">
        <v>72</v>
      </c>
      <c r="F1512" s="3" t="s">
        <v>71</v>
      </c>
      <c r="G1512" s="3" t="s">
        <v>71</v>
      </c>
      <c r="H1512" s="3" t="s">
        <v>72</v>
      </c>
      <c r="I1512" s="11">
        <v>10</v>
      </c>
      <c r="J1512" s="12">
        <v>18</v>
      </c>
      <c r="K1512" s="12">
        <f t="shared" si="23"/>
        <v>18</v>
      </c>
      <c r="L1512" s="4">
        <v>1</v>
      </c>
    </row>
    <row r="1513" spans="1:12" x14ac:dyDescent="0.25">
      <c r="A1513" s="3" t="s">
        <v>1424</v>
      </c>
      <c r="B1513" s="3" t="s">
        <v>4668</v>
      </c>
      <c r="C1513" s="3" t="s">
        <v>2234</v>
      </c>
      <c r="D1513" s="3" t="s">
        <v>2659</v>
      </c>
      <c r="E1513" s="3" t="s">
        <v>50</v>
      </c>
      <c r="F1513" s="3" t="s">
        <v>49</v>
      </c>
      <c r="G1513" s="3" t="s">
        <v>49</v>
      </c>
      <c r="H1513" s="3" t="s">
        <v>50</v>
      </c>
      <c r="I1513" s="11">
        <v>7</v>
      </c>
      <c r="J1513" s="12">
        <v>11</v>
      </c>
      <c r="K1513" s="12">
        <f t="shared" si="23"/>
        <v>11</v>
      </c>
      <c r="L1513" s="4">
        <v>1</v>
      </c>
    </row>
    <row r="1514" spans="1:12" x14ac:dyDescent="0.25">
      <c r="A1514" s="3" t="s">
        <v>1425</v>
      </c>
      <c r="B1514" s="3" t="s">
        <v>4669</v>
      </c>
      <c r="C1514" s="3" t="s">
        <v>2234</v>
      </c>
      <c r="D1514" s="3" t="s">
        <v>2279</v>
      </c>
      <c r="E1514" s="3" t="s">
        <v>31</v>
      </c>
      <c r="F1514" s="3" t="s">
        <v>30</v>
      </c>
      <c r="G1514" s="3" t="s">
        <v>30</v>
      </c>
      <c r="H1514" s="3" t="s">
        <v>31</v>
      </c>
      <c r="I1514" s="11">
        <v>6</v>
      </c>
      <c r="J1514" s="12">
        <v>9</v>
      </c>
      <c r="K1514" s="12">
        <f t="shared" si="23"/>
        <v>9</v>
      </c>
      <c r="L1514" s="4">
        <v>1</v>
      </c>
    </row>
    <row r="1515" spans="1:12" x14ac:dyDescent="0.25">
      <c r="A1515" s="3" t="s">
        <v>1426</v>
      </c>
      <c r="B1515" s="3" t="s">
        <v>5212</v>
      </c>
      <c r="C1515" s="3" t="s">
        <v>2234</v>
      </c>
      <c r="D1515" s="3" t="s">
        <v>2664</v>
      </c>
      <c r="E1515" s="3" t="s">
        <v>2223</v>
      </c>
      <c r="F1515" s="3" t="s">
        <v>97</v>
      </c>
      <c r="G1515" s="3" t="s">
        <v>120</v>
      </c>
      <c r="H1515" s="3" t="s">
        <v>2879</v>
      </c>
      <c r="I1515" s="11">
        <v>10</v>
      </c>
      <c r="J1515" s="12">
        <v>18</v>
      </c>
      <c r="K1515" s="12">
        <f t="shared" si="23"/>
        <v>18</v>
      </c>
      <c r="L1515" s="4">
        <v>1</v>
      </c>
    </row>
    <row r="1516" spans="1:12" x14ac:dyDescent="0.25">
      <c r="A1516" s="3" t="s">
        <v>1427</v>
      </c>
      <c r="B1516" s="3" t="s">
        <v>3788</v>
      </c>
      <c r="C1516" s="3" t="s">
        <v>2234</v>
      </c>
      <c r="D1516" s="3" t="s">
        <v>2259</v>
      </c>
      <c r="E1516" s="3" t="s">
        <v>46</v>
      </c>
      <c r="F1516" s="3" t="s">
        <v>45</v>
      </c>
      <c r="G1516" s="3" t="s">
        <v>127</v>
      </c>
      <c r="H1516" s="3" t="s">
        <v>142</v>
      </c>
      <c r="I1516" s="11">
        <v>3</v>
      </c>
      <c r="J1516" s="12">
        <v>20</v>
      </c>
      <c r="K1516" s="12">
        <f t="shared" si="23"/>
        <v>20</v>
      </c>
      <c r="L1516" s="4">
        <v>1</v>
      </c>
    </row>
    <row r="1517" spans="1:12" x14ac:dyDescent="0.25">
      <c r="A1517" s="3" t="s">
        <v>1428</v>
      </c>
      <c r="B1517" s="3" t="s">
        <v>4670</v>
      </c>
      <c r="C1517" s="3" t="s">
        <v>2234</v>
      </c>
      <c r="D1517" s="3" t="s">
        <v>2813</v>
      </c>
      <c r="E1517" s="3" t="s">
        <v>72</v>
      </c>
      <c r="F1517" s="3" t="s">
        <v>71</v>
      </c>
      <c r="G1517" s="3" t="s">
        <v>127</v>
      </c>
      <c r="H1517" s="3" t="s">
        <v>142</v>
      </c>
      <c r="I1517" s="11">
        <v>5</v>
      </c>
      <c r="J1517" s="12">
        <v>8</v>
      </c>
      <c r="K1517" s="12">
        <f t="shared" si="23"/>
        <v>8</v>
      </c>
      <c r="L1517" s="4">
        <v>1</v>
      </c>
    </row>
    <row r="1518" spans="1:12" x14ac:dyDescent="0.25">
      <c r="A1518" s="3" t="s">
        <v>1429</v>
      </c>
      <c r="B1518" s="3" t="s">
        <v>2952</v>
      </c>
      <c r="C1518" s="3" t="s">
        <v>2234</v>
      </c>
      <c r="D1518" s="3" t="s">
        <v>2568</v>
      </c>
      <c r="E1518" s="3" t="s">
        <v>94</v>
      </c>
      <c r="F1518" s="3" t="s">
        <v>93</v>
      </c>
      <c r="G1518" s="3" t="s">
        <v>93</v>
      </c>
      <c r="H1518" s="3" t="s">
        <v>94</v>
      </c>
      <c r="I1518" s="11">
        <v>5</v>
      </c>
      <c r="J1518" s="12">
        <v>10</v>
      </c>
      <c r="K1518" s="12">
        <f t="shared" si="23"/>
        <v>10</v>
      </c>
      <c r="L1518" s="4">
        <v>1</v>
      </c>
    </row>
    <row r="1519" spans="1:12" x14ac:dyDescent="0.25">
      <c r="A1519" s="3" t="s">
        <v>1430</v>
      </c>
      <c r="B1519" s="3" t="s">
        <v>4671</v>
      </c>
      <c r="C1519" s="3" t="s">
        <v>2234</v>
      </c>
      <c r="D1519" s="3" t="s">
        <v>2279</v>
      </c>
      <c r="E1519" s="3" t="s">
        <v>96</v>
      </c>
      <c r="F1519" s="3" t="s">
        <v>95</v>
      </c>
      <c r="G1519" s="3" t="s">
        <v>95</v>
      </c>
      <c r="H1519" s="3" t="s">
        <v>96</v>
      </c>
      <c r="I1519" s="11">
        <v>10</v>
      </c>
      <c r="J1519" s="12">
        <v>10</v>
      </c>
      <c r="K1519" s="12">
        <f t="shared" si="23"/>
        <v>10</v>
      </c>
      <c r="L1519" s="4">
        <v>1</v>
      </c>
    </row>
    <row r="1520" spans="1:12" x14ac:dyDescent="0.25">
      <c r="A1520" s="3" t="s">
        <v>1431</v>
      </c>
      <c r="B1520" s="3" t="s">
        <v>4672</v>
      </c>
      <c r="C1520" s="3" t="s">
        <v>2234</v>
      </c>
      <c r="D1520" s="3" t="s">
        <v>2284</v>
      </c>
      <c r="E1520" s="3" t="s">
        <v>62</v>
      </c>
      <c r="F1520" s="3" t="s">
        <v>61</v>
      </c>
      <c r="G1520" s="3" t="s">
        <v>120</v>
      </c>
      <c r="H1520" s="3" t="s">
        <v>2879</v>
      </c>
      <c r="I1520" s="11">
        <v>4</v>
      </c>
      <c r="J1520" s="12">
        <v>17</v>
      </c>
      <c r="K1520" s="12">
        <f t="shared" si="23"/>
        <v>17</v>
      </c>
      <c r="L1520" s="4">
        <v>1</v>
      </c>
    </row>
    <row r="1521" spans="1:12" x14ac:dyDescent="0.25">
      <c r="A1521" s="3" t="s">
        <v>2080</v>
      </c>
      <c r="B1521" s="3" t="s">
        <v>5176</v>
      </c>
      <c r="C1521" s="3" t="s">
        <v>2234</v>
      </c>
      <c r="D1521" s="3" t="s">
        <v>2792</v>
      </c>
      <c r="E1521" s="3" t="s">
        <v>119</v>
      </c>
      <c r="F1521" s="3" t="s">
        <v>118</v>
      </c>
      <c r="G1521" s="3" t="s">
        <v>128</v>
      </c>
      <c r="H1521" s="3" t="s">
        <v>129</v>
      </c>
      <c r="I1521" s="11">
        <v>5</v>
      </c>
      <c r="J1521" s="12">
        <v>10</v>
      </c>
      <c r="K1521" s="12">
        <f t="shared" si="23"/>
        <v>10</v>
      </c>
      <c r="L1521" s="4">
        <v>1</v>
      </c>
    </row>
    <row r="1522" spans="1:12" x14ac:dyDescent="0.25">
      <c r="A1522" s="3" t="s">
        <v>1432</v>
      </c>
      <c r="B1522" s="3" t="s">
        <v>3099</v>
      </c>
      <c r="C1522" s="3" t="s">
        <v>2234</v>
      </c>
      <c r="D1522" s="3" t="s">
        <v>2812</v>
      </c>
      <c r="E1522" s="3" t="s">
        <v>72</v>
      </c>
      <c r="F1522" s="3" t="s">
        <v>71</v>
      </c>
      <c r="G1522" s="3" t="s">
        <v>120</v>
      </c>
      <c r="H1522" s="3" t="s">
        <v>2879</v>
      </c>
      <c r="I1522" s="11">
        <v>10</v>
      </c>
      <c r="J1522" s="12">
        <v>8</v>
      </c>
      <c r="K1522" s="12">
        <f t="shared" si="23"/>
        <v>8</v>
      </c>
      <c r="L1522" s="4">
        <v>1</v>
      </c>
    </row>
    <row r="1523" spans="1:12" x14ac:dyDescent="0.25">
      <c r="A1523" s="3" t="s">
        <v>1433</v>
      </c>
      <c r="B1523" s="3" t="s">
        <v>4673</v>
      </c>
      <c r="C1523" s="3" t="s">
        <v>2234</v>
      </c>
      <c r="D1523" s="3" t="s">
        <v>2239</v>
      </c>
      <c r="E1523" s="3" t="s">
        <v>9</v>
      </c>
      <c r="F1523" s="3" t="s">
        <v>8</v>
      </c>
      <c r="G1523" s="3" t="s">
        <v>8</v>
      </c>
      <c r="H1523" s="3" t="s">
        <v>2235</v>
      </c>
      <c r="I1523" s="11">
        <v>7</v>
      </c>
      <c r="J1523" s="12">
        <v>9</v>
      </c>
      <c r="K1523" s="12">
        <f t="shared" si="23"/>
        <v>9</v>
      </c>
      <c r="L1523" s="4">
        <v>1</v>
      </c>
    </row>
    <row r="1524" spans="1:12" x14ac:dyDescent="0.25">
      <c r="A1524" s="3" t="s">
        <v>1434</v>
      </c>
      <c r="B1524" s="3" t="s">
        <v>2974</v>
      </c>
      <c r="C1524" s="3" t="s">
        <v>2234</v>
      </c>
      <c r="D1524" s="3" t="s">
        <v>2308</v>
      </c>
      <c r="E1524" s="3" t="s">
        <v>99</v>
      </c>
      <c r="F1524" s="3" t="s">
        <v>98</v>
      </c>
      <c r="G1524" s="3" t="s">
        <v>98</v>
      </c>
      <c r="H1524" s="3" t="s">
        <v>99</v>
      </c>
      <c r="I1524" s="11">
        <v>5</v>
      </c>
      <c r="J1524" s="12">
        <v>10</v>
      </c>
      <c r="K1524" s="12">
        <f t="shared" si="23"/>
        <v>10</v>
      </c>
      <c r="L1524" s="4">
        <v>0.4</v>
      </c>
    </row>
    <row r="1525" spans="1:12" x14ac:dyDescent="0.25">
      <c r="A1525" s="3" t="s">
        <v>1434</v>
      </c>
      <c r="B1525" s="3" t="s">
        <v>2974</v>
      </c>
      <c r="C1525" s="3" t="s">
        <v>2234</v>
      </c>
      <c r="D1525" s="3" t="s">
        <v>2413</v>
      </c>
      <c r="E1525" s="3" t="s">
        <v>99</v>
      </c>
      <c r="F1525" s="3" t="s">
        <v>98</v>
      </c>
      <c r="G1525" s="3" t="s">
        <v>130</v>
      </c>
      <c r="H1525" s="3" t="s">
        <v>2885</v>
      </c>
      <c r="I1525" s="11">
        <v>5</v>
      </c>
      <c r="J1525" s="12">
        <v>10</v>
      </c>
      <c r="K1525" s="12">
        <f t="shared" si="23"/>
        <v>10</v>
      </c>
      <c r="L1525" s="4">
        <v>0.6</v>
      </c>
    </row>
    <row r="1526" spans="1:12" x14ac:dyDescent="0.25">
      <c r="A1526" s="3" t="s">
        <v>1435</v>
      </c>
      <c r="B1526" s="3" t="s">
        <v>3789</v>
      </c>
      <c r="C1526" s="3" t="s">
        <v>2234</v>
      </c>
      <c r="D1526" s="3" t="s">
        <v>2239</v>
      </c>
      <c r="E1526" s="3" t="s">
        <v>52</v>
      </c>
      <c r="F1526" s="3" t="s">
        <v>51</v>
      </c>
      <c r="G1526" s="3" t="s">
        <v>51</v>
      </c>
      <c r="H1526" s="3" t="s">
        <v>52</v>
      </c>
      <c r="I1526" s="11">
        <v>10</v>
      </c>
      <c r="J1526" s="12">
        <v>9</v>
      </c>
      <c r="K1526" s="12">
        <f t="shared" si="23"/>
        <v>9</v>
      </c>
      <c r="L1526" s="4">
        <v>1</v>
      </c>
    </row>
    <row r="1527" spans="1:12" x14ac:dyDescent="0.25">
      <c r="A1527" s="3" t="s">
        <v>1436</v>
      </c>
      <c r="B1527" s="3" t="s">
        <v>5307</v>
      </c>
      <c r="C1527" s="3" t="s">
        <v>2234</v>
      </c>
      <c r="D1527" s="3" t="s">
        <v>2243</v>
      </c>
      <c r="E1527" s="3" t="s">
        <v>99</v>
      </c>
      <c r="F1527" s="3" t="s">
        <v>98</v>
      </c>
      <c r="G1527" s="3" t="s">
        <v>120</v>
      </c>
      <c r="H1527" s="3" t="s">
        <v>2879</v>
      </c>
      <c r="I1527" s="11">
        <v>10</v>
      </c>
      <c r="J1527" s="12">
        <v>13</v>
      </c>
      <c r="K1527" s="12">
        <f t="shared" si="23"/>
        <v>13</v>
      </c>
      <c r="L1527" s="4">
        <v>1</v>
      </c>
    </row>
    <row r="1528" spans="1:12" x14ac:dyDescent="0.25">
      <c r="A1528" s="3" t="s">
        <v>1437</v>
      </c>
      <c r="B1528" s="3" t="s">
        <v>4674</v>
      </c>
      <c r="C1528" s="3" t="s">
        <v>2234</v>
      </c>
      <c r="D1528" s="3" t="s">
        <v>2308</v>
      </c>
      <c r="E1528" s="3" t="s">
        <v>96</v>
      </c>
      <c r="F1528" s="3" t="s">
        <v>95</v>
      </c>
      <c r="G1528" s="3" t="s">
        <v>95</v>
      </c>
      <c r="H1528" s="3" t="s">
        <v>96</v>
      </c>
      <c r="I1528" s="11">
        <v>6</v>
      </c>
      <c r="J1528" s="12">
        <v>10</v>
      </c>
      <c r="K1528" s="12">
        <f t="shared" si="23"/>
        <v>10</v>
      </c>
      <c r="L1528" s="4">
        <v>1</v>
      </c>
    </row>
    <row r="1529" spans="1:12" x14ac:dyDescent="0.25">
      <c r="A1529" s="3" t="s">
        <v>1438</v>
      </c>
      <c r="B1529" s="3" t="s">
        <v>3790</v>
      </c>
      <c r="C1529" s="3" t="s">
        <v>2234</v>
      </c>
      <c r="D1529" s="3" t="s">
        <v>2651</v>
      </c>
      <c r="E1529" s="3" t="s">
        <v>88</v>
      </c>
      <c r="F1529" s="3" t="s">
        <v>87</v>
      </c>
      <c r="G1529" s="3" t="s">
        <v>127</v>
      </c>
      <c r="H1529" s="3" t="s">
        <v>142</v>
      </c>
      <c r="I1529" s="11">
        <v>8</v>
      </c>
      <c r="J1529" s="12">
        <v>11</v>
      </c>
      <c r="K1529" s="12">
        <f t="shared" si="23"/>
        <v>11</v>
      </c>
      <c r="L1529" s="4">
        <v>1</v>
      </c>
    </row>
    <row r="1530" spans="1:12" x14ac:dyDescent="0.25">
      <c r="A1530" s="3" t="s">
        <v>1439</v>
      </c>
      <c r="B1530" s="3" t="s">
        <v>4675</v>
      </c>
      <c r="C1530" s="3" t="s">
        <v>2234</v>
      </c>
      <c r="D1530" s="3" t="s">
        <v>2375</v>
      </c>
      <c r="E1530" s="3" t="s">
        <v>46</v>
      </c>
      <c r="F1530" s="3" t="s">
        <v>45</v>
      </c>
      <c r="G1530" s="3" t="s">
        <v>127</v>
      </c>
      <c r="H1530" s="3" t="s">
        <v>142</v>
      </c>
      <c r="I1530" s="11">
        <v>5</v>
      </c>
      <c r="J1530" s="12">
        <v>6</v>
      </c>
      <c r="K1530" s="12">
        <f t="shared" si="23"/>
        <v>6</v>
      </c>
      <c r="L1530" s="4">
        <v>1</v>
      </c>
    </row>
    <row r="1531" spans="1:12" x14ac:dyDescent="0.25">
      <c r="A1531" s="3" t="s">
        <v>1440</v>
      </c>
      <c r="B1531" s="3" t="s">
        <v>2927</v>
      </c>
      <c r="C1531" s="3" t="s">
        <v>2234</v>
      </c>
      <c r="D1531" s="3" t="s">
        <v>2308</v>
      </c>
      <c r="E1531" s="3" t="s">
        <v>11</v>
      </c>
      <c r="F1531" s="3" t="s">
        <v>10</v>
      </c>
      <c r="G1531" s="3" t="s">
        <v>10</v>
      </c>
      <c r="H1531" s="3" t="s">
        <v>11</v>
      </c>
      <c r="I1531" s="11">
        <v>10</v>
      </c>
      <c r="J1531" s="12">
        <v>10</v>
      </c>
      <c r="K1531" s="12">
        <f t="shared" si="23"/>
        <v>10</v>
      </c>
      <c r="L1531" s="4">
        <v>1</v>
      </c>
    </row>
    <row r="1532" spans="1:12" x14ac:dyDescent="0.25">
      <c r="A1532" s="3" t="s">
        <v>2081</v>
      </c>
      <c r="B1532" s="3" t="s">
        <v>5213</v>
      </c>
      <c r="C1532" s="3" t="s">
        <v>2234</v>
      </c>
      <c r="D1532" s="3" t="s">
        <v>2243</v>
      </c>
      <c r="E1532" s="3" t="s">
        <v>29</v>
      </c>
      <c r="F1532" s="3" t="s">
        <v>28</v>
      </c>
      <c r="G1532" s="3" t="s">
        <v>120</v>
      </c>
      <c r="H1532" s="3" t="s">
        <v>2879</v>
      </c>
      <c r="I1532" s="11">
        <v>9</v>
      </c>
      <c r="J1532" s="12">
        <v>3</v>
      </c>
      <c r="K1532" s="12">
        <f t="shared" si="23"/>
        <v>3</v>
      </c>
      <c r="L1532" s="4">
        <v>1</v>
      </c>
    </row>
    <row r="1533" spans="1:12" x14ac:dyDescent="0.25">
      <c r="A1533" s="3" t="s">
        <v>1441</v>
      </c>
      <c r="B1533" s="3" t="s">
        <v>4676</v>
      </c>
      <c r="C1533" s="3" t="s">
        <v>2234</v>
      </c>
      <c r="D1533" s="3" t="s">
        <v>2454</v>
      </c>
      <c r="E1533" s="3" t="s">
        <v>56</v>
      </c>
      <c r="F1533" s="3" t="s">
        <v>55</v>
      </c>
      <c r="G1533" s="3" t="s">
        <v>127</v>
      </c>
      <c r="H1533" s="3" t="s">
        <v>142</v>
      </c>
      <c r="I1533" s="11">
        <v>7</v>
      </c>
      <c r="J1533" s="12">
        <v>10</v>
      </c>
      <c r="K1533" s="12">
        <f t="shared" si="23"/>
        <v>10</v>
      </c>
      <c r="L1533" s="4">
        <v>1</v>
      </c>
    </row>
    <row r="1534" spans="1:12" x14ac:dyDescent="0.25">
      <c r="A1534" s="3" t="s">
        <v>1442</v>
      </c>
      <c r="B1534" s="3" t="s">
        <v>3422</v>
      </c>
      <c r="C1534" s="3" t="s">
        <v>2234</v>
      </c>
      <c r="D1534" s="3" t="s">
        <v>2302</v>
      </c>
      <c r="E1534" s="3" t="s">
        <v>33</v>
      </c>
      <c r="F1534" s="3" t="s">
        <v>32</v>
      </c>
      <c r="G1534" s="3" t="s">
        <v>127</v>
      </c>
      <c r="H1534" s="3" t="s">
        <v>142</v>
      </c>
      <c r="I1534" s="11">
        <v>3</v>
      </c>
      <c r="J1534" s="12">
        <v>5</v>
      </c>
      <c r="K1534" s="12">
        <f t="shared" si="23"/>
        <v>5</v>
      </c>
      <c r="L1534" s="4">
        <v>1</v>
      </c>
    </row>
    <row r="1535" spans="1:12" x14ac:dyDescent="0.25">
      <c r="A1535" s="3" t="s">
        <v>1443</v>
      </c>
      <c r="B1535" s="3" t="s">
        <v>5177</v>
      </c>
      <c r="C1535" s="3" t="s">
        <v>2234</v>
      </c>
      <c r="D1535" s="3" t="s">
        <v>2664</v>
      </c>
      <c r="E1535" s="3" t="s">
        <v>80</v>
      </c>
      <c r="F1535" s="3" t="s">
        <v>79</v>
      </c>
      <c r="G1535" s="3" t="s">
        <v>120</v>
      </c>
      <c r="H1535" s="3" t="s">
        <v>2879</v>
      </c>
      <c r="I1535" s="11">
        <v>7</v>
      </c>
      <c r="J1535" s="12">
        <v>20</v>
      </c>
      <c r="K1535" s="12">
        <f t="shared" si="23"/>
        <v>20</v>
      </c>
      <c r="L1535" s="4">
        <v>0.5</v>
      </c>
    </row>
    <row r="1536" spans="1:12" x14ac:dyDescent="0.25">
      <c r="A1536" s="3" t="s">
        <v>1443</v>
      </c>
      <c r="B1536" s="3" t="s">
        <v>5177</v>
      </c>
      <c r="C1536" s="3" t="s">
        <v>2234</v>
      </c>
      <c r="D1536" s="3" t="s">
        <v>2664</v>
      </c>
      <c r="E1536" s="3" t="s">
        <v>37</v>
      </c>
      <c r="F1536" s="3" t="s">
        <v>36</v>
      </c>
      <c r="G1536" s="3" t="s">
        <v>120</v>
      </c>
      <c r="H1536" s="3" t="s">
        <v>2879</v>
      </c>
      <c r="I1536" s="11">
        <v>7</v>
      </c>
      <c r="J1536" s="12">
        <v>20</v>
      </c>
      <c r="K1536" s="12">
        <f t="shared" si="23"/>
        <v>20</v>
      </c>
      <c r="L1536" s="4">
        <v>0.5</v>
      </c>
    </row>
    <row r="1537" spans="1:12" x14ac:dyDescent="0.25">
      <c r="A1537" s="3" t="s">
        <v>1444</v>
      </c>
      <c r="B1537" s="3" t="s">
        <v>5178</v>
      </c>
      <c r="C1537" s="3" t="s">
        <v>2234</v>
      </c>
      <c r="D1537" s="3" t="s">
        <v>2664</v>
      </c>
      <c r="E1537" s="3" t="s">
        <v>37</v>
      </c>
      <c r="F1537" s="3" t="s">
        <v>36</v>
      </c>
      <c r="G1537" s="3" t="s">
        <v>120</v>
      </c>
      <c r="H1537" s="3" t="s">
        <v>2879</v>
      </c>
      <c r="I1537" s="11">
        <v>5</v>
      </c>
      <c r="J1537" s="12">
        <v>16</v>
      </c>
      <c r="K1537" s="12">
        <f t="shared" si="23"/>
        <v>16</v>
      </c>
      <c r="L1537" s="4">
        <v>0.5</v>
      </c>
    </row>
    <row r="1538" spans="1:12" x14ac:dyDescent="0.25">
      <c r="A1538" s="3" t="s">
        <v>1444</v>
      </c>
      <c r="B1538" s="3" t="s">
        <v>5178</v>
      </c>
      <c r="C1538" s="3" t="s">
        <v>2234</v>
      </c>
      <c r="D1538" s="3" t="s">
        <v>2664</v>
      </c>
      <c r="E1538" s="3" t="s">
        <v>84</v>
      </c>
      <c r="F1538" s="3" t="s">
        <v>83</v>
      </c>
      <c r="G1538" s="3" t="s">
        <v>120</v>
      </c>
      <c r="H1538" s="3" t="s">
        <v>2879</v>
      </c>
      <c r="I1538" s="11">
        <v>5</v>
      </c>
      <c r="J1538" s="12">
        <v>16</v>
      </c>
      <c r="K1538" s="12">
        <f t="shared" ref="K1538:K1601" si="24">IF(J1538&gt;31,31,J1538)</f>
        <v>16</v>
      </c>
      <c r="L1538" s="4">
        <v>0.5</v>
      </c>
    </row>
    <row r="1539" spans="1:12" x14ac:dyDescent="0.25">
      <c r="A1539" s="3" t="s">
        <v>1445</v>
      </c>
      <c r="B1539" s="3" t="s">
        <v>3791</v>
      </c>
      <c r="C1539" s="3" t="s">
        <v>2234</v>
      </c>
      <c r="D1539" s="3" t="s">
        <v>2487</v>
      </c>
      <c r="E1539" s="3" t="s">
        <v>66</v>
      </c>
      <c r="F1539" s="3" t="s">
        <v>65</v>
      </c>
      <c r="G1539" s="3" t="s">
        <v>65</v>
      </c>
      <c r="H1539" s="3" t="s">
        <v>66</v>
      </c>
      <c r="I1539" s="11">
        <v>6</v>
      </c>
      <c r="J1539" s="12">
        <v>10</v>
      </c>
      <c r="K1539" s="12">
        <f t="shared" si="24"/>
        <v>10</v>
      </c>
      <c r="L1539" s="4">
        <v>1</v>
      </c>
    </row>
    <row r="1540" spans="1:12" x14ac:dyDescent="0.25">
      <c r="A1540" s="3" t="s">
        <v>2082</v>
      </c>
      <c r="B1540" s="3" t="s">
        <v>4677</v>
      </c>
      <c r="C1540" s="3" t="s">
        <v>2234</v>
      </c>
      <c r="D1540" s="3" t="s">
        <v>2237</v>
      </c>
      <c r="E1540" s="3" t="s">
        <v>52</v>
      </c>
      <c r="F1540" s="3" t="s">
        <v>51</v>
      </c>
      <c r="G1540" s="3" t="s">
        <v>51</v>
      </c>
      <c r="H1540" s="3" t="s">
        <v>52</v>
      </c>
      <c r="I1540" s="11">
        <v>5</v>
      </c>
      <c r="J1540" s="12">
        <v>7</v>
      </c>
      <c r="K1540" s="12">
        <f t="shared" si="24"/>
        <v>7</v>
      </c>
      <c r="L1540" s="4">
        <v>1</v>
      </c>
    </row>
    <row r="1541" spans="1:12" x14ac:dyDescent="0.25">
      <c r="A1541" s="3" t="s">
        <v>1446</v>
      </c>
      <c r="B1541" s="3" t="s">
        <v>5308</v>
      </c>
      <c r="C1541" s="3" t="s">
        <v>2234</v>
      </c>
      <c r="D1541" s="3" t="s">
        <v>2460</v>
      </c>
      <c r="E1541" s="3" t="s">
        <v>31</v>
      </c>
      <c r="F1541" s="3" t="s">
        <v>30</v>
      </c>
      <c r="G1541" s="3" t="s">
        <v>30</v>
      </c>
      <c r="H1541" s="3" t="s">
        <v>31</v>
      </c>
      <c r="I1541" s="11">
        <v>5</v>
      </c>
      <c r="J1541" s="12">
        <v>10</v>
      </c>
      <c r="K1541" s="12">
        <f t="shared" si="24"/>
        <v>10</v>
      </c>
      <c r="L1541" s="4">
        <v>1</v>
      </c>
    </row>
    <row r="1542" spans="1:12" x14ac:dyDescent="0.25">
      <c r="A1542" s="3" t="s">
        <v>1447</v>
      </c>
      <c r="B1542" s="3" t="s">
        <v>3792</v>
      </c>
      <c r="C1542" s="3" t="s">
        <v>2234</v>
      </c>
      <c r="D1542" s="3" t="s">
        <v>2239</v>
      </c>
      <c r="E1542" s="3" t="s">
        <v>92</v>
      </c>
      <c r="F1542" s="3" t="s">
        <v>91</v>
      </c>
      <c r="G1542" s="3" t="s">
        <v>91</v>
      </c>
      <c r="H1542" s="3" t="s">
        <v>92</v>
      </c>
      <c r="I1542" s="11">
        <v>8</v>
      </c>
      <c r="J1542" s="12">
        <v>10</v>
      </c>
      <c r="K1542" s="12">
        <f t="shared" si="24"/>
        <v>10</v>
      </c>
      <c r="L1542" s="4">
        <v>1</v>
      </c>
    </row>
    <row r="1543" spans="1:12" x14ac:dyDescent="0.25">
      <c r="A1543" s="3" t="s">
        <v>1448</v>
      </c>
      <c r="B1543" s="3" t="s">
        <v>4678</v>
      </c>
      <c r="C1543" s="3" t="s">
        <v>2234</v>
      </c>
      <c r="D1543" s="3" t="s">
        <v>2279</v>
      </c>
      <c r="E1543" s="3" t="s">
        <v>99</v>
      </c>
      <c r="F1543" s="3" t="s">
        <v>98</v>
      </c>
      <c r="G1543" s="3" t="s">
        <v>98</v>
      </c>
      <c r="H1543" s="3" t="s">
        <v>99</v>
      </c>
      <c r="I1543" s="11">
        <v>10</v>
      </c>
      <c r="J1543" s="12">
        <v>20</v>
      </c>
      <c r="K1543" s="12">
        <f t="shared" si="24"/>
        <v>20</v>
      </c>
      <c r="L1543" s="4">
        <v>1</v>
      </c>
    </row>
    <row r="1544" spans="1:12" x14ac:dyDescent="0.25">
      <c r="A1544" s="3" t="s">
        <v>1449</v>
      </c>
      <c r="B1544" s="3" t="s">
        <v>4679</v>
      </c>
      <c r="C1544" s="3" t="s">
        <v>2234</v>
      </c>
      <c r="D1544" s="3" t="s">
        <v>2315</v>
      </c>
      <c r="E1544" s="3" t="s">
        <v>111</v>
      </c>
      <c r="F1544" s="3" t="s">
        <v>110</v>
      </c>
      <c r="G1544" s="3" t="s">
        <v>127</v>
      </c>
      <c r="H1544" s="3" t="s">
        <v>142</v>
      </c>
      <c r="I1544" s="11">
        <v>5</v>
      </c>
      <c r="J1544" s="12">
        <v>14</v>
      </c>
      <c r="K1544" s="12">
        <f t="shared" si="24"/>
        <v>14</v>
      </c>
      <c r="L1544" s="4">
        <v>1</v>
      </c>
    </row>
    <row r="1545" spans="1:12" x14ac:dyDescent="0.25">
      <c r="A1545" s="3" t="s">
        <v>1450</v>
      </c>
      <c r="B1545" s="3" t="s">
        <v>4680</v>
      </c>
      <c r="C1545" s="3" t="s">
        <v>2234</v>
      </c>
      <c r="D1545" s="3" t="s">
        <v>2568</v>
      </c>
      <c r="E1545" s="3" t="s">
        <v>74</v>
      </c>
      <c r="F1545" s="3" t="s">
        <v>73</v>
      </c>
      <c r="G1545" s="3" t="s">
        <v>73</v>
      </c>
      <c r="H1545" s="3" t="s">
        <v>74</v>
      </c>
      <c r="I1545" s="11">
        <v>5</v>
      </c>
      <c r="J1545" s="12">
        <v>10</v>
      </c>
      <c r="K1545" s="12">
        <f t="shared" si="24"/>
        <v>10</v>
      </c>
      <c r="L1545" s="4">
        <v>1</v>
      </c>
    </row>
    <row r="1546" spans="1:12" x14ac:dyDescent="0.25">
      <c r="A1546" s="3" t="s">
        <v>1451</v>
      </c>
      <c r="B1546" s="3" t="s">
        <v>3793</v>
      </c>
      <c r="C1546" s="3" t="s">
        <v>2234</v>
      </c>
      <c r="D1546" s="3" t="s">
        <v>2245</v>
      </c>
      <c r="E1546" s="3" t="s">
        <v>84</v>
      </c>
      <c r="F1546" s="3" t="s">
        <v>83</v>
      </c>
      <c r="G1546" s="3" t="s">
        <v>83</v>
      </c>
      <c r="H1546" s="3" t="s">
        <v>2878</v>
      </c>
      <c r="I1546" s="11">
        <v>1</v>
      </c>
      <c r="J1546" s="12">
        <v>8</v>
      </c>
      <c r="K1546" s="12">
        <f t="shared" si="24"/>
        <v>8</v>
      </c>
      <c r="L1546" s="4">
        <v>1</v>
      </c>
    </row>
    <row r="1547" spans="1:12" x14ac:dyDescent="0.25">
      <c r="A1547" s="3" t="s">
        <v>1452</v>
      </c>
      <c r="B1547" s="3" t="s">
        <v>3794</v>
      </c>
      <c r="C1547" s="3" t="s">
        <v>2234</v>
      </c>
      <c r="D1547" s="3" t="s">
        <v>2284</v>
      </c>
      <c r="E1547" s="3" t="s">
        <v>11</v>
      </c>
      <c r="F1547" s="3" t="s">
        <v>10</v>
      </c>
      <c r="G1547" s="3" t="s">
        <v>120</v>
      </c>
      <c r="H1547" s="3" t="s">
        <v>2879</v>
      </c>
      <c r="I1547" s="11">
        <v>1</v>
      </c>
      <c r="J1547" s="12">
        <v>5</v>
      </c>
      <c r="K1547" s="12">
        <f t="shared" si="24"/>
        <v>5</v>
      </c>
      <c r="L1547" s="4">
        <v>1</v>
      </c>
    </row>
    <row r="1548" spans="1:12" x14ac:dyDescent="0.25">
      <c r="A1548" s="3" t="s">
        <v>2811</v>
      </c>
      <c r="B1548" s="3" t="s">
        <v>4046</v>
      </c>
      <c r="C1548" s="3" t="s">
        <v>2234</v>
      </c>
      <c r="D1548" s="3" t="s">
        <v>2516</v>
      </c>
      <c r="E1548" s="3" t="s">
        <v>50</v>
      </c>
      <c r="F1548" s="3" t="s">
        <v>49</v>
      </c>
      <c r="G1548" s="3" t="s">
        <v>49</v>
      </c>
      <c r="H1548" s="3" t="s">
        <v>50</v>
      </c>
      <c r="I1548" s="11">
        <v>3</v>
      </c>
      <c r="J1548" s="12">
        <v>2</v>
      </c>
      <c r="K1548" s="12">
        <f t="shared" si="24"/>
        <v>2</v>
      </c>
      <c r="L1548" s="4">
        <v>1</v>
      </c>
    </row>
    <row r="1549" spans="1:12" x14ac:dyDescent="0.25">
      <c r="A1549" s="3" t="s">
        <v>1453</v>
      </c>
      <c r="B1549" s="3" t="s">
        <v>4681</v>
      </c>
      <c r="C1549" s="3" t="s">
        <v>2234</v>
      </c>
      <c r="D1549" s="3" t="s">
        <v>2359</v>
      </c>
      <c r="E1549" s="3" t="s">
        <v>96</v>
      </c>
      <c r="F1549" s="3" t="s">
        <v>95</v>
      </c>
      <c r="G1549" s="3" t="s">
        <v>95</v>
      </c>
      <c r="H1549" s="3" t="s">
        <v>96</v>
      </c>
      <c r="I1549" s="11">
        <v>6</v>
      </c>
      <c r="J1549" s="12">
        <v>12</v>
      </c>
      <c r="K1549" s="12">
        <f t="shared" si="24"/>
        <v>12</v>
      </c>
      <c r="L1549" s="4">
        <v>1</v>
      </c>
    </row>
    <row r="1550" spans="1:12" x14ac:dyDescent="0.25">
      <c r="A1550" s="3" t="s">
        <v>1454</v>
      </c>
      <c r="B1550" s="3" t="s">
        <v>4682</v>
      </c>
      <c r="C1550" s="6" t="s">
        <v>2236</v>
      </c>
      <c r="D1550" s="3" t="s">
        <v>2257</v>
      </c>
      <c r="E1550" s="3" t="s">
        <v>96</v>
      </c>
      <c r="F1550" s="3" t="s">
        <v>95</v>
      </c>
      <c r="G1550" s="3" t="s">
        <v>95</v>
      </c>
      <c r="H1550" s="3" t="s">
        <v>96</v>
      </c>
      <c r="I1550" s="11">
        <v>7</v>
      </c>
      <c r="J1550" s="12">
        <v>10</v>
      </c>
      <c r="K1550" s="12">
        <f t="shared" si="24"/>
        <v>10</v>
      </c>
      <c r="L1550" s="4">
        <v>1</v>
      </c>
    </row>
    <row r="1551" spans="1:12" x14ac:dyDescent="0.25">
      <c r="A1551" s="3" t="s">
        <v>1455</v>
      </c>
      <c r="B1551" s="3" t="s">
        <v>5214</v>
      </c>
      <c r="C1551" s="3" t="s">
        <v>2234</v>
      </c>
      <c r="D1551" s="3" t="s">
        <v>2810</v>
      </c>
      <c r="E1551" s="3" t="s">
        <v>96</v>
      </c>
      <c r="F1551" s="3" t="s">
        <v>95</v>
      </c>
      <c r="G1551" s="3" t="s">
        <v>95</v>
      </c>
      <c r="H1551" s="3" t="s">
        <v>96</v>
      </c>
      <c r="I1551" s="11">
        <v>5</v>
      </c>
      <c r="J1551" s="12">
        <v>16</v>
      </c>
      <c r="K1551" s="12">
        <f t="shared" si="24"/>
        <v>16</v>
      </c>
      <c r="L1551" s="4">
        <v>0.6</v>
      </c>
    </row>
    <row r="1552" spans="1:12" x14ac:dyDescent="0.25">
      <c r="A1552" s="3" t="s">
        <v>1456</v>
      </c>
      <c r="B1552" s="3" t="s">
        <v>4683</v>
      </c>
      <c r="C1552" s="3" t="s">
        <v>2234</v>
      </c>
      <c r="D1552" s="3" t="s">
        <v>2284</v>
      </c>
      <c r="E1552" s="3" t="s">
        <v>70</v>
      </c>
      <c r="F1552" s="3" t="s">
        <v>69</v>
      </c>
      <c r="G1552" s="3" t="s">
        <v>120</v>
      </c>
      <c r="H1552" s="3" t="s">
        <v>2879</v>
      </c>
      <c r="I1552" s="11">
        <v>9</v>
      </c>
      <c r="J1552" s="12">
        <v>15</v>
      </c>
      <c r="K1552" s="12">
        <f t="shared" si="24"/>
        <v>15</v>
      </c>
      <c r="L1552" s="4">
        <v>1</v>
      </c>
    </row>
    <row r="1553" spans="1:12" x14ac:dyDescent="0.25">
      <c r="A1553" s="3" t="s">
        <v>1457</v>
      </c>
      <c r="B1553" s="3" t="s">
        <v>4684</v>
      </c>
      <c r="C1553" s="3" t="s">
        <v>2234</v>
      </c>
      <c r="D1553" s="3" t="s">
        <v>2739</v>
      </c>
      <c r="E1553" s="3" t="s">
        <v>72</v>
      </c>
      <c r="F1553" s="3" t="s">
        <v>71</v>
      </c>
      <c r="G1553" s="3" t="s">
        <v>127</v>
      </c>
      <c r="H1553" s="3" t="s">
        <v>142</v>
      </c>
      <c r="I1553" s="11">
        <v>5</v>
      </c>
      <c r="J1553" s="12">
        <v>9</v>
      </c>
      <c r="K1553" s="12">
        <f t="shared" si="24"/>
        <v>9</v>
      </c>
      <c r="L1553" s="4">
        <v>1</v>
      </c>
    </row>
    <row r="1554" spans="1:12" x14ac:dyDescent="0.25">
      <c r="A1554" s="3" t="s">
        <v>1458</v>
      </c>
      <c r="B1554" s="3" t="s">
        <v>3268</v>
      </c>
      <c r="C1554" s="3" t="s">
        <v>2234</v>
      </c>
      <c r="D1554" s="3" t="s">
        <v>2335</v>
      </c>
      <c r="E1554" s="3" t="s">
        <v>74</v>
      </c>
      <c r="F1554" s="3" t="s">
        <v>73</v>
      </c>
      <c r="G1554" s="3" t="s">
        <v>73</v>
      </c>
      <c r="H1554" s="3" t="s">
        <v>74</v>
      </c>
      <c r="I1554" s="11">
        <v>5</v>
      </c>
      <c r="J1554" s="12">
        <v>13</v>
      </c>
      <c r="K1554" s="12">
        <f t="shared" si="24"/>
        <v>13</v>
      </c>
      <c r="L1554" s="4">
        <v>0.5</v>
      </c>
    </row>
    <row r="1555" spans="1:12" x14ac:dyDescent="0.25">
      <c r="A1555" s="3" t="s">
        <v>1458</v>
      </c>
      <c r="B1555" s="3" t="s">
        <v>3268</v>
      </c>
      <c r="C1555" s="3" t="s">
        <v>2234</v>
      </c>
      <c r="D1555" s="3" t="s">
        <v>2335</v>
      </c>
      <c r="E1555" s="3" t="s">
        <v>39</v>
      </c>
      <c r="F1555" s="3" t="s">
        <v>38</v>
      </c>
      <c r="G1555" s="3" t="s">
        <v>38</v>
      </c>
      <c r="H1555" s="3" t="s">
        <v>39</v>
      </c>
      <c r="I1555" s="11">
        <v>5</v>
      </c>
      <c r="J1555" s="12">
        <v>13</v>
      </c>
      <c r="K1555" s="12">
        <f t="shared" si="24"/>
        <v>13</v>
      </c>
      <c r="L1555" s="4">
        <v>0.5</v>
      </c>
    </row>
    <row r="1556" spans="1:12" x14ac:dyDescent="0.25">
      <c r="A1556" s="3" t="s">
        <v>1459</v>
      </c>
      <c r="B1556" s="3" t="s">
        <v>2928</v>
      </c>
      <c r="C1556" s="3" t="s">
        <v>2234</v>
      </c>
      <c r="D1556" s="3" t="s">
        <v>2259</v>
      </c>
      <c r="E1556" s="3" t="s">
        <v>42</v>
      </c>
      <c r="F1556" s="3" t="s">
        <v>41</v>
      </c>
      <c r="G1556" s="3" t="s">
        <v>127</v>
      </c>
      <c r="H1556" s="3" t="s">
        <v>142</v>
      </c>
      <c r="I1556" s="11">
        <v>5</v>
      </c>
      <c r="J1556" s="12">
        <v>10</v>
      </c>
      <c r="K1556" s="12">
        <f t="shared" si="24"/>
        <v>10</v>
      </c>
      <c r="L1556" s="4">
        <v>1</v>
      </c>
    </row>
    <row r="1557" spans="1:12" x14ac:dyDescent="0.25">
      <c r="A1557" s="3" t="s">
        <v>1460</v>
      </c>
      <c r="B1557" s="3" t="s">
        <v>3795</v>
      </c>
      <c r="C1557" s="3" t="s">
        <v>2234</v>
      </c>
      <c r="D1557" s="3" t="s">
        <v>2271</v>
      </c>
      <c r="E1557" s="3" t="s">
        <v>23</v>
      </c>
      <c r="F1557" s="3" t="s">
        <v>22</v>
      </c>
      <c r="G1557" s="3" t="s">
        <v>127</v>
      </c>
      <c r="H1557" s="3" t="s">
        <v>142</v>
      </c>
      <c r="I1557" s="11">
        <v>10</v>
      </c>
      <c r="J1557" s="12">
        <v>10</v>
      </c>
      <c r="K1557" s="12">
        <f t="shared" si="24"/>
        <v>10</v>
      </c>
      <c r="L1557" s="4">
        <v>1</v>
      </c>
    </row>
    <row r="1558" spans="1:12" x14ac:dyDescent="0.25">
      <c r="A1558" s="3" t="s">
        <v>1461</v>
      </c>
      <c r="B1558" s="3" t="s">
        <v>3269</v>
      </c>
      <c r="C1558" s="3" t="s">
        <v>2234</v>
      </c>
      <c r="D1558" s="3" t="s">
        <v>2302</v>
      </c>
      <c r="E1558" s="3" t="s">
        <v>31</v>
      </c>
      <c r="F1558" s="3" t="s">
        <v>30</v>
      </c>
      <c r="G1558" s="3" t="s">
        <v>127</v>
      </c>
      <c r="H1558" s="3" t="s">
        <v>142</v>
      </c>
      <c r="I1558" s="11">
        <v>10</v>
      </c>
      <c r="J1558" s="12">
        <v>15</v>
      </c>
      <c r="K1558" s="12">
        <f t="shared" si="24"/>
        <v>15</v>
      </c>
      <c r="L1558" s="4">
        <v>1</v>
      </c>
    </row>
    <row r="1559" spans="1:12" x14ac:dyDescent="0.25">
      <c r="A1559" s="3" t="s">
        <v>1462</v>
      </c>
      <c r="B1559" s="3" t="s">
        <v>3033</v>
      </c>
      <c r="C1559" s="3" t="s">
        <v>2234</v>
      </c>
      <c r="D1559" s="3" t="s">
        <v>2814</v>
      </c>
      <c r="E1559" s="3" t="s">
        <v>99</v>
      </c>
      <c r="F1559" s="3" t="s">
        <v>98</v>
      </c>
      <c r="G1559" s="3" t="s">
        <v>98</v>
      </c>
      <c r="H1559" s="3" t="s">
        <v>99</v>
      </c>
      <c r="I1559" s="11">
        <v>5</v>
      </c>
      <c r="J1559" s="12">
        <v>10</v>
      </c>
      <c r="K1559" s="12">
        <f t="shared" si="24"/>
        <v>10</v>
      </c>
      <c r="L1559" s="4">
        <v>0.3</v>
      </c>
    </row>
    <row r="1560" spans="1:12" x14ac:dyDescent="0.25">
      <c r="A1560" s="3" t="s">
        <v>1462</v>
      </c>
      <c r="B1560" s="3" t="s">
        <v>3033</v>
      </c>
      <c r="C1560" s="3" t="s">
        <v>2234</v>
      </c>
      <c r="D1560" s="3" t="s">
        <v>2241</v>
      </c>
      <c r="E1560" s="3" t="s">
        <v>99</v>
      </c>
      <c r="F1560" s="3" t="s">
        <v>98</v>
      </c>
      <c r="G1560" s="3" t="s">
        <v>98</v>
      </c>
      <c r="H1560" s="3" t="s">
        <v>99</v>
      </c>
      <c r="I1560" s="11">
        <v>5</v>
      </c>
      <c r="J1560" s="12">
        <v>10</v>
      </c>
      <c r="K1560" s="12">
        <f t="shared" si="24"/>
        <v>10</v>
      </c>
      <c r="L1560" s="4">
        <v>0.7</v>
      </c>
    </row>
    <row r="1561" spans="1:12" x14ac:dyDescent="0.25">
      <c r="A1561" s="3" t="s">
        <v>1463</v>
      </c>
      <c r="B1561" s="3" t="s">
        <v>3100</v>
      </c>
      <c r="C1561" s="3" t="s">
        <v>2234</v>
      </c>
      <c r="D1561" s="3" t="s">
        <v>2237</v>
      </c>
      <c r="E1561" s="3" t="s">
        <v>54</v>
      </c>
      <c r="F1561" s="3" t="s">
        <v>53</v>
      </c>
      <c r="G1561" s="3" t="s">
        <v>53</v>
      </c>
      <c r="H1561" s="3" t="s">
        <v>54</v>
      </c>
      <c r="I1561" s="11">
        <v>8</v>
      </c>
      <c r="J1561" s="12">
        <v>10</v>
      </c>
      <c r="K1561" s="12">
        <f t="shared" si="24"/>
        <v>10</v>
      </c>
      <c r="L1561" s="4">
        <v>1</v>
      </c>
    </row>
    <row r="1562" spans="1:12" x14ac:dyDescent="0.25">
      <c r="A1562" s="3" t="s">
        <v>1464</v>
      </c>
      <c r="B1562" s="3" t="s">
        <v>3423</v>
      </c>
      <c r="C1562" s="3" t="s">
        <v>2234</v>
      </c>
      <c r="D1562" s="3" t="s">
        <v>2291</v>
      </c>
      <c r="E1562" s="3" t="s">
        <v>13</v>
      </c>
      <c r="F1562" s="3" t="s">
        <v>12</v>
      </c>
      <c r="G1562" s="3" t="s">
        <v>12</v>
      </c>
      <c r="H1562" s="3" t="s">
        <v>13</v>
      </c>
      <c r="I1562" s="11">
        <v>6</v>
      </c>
      <c r="J1562" s="12">
        <v>14</v>
      </c>
      <c r="K1562" s="12">
        <f t="shared" si="24"/>
        <v>14</v>
      </c>
      <c r="L1562" s="4">
        <v>1</v>
      </c>
    </row>
    <row r="1563" spans="1:12" x14ac:dyDescent="0.25">
      <c r="A1563" s="3" t="s">
        <v>1465</v>
      </c>
      <c r="B1563" s="3" t="s">
        <v>4685</v>
      </c>
      <c r="C1563" s="3" t="s">
        <v>2234</v>
      </c>
      <c r="D1563" s="3" t="s">
        <v>2282</v>
      </c>
      <c r="E1563" s="3" t="s">
        <v>96</v>
      </c>
      <c r="F1563" s="3" t="s">
        <v>95</v>
      </c>
      <c r="G1563" s="3" t="s">
        <v>95</v>
      </c>
      <c r="H1563" s="3" t="s">
        <v>96</v>
      </c>
      <c r="I1563" s="11">
        <v>9</v>
      </c>
      <c r="J1563" s="12">
        <v>15</v>
      </c>
      <c r="K1563" s="12">
        <f t="shared" si="24"/>
        <v>15</v>
      </c>
      <c r="L1563" s="4">
        <v>1</v>
      </c>
    </row>
    <row r="1564" spans="1:12" x14ac:dyDescent="0.25">
      <c r="A1564" s="3" t="s">
        <v>1466</v>
      </c>
      <c r="B1564" s="3" t="s">
        <v>5309</v>
      </c>
      <c r="C1564" s="3" t="s">
        <v>2234</v>
      </c>
      <c r="D1564" s="3" t="s">
        <v>2460</v>
      </c>
      <c r="E1564" s="3" t="s">
        <v>96</v>
      </c>
      <c r="F1564" s="3" t="s">
        <v>95</v>
      </c>
      <c r="G1564" s="3" t="s">
        <v>95</v>
      </c>
      <c r="H1564" s="3" t="s">
        <v>96</v>
      </c>
      <c r="I1564" s="11">
        <v>9</v>
      </c>
      <c r="J1564" s="12">
        <v>10</v>
      </c>
      <c r="K1564" s="12">
        <f t="shared" si="24"/>
        <v>10</v>
      </c>
      <c r="L1564" s="4">
        <v>1</v>
      </c>
    </row>
    <row r="1565" spans="1:12" x14ac:dyDescent="0.25">
      <c r="A1565" s="3" t="s">
        <v>1467</v>
      </c>
      <c r="B1565" s="3" t="s">
        <v>3116</v>
      </c>
      <c r="C1565" s="3" t="s">
        <v>2234</v>
      </c>
      <c r="D1565" s="3" t="s">
        <v>2791</v>
      </c>
      <c r="E1565" s="3" t="s">
        <v>11</v>
      </c>
      <c r="F1565" s="3" t="s">
        <v>10</v>
      </c>
      <c r="G1565" s="3" t="s">
        <v>10</v>
      </c>
      <c r="H1565" s="3" t="s">
        <v>11</v>
      </c>
      <c r="I1565" s="11">
        <v>5</v>
      </c>
      <c r="J1565" s="12">
        <v>10</v>
      </c>
      <c r="K1565" s="12">
        <f t="shared" si="24"/>
        <v>10</v>
      </c>
      <c r="L1565" s="4">
        <v>0.2</v>
      </c>
    </row>
    <row r="1566" spans="1:12" x14ac:dyDescent="0.25">
      <c r="A1566" s="3" t="s">
        <v>1467</v>
      </c>
      <c r="B1566" s="3" t="s">
        <v>3116</v>
      </c>
      <c r="C1566" s="3" t="s">
        <v>2234</v>
      </c>
      <c r="D1566" s="3" t="s">
        <v>2351</v>
      </c>
      <c r="E1566" s="3" t="s">
        <v>11</v>
      </c>
      <c r="F1566" s="3" t="s">
        <v>10</v>
      </c>
      <c r="G1566" s="3" t="s">
        <v>10</v>
      </c>
      <c r="H1566" s="3" t="s">
        <v>11</v>
      </c>
      <c r="I1566" s="11">
        <v>5</v>
      </c>
      <c r="J1566" s="12">
        <v>10</v>
      </c>
      <c r="K1566" s="12">
        <f t="shared" si="24"/>
        <v>10</v>
      </c>
      <c r="L1566" s="4">
        <v>0.8</v>
      </c>
    </row>
    <row r="1567" spans="1:12" x14ac:dyDescent="0.25">
      <c r="A1567" s="3" t="s">
        <v>1468</v>
      </c>
      <c r="B1567" s="3" t="s">
        <v>4686</v>
      </c>
      <c r="C1567" s="3" t="s">
        <v>2234</v>
      </c>
      <c r="D1567" s="3" t="s">
        <v>2289</v>
      </c>
      <c r="E1567" s="3" t="s">
        <v>96</v>
      </c>
      <c r="F1567" s="3" t="s">
        <v>95</v>
      </c>
      <c r="G1567" s="3" t="s">
        <v>95</v>
      </c>
      <c r="H1567" s="3" t="s">
        <v>96</v>
      </c>
      <c r="I1567" s="11">
        <v>8</v>
      </c>
      <c r="J1567" s="12">
        <v>14</v>
      </c>
      <c r="K1567" s="12">
        <f t="shared" si="24"/>
        <v>14</v>
      </c>
      <c r="L1567" s="4">
        <v>1</v>
      </c>
    </row>
    <row r="1568" spans="1:12" x14ac:dyDescent="0.25">
      <c r="A1568" s="3" t="s">
        <v>1469</v>
      </c>
      <c r="B1568" s="3" t="s">
        <v>4687</v>
      </c>
      <c r="C1568" s="3" t="s">
        <v>2234</v>
      </c>
      <c r="D1568" s="3" t="s">
        <v>2241</v>
      </c>
      <c r="E1568" s="3" t="s">
        <v>96</v>
      </c>
      <c r="F1568" s="3" t="s">
        <v>95</v>
      </c>
      <c r="G1568" s="3" t="s">
        <v>95</v>
      </c>
      <c r="H1568" s="3" t="s">
        <v>96</v>
      </c>
      <c r="I1568" s="11">
        <v>10</v>
      </c>
      <c r="J1568" s="12">
        <v>16</v>
      </c>
      <c r="K1568" s="12">
        <f t="shared" si="24"/>
        <v>16</v>
      </c>
      <c r="L1568" s="4">
        <v>1</v>
      </c>
    </row>
    <row r="1569" spans="1:12" x14ac:dyDescent="0.25">
      <c r="A1569" s="3" t="s">
        <v>1470</v>
      </c>
      <c r="B1569" s="3" t="s">
        <v>3796</v>
      </c>
      <c r="C1569" s="3" t="s">
        <v>2234</v>
      </c>
      <c r="D1569" s="3" t="s">
        <v>2405</v>
      </c>
      <c r="E1569" s="3" t="s">
        <v>42</v>
      </c>
      <c r="F1569" s="3" t="s">
        <v>41</v>
      </c>
      <c r="G1569" s="3" t="s">
        <v>41</v>
      </c>
      <c r="H1569" s="3" t="s">
        <v>42</v>
      </c>
      <c r="I1569" s="11">
        <v>7</v>
      </c>
      <c r="J1569" s="12">
        <v>14</v>
      </c>
      <c r="K1569" s="12">
        <f t="shared" si="24"/>
        <v>14</v>
      </c>
      <c r="L1569" s="4">
        <v>1</v>
      </c>
    </row>
    <row r="1570" spans="1:12" x14ac:dyDescent="0.25">
      <c r="A1570" s="3" t="s">
        <v>1471</v>
      </c>
      <c r="B1570" s="3" t="s">
        <v>4688</v>
      </c>
      <c r="C1570" s="3" t="s">
        <v>2234</v>
      </c>
      <c r="D1570" s="3" t="s">
        <v>2289</v>
      </c>
      <c r="E1570" s="3" t="s">
        <v>96</v>
      </c>
      <c r="F1570" s="3" t="s">
        <v>95</v>
      </c>
      <c r="G1570" s="3" t="s">
        <v>95</v>
      </c>
      <c r="H1570" s="3" t="s">
        <v>96</v>
      </c>
      <c r="I1570" s="11">
        <v>5</v>
      </c>
      <c r="J1570" s="12">
        <v>10</v>
      </c>
      <c r="K1570" s="12">
        <f t="shared" si="24"/>
        <v>10</v>
      </c>
      <c r="L1570" s="4">
        <v>1</v>
      </c>
    </row>
    <row r="1571" spans="1:12" x14ac:dyDescent="0.25">
      <c r="A1571" s="3" t="s">
        <v>1472</v>
      </c>
      <c r="B1571" s="3" t="s">
        <v>3309</v>
      </c>
      <c r="C1571" s="3" t="s">
        <v>2234</v>
      </c>
      <c r="D1571" s="3" t="s">
        <v>2335</v>
      </c>
      <c r="E1571" s="3" t="s">
        <v>123</v>
      </c>
      <c r="F1571" s="3" t="s">
        <v>122</v>
      </c>
      <c r="G1571" s="3" t="s">
        <v>122</v>
      </c>
      <c r="H1571" s="3" t="s">
        <v>123</v>
      </c>
      <c r="I1571" s="11">
        <v>1</v>
      </c>
      <c r="J1571" s="12">
        <v>11</v>
      </c>
      <c r="K1571" s="12">
        <f t="shared" si="24"/>
        <v>11</v>
      </c>
      <c r="L1571" s="4">
        <v>0.4</v>
      </c>
    </row>
    <row r="1572" spans="1:12" x14ac:dyDescent="0.25">
      <c r="A1572" s="3" t="s">
        <v>1472</v>
      </c>
      <c r="B1572" s="3" t="s">
        <v>3309</v>
      </c>
      <c r="C1572" s="3" t="s">
        <v>2234</v>
      </c>
      <c r="D1572" s="3" t="s">
        <v>2809</v>
      </c>
      <c r="E1572" s="3" t="s">
        <v>13</v>
      </c>
      <c r="F1572" s="3" t="s">
        <v>12</v>
      </c>
      <c r="G1572" s="3" t="s">
        <v>12</v>
      </c>
      <c r="H1572" s="3" t="s">
        <v>13</v>
      </c>
      <c r="I1572" s="11">
        <v>1</v>
      </c>
      <c r="J1572" s="12">
        <v>11</v>
      </c>
      <c r="K1572" s="12">
        <f t="shared" si="24"/>
        <v>11</v>
      </c>
      <c r="L1572" s="4">
        <v>0.6</v>
      </c>
    </row>
    <row r="1573" spans="1:12" x14ac:dyDescent="0.25">
      <c r="A1573" s="3" t="s">
        <v>1473</v>
      </c>
      <c r="B1573" s="3" t="s">
        <v>3797</v>
      </c>
      <c r="C1573" s="3" t="s">
        <v>2234</v>
      </c>
      <c r="D1573" s="3" t="s">
        <v>2291</v>
      </c>
      <c r="E1573" s="3" t="s">
        <v>33</v>
      </c>
      <c r="F1573" s="3" t="s">
        <v>32</v>
      </c>
      <c r="G1573" s="3" t="s">
        <v>32</v>
      </c>
      <c r="H1573" s="3" t="s">
        <v>33</v>
      </c>
      <c r="I1573" s="11">
        <v>5</v>
      </c>
      <c r="J1573" s="12">
        <v>10</v>
      </c>
      <c r="K1573" s="12">
        <f t="shared" si="24"/>
        <v>10</v>
      </c>
      <c r="L1573" s="4">
        <v>0.4</v>
      </c>
    </row>
    <row r="1574" spans="1:12" x14ac:dyDescent="0.25">
      <c r="A1574" s="3" t="s">
        <v>1473</v>
      </c>
      <c r="B1574" s="3" t="s">
        <v>3797</v>
      </c>
      <c r="C1574" s="3" t="s">
        <v>2234</v>
      </c>
      <c r="D1574" s="3" t="s">
        <v>2341</v>
      </c>
      <c r="E1574" s="3" t="s">
        <v>33</v>
      </c>
      <c r="F1574" s="3" t="s">
        <v>32</v>
      </c>
      <c r="G1574" s="3" t="s">
        <v>32</v>
      </c>
      <c r="H1574" s="3" t="s">
        <v>33</v>
      </c>
      <c r="I1574" s="11">
        <v>5</v>
      </c>
      <c r="J1574" s="12">
        <v>10</v>
      </c>
      <c r="K1574" s="12">
        <f t="shared" si="24"/>
        <v>10</v>
      </c>
      <c r="L1574" s="4">
        <v>0.6</v>
      </c>
    </row>
    <row r="1575" spans="1:12" x14ac:dyDescent="0.25">
      <c r="A1575" s="3" t="s">
        <v>1474</v>
      </c>
      <c r="B1575" s="3" t="s">
        <v>4689</v>
      </c>
      <c r="C1575" s="3" t="s">
        <v>2234</v>
      </c>
      <c r="D1575" s="3" t="s">
        <v>2568</v>
      </c>
      <c r="E1575" s="3" t="s">
        <v>68</v>
      </c>
      <c r="F1575" s="3" t="s">
        <v>67</v>
      </c>
      <c r="G1575" s="3" t="s">
        <v>67</v>
      </c>
      <c r="H1575" s="3" t="s">
        <v>68</v>
      </c>
      <c r="I1575" s="11">
        <v>7</v>
      </c>
      <c r="J1575" s="12">
        <v>10</v>
      </c>
      <c r="K1575" s="12">
        <f t="shared" si="24"/>
        <v>10</v>
      </c>
      <c r="L1575" s="4">
        <v>1</v>
      </c>
    </row>
    <row r="1576" spans="1:12" x14ac:dyDescent="0.25">
      <c r="A1576" s="3" t="s">
        <v>1475</v>
      </c>
      <c r="B1576" s="3" t="s">
        <v>3424</v>
      </c>
      <c r="C1576" s="3" t="s">
        <v>2234</v>
      </c>
      <c r="D1576" s="3" t="s">
        <v>2840</v>
      </c>
      <c r="E1576" s="3" t="s">
        <v>7</v>
      </c>
      <c r="F1576" s="3" t="s">
        <v>6</v>
      </c>
      <c r="G1576" s="3" t="s">
        <v>6</v>
      </c>
      <c r="H1576" s="3" t="s">
        <v>7</v>
      </c>
      <c r="I1576" s="11">
        <v>5</v>
      </c>
      <c r="J1576" s="12">
        <v>11</v>
      </c>
      <c r="K1576" s="12">
        <f t="shared" si="24"/>
        <v>11</v>
      </c>
      <c r="L1576" s="4">
        <v>0.2</v>
      </c>
    </row>
    <row r="1577" spans="1:12" x14ac:dyDescent="0.25">
      <c r="A1577" s="3" t="s">
        <v>1475</v>
      </c>
      <c r="B1577" s="3" t="s">
        <v>3424</v>
      </c>
      <c r="C1577" s="3" t="s">
        <v>2234</v>
      </c>
      <c r="D1577" s="3" t="s">
        <v>2306</v>
      </c>
      <c r="E1577" s="3" t="s">
        <v>7</v>
      </c>
      <c r="F1577" s="3" t="s">
        <v>6</v>
      </c>
      <c r="G1577" s="3" t="s">
        <v>6</v>
      </c>
      <c r="H1577" s="3" t="s">
        <v>7</v>
      </c>
      <c r="I1577" s="11">
        <v>5</v>
      </c>
      <c r="J1577" s="12">
        <v>11</v>
      </c>
      <c r="K1577" s="12">
        <f t="shared" si="24"/>
        <v>11</v>
      </c>
      <c r="L1577" s="4">
        <v>0.8</v>
      </c>
    </row>
    <row r="1578" spans="1:12" x14ac:dyDescent="0.25">
      <c r="A1578" s="3" t="s">
        <v>1476</v>
      </c>
      <c r="B1578" s="3" t="s">
        <v>3425</v>
      </c>
      <c r="C1578" s="3" t="s">
        <v>2234</v>
      </c>
      <c r="D1578" s="3" t="s">
        <v>2886</v>
      </c>
      <c r="E1578" s="3" t="s">
        <v>96</v>
      </c>
      <c r="F1578" s="3" t="s">
        <v>95</v>
      </c>
      <c r="G1578" s="3" t="s">
        <v>95</v>
      </c>
      <c r="H1578" s="3" t="s">
        <v>96</v>
      </c>
      <c r="I1578" s="11">
        <v>10</v>
      </c>
      <c r="J1578" s="12">
        <v>14</v>
      </c>
      <c r="K1578" s="12">
        <f t="shared" si="24"/>
        <v>14</v>
      </c>
      <c r="L1578" s="4">
        <v>0.1</v>
      </c>
    </row>
    <row r="1579" spans="1:12" x14ac:dyDescent="0.25">
      <c r="A1579" s="3" t="s">
        <v>1476</v>
      </c>
      <c r="B1579" s="3" t="s">
        <v>3425</v>
      </c>
      <c r="C1579" s="3" t="s">
        <v>2234</v>
      </c>
      <c r="D1579" s="3" t="s">
        <v>2282</v>
      </c>
      <c r="E1579" s="3" t="s">
        <v>96</v>
      </c>
      <c r="F1579" s="3" t="s">
        <v>95</v>
      </c>
      <c r="G1579" s="3" t="s">
        <v>95</v>
      </c>
      <c r="H1579" s="3" t="s">
        <v>96</v>
      </c>
      <c r="I1579" s="11">
        <v>10</v>
      </c>
      <c r="J1579" s="12">
        <v>14</v>
      </c>
      <c r="K1579" s="12">
        <f t="shared" si="24"/>
        <v>14</v>
      </c>
      <c r="L1579" s="4">
        <v>0.9</v>
      </c>
    </row>
    <row r="1580" spans="1:12" x14ac:dyDescent="0.25">
      <c r="A1580" s="3" t="s">
        <v>1477</v>
      </c>
      <c r="B1580" s="3" t="s">
        <v>4690</v>
      </c>
      <c r="C1580" s="3" t="s">
        <v>2234</v>
      </c>
      <c r="D1580" s="3" t="s">
        <v>2266</v>
      </c>
      <c r="E1580" s="3" t="s">
        <v>31</v>
      </c>
      <c r="F1580" s="3" t="s">
        <v>30</v>
      </c>
      <c r="G1580" s="3" t="s">
        <v>30</v>
      </c>
      <c r="H1580" s="3" t="s">
        <v>31</v>
      </c>
      <c r="I1580" s="11">
        <v>5</v>
      </c>
      <c r="J1580" s="12">
        <v>10</v>
      </c>
      <c r="K1580" s="12">
        <f t="shared" si="24"/>
        <v>10</v>
      </c>
      <c r="L1580" s="4">
        <v>1</v>
      </c>
    </row>
    <row r="1581" spans="1:12" x14ac:dyDescent="0.25">
      <c r="A1581" s="3" t="s">
        <v>1478</v>
      </c>
      <c r="B1581" s="3" t="s">
        <v>3034</v>
      </c>
      <c r="C1581" s="3" t="s">
        <v>2234</v>
      </c>
      <c r="D1581" s="3" t="s">
        <v>2308</v>
      </c>
      <c r="E1581" s="3" t="s">
        <v>96</v>
      </c>
      <c r="F1581" s="3" t="s">
        <v>95</v>
      </c>
      <c r="G1581" s="3" t="s">
        <v>95</v>
      </c>
      <c r="H1581" s="3" t="s">
        <v>96</v>
      </c>
      <c r="I1581" s="11">
        <v>6</v>
      </c>
      <c r="J1581" s="12">
        <v>10</v>
      </c>
      <c r="K1581" s="12">
        <f t="shared" si="24"/>
        <v>10</v>
      </c>
      <c r="L1581" s="4">
        <v>1</v>
      </c>
    </row>
    <row r="1582" spans="1:12" x14ac:dyDescent="0.25">
      <c r="A1582" s="3" t="s">
        <v>1479</v>
      </c>
      <c r="B1582" s="3" t="s">
        <v>4691</v>
      </c>
      <c r="C1582" s="3" t="s">
        <v>2234</v>
      </c>
      <c r="D1582" s="3" t="s">
        <v>2282</v>
      </c>
      <c r="E1582" s="3" t="s">
        <v>96</v>
      </c>
      <c r="F1582" s="3" t="s">
        <v>95</v>
      </c>
      <c r="G1582" s="3" t="s">
        <v>95</v>
      </c>
      <c r="H1582" s="3" t="s">
        <v>96</v>
      </c>
      <c r="I1582" s="11">
        <v>10</v>
      </c>
      <c r="J1582" s="12">
        <v>15</v>
      </c>
      <c r="K1582" s="12">
        <f t="shared" si="24"/>
        <v>15</v>
      </c>
      <c r="L1582" s="4">
        <v>1</v>
      </c>
    </row>
    <row r="1583" spans="1:12" x14ac:dyDescent="0.25">
      <c r="A1583" s="3" t="s">
        <v>1480</v>
      </c>
      <c r="B1583" s="3" t="s">
        <v>4692</v>
      </c>
      <c r="C1583" s="3" t="s">
        <v>2234</v>
      </c>
      <c r="D1583" s="3" t="s">
        <v>2289</v>
      </c>
      <c r="E1583" s="3" t="s">
        <v>70</v>
      </c>
      <c r="F1583" s="3" t="s">
        <v>69</v>
      </c>
      <c r="G1583" s="3" t="s">
        <v>69</v>
      </c>
      <c r="H1583" s="3" t="s">
        <v>70</v>
      </c>
      <c r="I1583" s="11">
        <v>5</v>
      </c>
      <c r="J1583" s="12">
        <v>11</v>
      </c>
      <c r="K1583" s="12">
        <f t="shared" si="24"/>
        <v>11</v>
      </c>
      <c r="L1583" s="4">
        <v>1</v>
      </c>
    </row>
    <row r="1584" spans="1:12" x14ac:dyDescent="0.25">
      <c r="A1584" s="3" t="s">
        <v>1481</v>
      </c>
      <c r="B1584" s="3" t="s">
        <v>4693</v>
      </c>
      <c r="C1584" s="3" t="s">
        <v>2234</v>
      </c>
      <c r="D1584" s="3" t="s">
        <v>2241</v>
      </c>
      <c r="E1584" s="3" t="s">
        <v>11</v>
      </c>
      <c r="F1584" s="3" t="s">
        <v>10</v>
      </c>
      <c r="G1584" s="3" t="s">
        <v>10</v>
      </c>
      <c r="H1584" s="3" t="s">
        <v>11</v>
      </c>
      <c r="I1584" s="11">
        <v>8</v>
      </c>
      <c r="J1584" s="12">
        <v>10</v>
      </c>
      <c r="K1584" s="12">
        <f t="shared" si="24"/>
        <v>10</v>
      </c>
      <c r="L1584" s="4">
        <v>1</v>
      </c>
    </row>
    <row r="1585" spans="1:12" x14ac:dyDescent="0.25">
      <c r="A1585" s="3" t="s">
        <v>1482</v>
      </c>
      <c r="B1585" s="3" t="s">
        <v>4694</v>
      </c>
      <c r="C1585" s="3" t="s">
        <v>2234</v>
      </c>
      <c r="D1585" s="3" t="s">
        <v>2298</v>
      </c>
      <c r="E1585" s="3" t="s">
        <v>54</v>
      </c>
      <c r="F1585" s="3" t="s">
        <v>53</v>
      </c>
      <c r="G1585" s="3" t="s">
        <v>120</v>
      </c>
      <c r="H1585" s="3" t="s">
        <v>2879</v>
      </c>
      <c r="I1585" s="11">
        <v>5</v>
      </c>
      <c r="J1585" s="12">
        <v>10</v>
      </c>
      <c r="K1585" s="12">
        <f t="shared" si="24"/>
        <v>10</v>
      </c>
      <c r="L1585" s="4">
        <v>1</v>
      </c>
    </row>
    <row r="1586" spans="1:12" x14ac:dyDescent="0.25">
      <c r="A1586" s="3" t="s">
        <v>1483</v>
      </c>
      <c r="B1586" s="3" t="s">
        <v>3798</v>
      </c>
      <c r="C1586" s="3" t="s">
        <v>2234</v>
      </c>
      <c r="D1586" s="3" t="s">
        <v>2788</v>
      </c>
      <c r="E1586" s="3" t="s">
        <v>2223</v>
      </c>
      <c r="F1586" s="3" t="s">
        <v>97</v>
      </c>
      <c r="G1586" s="3" t="s">
        <v>97</v>
      </c>
      <c r="H1586" s="3" t="s">
        <v>2873</v>
      </c>
      <c r="I1586" s="11">
        <v>10</v>
      </c>
      <c r="J1586" s="12">
        <v>10</v>
      </c>
      <c r="K1586" s="12">
        <f t="shared" si="24"/>
        <v>10</v>
      </c>
      <c r="L1586" s="4">
        <v>1</v>
      </c>
    </row>
    <row r="1587" spans="1:12" x14ac:dyDescent="0.25">
      <c r="A1587" s="3" t="s">
        <v>1484</v>
      </c>
      <c r="B1587" s="3" t="s">
        <v>4695</v>
      </c>
      <c r="C1587" s="3" t="s">
        <v>2234</v>
      </c>
      <c r="D1587" s="3" t="s">
        <v>2514</v>
      </c>
      <c r="E1587" s="3" t="s">
        <v>60</v>
      </c>
      <c r="F1587" s="3" t="s">
        <v>59</v>
      </c>
      <c r="G1587" s="3" t="s">
        <v>118</v>
      </c>
      <c r="H1587" s="3" t="s">
        <v>2880</v>
      </c>
      <c r="I1587" s="11">
        <v>3</v>
      </c>
      <c r="J1587" s="12">
        <v>15</v>
      </c>
      <c r="K1587" s="12">
        <f t="shared" si="24"/>
        <v>15</v>
      </c>
      <c r="L1587" s="4">
        <v>1</v>
      </c>
    </row>
    <row r="1588" spans="1:12" x14ac:dyDescent="0.25">
      <c r="A1588" s="3" t="s">
        <v>1485</v>
      </c>
      <c r="B1588" s="3" t="s">
        <v>3799</v>
      </c>
      <c r="C1588" s="3" t="s">
        <v>2234</v>
      </c>
      <c r="D1588" s="3" t="s">
        <v>2487</v>
      </c>
      <c r="E1588" s="3" t="s">
        <v>62</v>
      </c>
      <c r="F1588" s="3" t="s">
        <v>61</v>
      </c>
      <c r="G1588" s="3" t="s">
        <v>61</v>
      </c>
      <c r="H1588" s="3" t="s">
        <v>62</v>
      </c>
      <c r="I1588" s="11">
        <v>5</v>
      </c>
      <c r="J1588" s="12">
        <v>8</v>
      </c>
      <c r="K1588" s="12">
        <f t="shared" si="24"/>
        <v>8</v>
      </c>
      <c r="L1588" s="4">
        <v>1</v>
      </c>
    </row>
    <row r="1589" spans="1:12" x14ac:dyDescent="0.25">
      <c r="A1589" s="3" t="s">
        <v>1486</v>
      </c>
      <c r="B1589" s="3" t="s">
        <v>5310</v>
      </c>
      <c r="C1589" s="3" t="s">
        <v>2234</v>
      </c>
      <c r="D1589" s="3" t="s">
        <v>2787</v>
      </c>
      <c r="E1589" s="3" t="s">
        <v>139</v>
      </c>
      <c r="F1589" s="3" t="s">
        <v>138</v>
      </c>
      <c r="G1589" s="3" t="s">
        <v>138</v>
      </c>
      <c r="H1589" s="3" t="s">
        <v>139</v>
      </c>
      <c r="I1589" s="11">
        <v>10</v>
      </c>
      <c r="J1589" s="12">
        <v>10</v>
      </c>
      <c r="K1589" s="12">
        <f t="shared" si="24"/>
        <v>10</v>
      </c>
      <c r="L1589" s="4">
        <v>1</v>
      </c>
    </row>
    <row r="1590" spans="1:12" x14ac:dyDescent="0.25">
      <c r="A1590" s="3" t="s">
        <v>1487</v>
      </c>
      <c r="B1590" s="3" t="s">
        <v>3035</v>
      </c>
      <c r="C1590" s="3" t="s">
        <v>2234</v>
      </c>
      <c r="D1590" s="3" t="s">
        <v>2890</v>
      </c>
      <c r="E1590" s="3" t="s">
        <v>11</v>
      </c>
      <c r="F1590" s="3" t="s">
        <v>10</v>
      </c>
      <c r="G1590" s="3" t="s">
        <v>10</v>
      </c>
      <c r="H1590" s="3" t="s">
        <v>11</v>
      </c>
      <c r="I1590" s="11">
        <v>10</v>
      </c>
      <c r="J1590" s="12">
        <v>11</v>
      </c>
      <c r="K1590" s="12">
        <f t="shared" si="24"/>
        <v>11</v>
      </c>
      <c r="L1590" s="4">
        <v>0.1</v>
      </c>
    </row>
    <row r="1591" spans="1:12" x14ac:dyDescent="0.25">
      <c r="A1591" s="3" t="s">
        <v>1487</v>
      </c>
      <c r="B1591" s="3" t="s">
        <v>3035</v>
      </c>
      <c r="C1591" s="3" t="s">
        <v>2234</v>
      </c>
      <c r="D1591" s="3" t="s">
        <v>2894</v>
      </c>
      <c r="E1591" s="3" t="s">
        <v>11</v>
      </c>
      <c r="F1591" s="3" t="s">
        <v>10</v>
      </c>
      <c r="G1591" s="3" t="s">
        <v>10</v>
      </c>
      <c r="H1591" s="3" t="s">
        <v>11</v>
      </c>
      <c r="I1591" s="11">
        <v>10</v>
      </c>
      <c r="J1591" s="12">
        <v>11</v>
      </c>
      <c r="K1591" s="12">
        <f t="shared" si="24"/>
        <v>11</v>
      </c>
      <c r="L1591" s="4">
        <v>0.1</v>
      </c>
    </row>
    <row r="1592" spans="1:12" x14ac:dyDescent="0.25">
      <c r="A1592" s="3" t="s">
        <v>1487</v>
      </c>
      <c r="B1592" s="3" t="s">
        <v>3035</v>
      </c>
      <c r="C1592" s="3" t="s">
        <v>2234</v>
      </c>
      <c r="D1592" s="3" t="s">
        <v>2308</v>
      </c>
      <c r="E1592" s="3" t="s">
        <v>11</v>
      </c>
      <c r="F1592" s="3" t="s">
        <v>10</v>
      </c>
      <c r="G1592" s="3" t="s">
        <v>10</v>
      </c>
      <c r="H1592" s="3" t="s">
        <v>11</v>
      </c>
      <c r="I1592" s="11">
        <v>10</v>
      </c>
      <c r="J1592" s="12">
        <v>11</v>
      </c>
      <c r="K1592" s="12">
        <f t="shared" si="24"/>
        <v>11</v>
      </c>
      <c r="L1592" s="4">
        <v>0.8</v>
      </c>
    </row>
    <row r="1593" spans="1:12" x14ac:dyDescent="0.25">
      <c r="A1593" s="3" t="s">
        <v>1488</v>
      </c>
      <c r="B1593" s="3" t="s">
        <v>4696</v>
      </c>
      <c r="C1593" s="3" t="s">
        <v>2234</v>
      </c>
      <c r="D1593" s="3" t="s">
        <v>2351</v>
      </c>
      <c r="E1593" s="3" t="s">
        <v>96</v>
      </c>
      <c r="F1593" s="3" t="s">
        <v>95</v>
      </c>
      <c r="G1593" s="3" t="s">
        <v>95</v>
      </c>
      <c r="H1593" s="3" t="s">
        <v>96</v>
      </c>
      <c r="I1593" s="11">
        <v>10</v>
      </c>
      <c r="J1593" s="12">
        <v>10</v>
      </c>
      <c r="K1593" s="12">
        <f t="shared" si="24"/>
        <v>10</v>
      </c>
      <c r="L1593" s="4">
        <v>1</v>
      </c>
    </row>
    <row r="1594" spans="1:12" x14ac:dyDescent="0.25">
      <c r="A1594" s="3" t="s">
        <v>1489</v>
      </c>
      <c r="B1594" s="3" t="s">
        <v>4697</v>
      </c>
      <c r="C1594" s="6" t="s">
        <v>2236</v>
      </c>
      <c r="D1594" s="3" t="s">
        <v>2241</v>
      </c>
      <c r="E1594" s="3" t="s">
        <v>96</v>
      </c>
      <c r="F1594" s="3" t="s">
        <v>95</v>
      </c>
      <c r="G1594" s="3" t="s">
        <v>95</v>
      </c>
      <c r="H1594" s="3" t="s">
        <v>96</v>
      </c>
      <c r="I1594" s="11">
        <v>5</v>
      </c>
      <c r="J1594" s="12">
        <v>10</v>
      </c>
      <c r="K1594" s="12">
        <f t="shared" si="24"/>
        <v>10</v>
      </c>
      <c r="L1594" s="4">
        <v>1</v>
      </c>
    </row>
    <row r="1595" spans="1:12" x14ac:dyDescent="0.25">
      <c r="A1595" s="3" t="s">
        <v>1490</v>
      </c>
      <c r="B1595" s="3" t="s">
        <v>4698</v>
      </c>
      <c r="C1595" s="3" t="s">
        <v>2234</v>
      </c>
      <c r="D1595" s="3" t="s">
        <v>2359</v>
      </c>
      <c r="E1595" s="3" t="s">
        <v>31</v>
      </c>
      <c r="F1595" s="3" t="s">
        <v>30</v>
      </c>
      <c r="G1595" s="3" t="s">
        <v>30</v>
      </c>
      <c r="H1595" s="3" t="s">
        <v>31</v>
      </c>
      <c r="I1595" s="11">
        <v>8</v>
      </c>
      <c r="J1595" s="12">
        <v>17</v>
      </c>
      <c r="K1595" s="12">
        <f t="shared" si="24"/>
        <v>17</v>
      </c>
      <c r="L1595" s="4">
        <v>1</v>
      </c>
    </row>
    <row r="1596" spans="1:12" x14ac:dyDescent="0.25">
      <c r="A1596" s="3" t="s">
        <v>1491</v>
      </c>
      <c r="B1596" s="3" t="s">
        <v>3800</v>
      </c>
      <c r="C1596" s="6" t="s">
        <v>2236</v>
      </c>
      <c r="D1596" s="3" t="s">
        <v>2390</v>
      </c>
      <c r="E1596" s="3" t="s">
        <v>86</v>
      </c>
      <c r="F1596" s="3" t="s">
        <v>85</v>
      </c>
      <c r="G1596" s="3" t="s">
        <v>127</v>
      </c>
      <c r="H1596" s="3" t="s">
        <v>142</v>
      </c>
      <c r="I1596" s="11">
        <v>8</v>
      </c>
      <c r="J1596" s="12">
        <v>9</v>
      </c>
      <c r="K1596" s="12">
        <f t="shared" si="24"/>
        <v>9</v>
      </c>
      <c r="L1596" s="4">
        <v>1</v>
      </c>
    </row>
    <row r="1597" spans="1:12" x14ac:dyDescent="0.25">
      <c r="A1597" s="3" t="s">
        <v>1492</v>
      </c>
      <c r="B1597" s="3" t="s">
        <v>3801</v>
      </c>
      <c r="C1597" s="3" t="s">
        <v>2234</v>
      </c>
      <c r="D1597" s="3" t="s">
        <v>2550</v>
      </c>
      <c r="E1597" s="3" t="s">
        <v>132</v>
      </c>
      <c r="F1597" s="3" t="s">
        <v>131</v>
      </c>
      <c r="G1597" s="3" t="s">
        <v>131</v>
      </c>
      <c r="H1597" s="3" t="s">
        <v>2551</v>
      </c>
      <c r="I1597" s="11">
        <v>10</v>
      </c>
      <c r="J1597" s="12">
        <v>12</v>
      </c>
      <c r="K1597" s="12">
        <f t="shared" si="24"/>
        <v>12</v>
      </c>
      <c r="L1597" s="4">
        <v>1</v>
      </c>
    </row>
    <row r="1598" spans="1:12" x14ac:dyDescent="0.25">
      <c r="A1598" s="3" t="s">
        <v>1493</v>
      </c>
      <c r="B1598" s="3" t="s">
        <v>3426</v>
      </c>
      <c r="C1598" s="3" t="s">
        <v>2234</v>
      </c>
      <c r="D1598" s="3" t="s">
        <v>2308</v>
      </c>
      <c r="E1598" s="3" t="s">
        <v>70</v>
      </c>
      <c r="F1598" s="3" t="s">
        <v>69</v>
      </c>
      <c r="G1598" s="3" t="s">
        <v>69</v>
      </c>
      <c r="H1598" s="3" t="s">
        <v>70</v>
      </c>
      <c r="I1598" s="11">
        <v>10</v>
      </c>
      <c r="J1598" s="12">
        <v>17</v>
      </c>
      <c r="K1598" s="12">
        <f t="shared" si="24"/>
        <v>17</v>
      </c>
      <c r="L1598" s="4">
        <v>1</v>
      </c>
    </row>
    <row r="1599" spans="1:12" x14ac:dyDescent="0.25">
      <c r="A1599" s="3" t="s">
        <v>1494</v>
      </c>
      <c r="B1599" s="3" t="s">
        <v>3427</v>
      </c>
      <c r="C1599" s="3" t="s">
        <v>2234</v>
      </c>
      <c r="D1599" s="3" t="s">
        <v>2451</v>
      </c>
      <c r="E1599" s="3" t="s">
        <v>60</v>
      </c>
      <c r="F1599" s="3" t="s">
        <v>59</v>
      </c>
      <c r="G1599" s="3" t="s">
        <v>120</v>
      </c>
      <c r="H1599" s="3" t="s">
        <v>2879</v>
      </c>
      <c r="I1599" s="11">
        <v>10</v>
      </c>
      <c r="J1599" s="12">
        <v>10</v>
      </c>
      <c r="K1599" s="12">
        <f t="shared" si="24"/>
        <v>10</v>
      </c>
      <c r="L1599" s="4">
        <v>1</v>
      </c>
    </row>
    <row r="1600" spans="1:12" x14ac:dyDescent="0.25">
      <c r="A1600" s="3" t="s">
        <v>1495</v>
      </c>
      <c r="B1600" s="3" t="s">
        <v>3802</v>
      </c>
      <c r="C1600" s="3" t="s">
        <v>2234</v>
      </c>
      <c r="D1600" s="3" t="s">
        <v>2264</v>
      </c>
      <c r="E1600" s="3" t="s">
        <v>60</v>
      </c>
      <c r="F1600" s="3" t="s">
        <v>59</v>
      </c>
      <c r="G1600" s="3" t="s">
        <v>118</v>
      </c>
      <c r="H1600" s="3" t="s">
        <v>2880</v>
      </c>
      <c r="I1600" s="11">
        <v>8</v>
      </c>
      <c r="J1600" s="12">
        <v>10</v>
      </c>
      <c r="K1600" s="12">
        <f t="shared" si="24"/>
        <v>10</v>
      </c>
      <c r="L1600" s="4">
        <v>1</v>
      </c>
    </row>
    <row r="1601" spans="1:12" x14ac:dyDescent="0.25">
      <c r="A1601" s="3" t="s">
        <v>1496</v>
      </c>
      <c r="B1601" s="3" t="s">
        <v>3803</v>
      </c>
      <c r="C1601" s="3" t="s">
        <v>2234</v>
      </c>
      <c r="D1601" s="3" t="s">
        <v>2343</v>
      </c>
      <c r="E1601" s="3" t="s">
        <v>72</v>
      </c>
      <c r="F1601" s="3" t="s">
        <v>71</v>
      </c>
      <c r="G1601" s="3" t="s">
        <v>71</v>
      </c>
      <c r="H1601" s="3" t="s">
        <v>72</v>
      </c>
      <c r="I1601" s="11">
        <v>5</v>
      </c>
      <c r="J1601" s="12">
        <v>10</v>
      </c>
      <c r="K1601" s="12">
        <f t="shared" si="24"/>
        <v>10</v>
      </c>
      <c r="L1601" s="4">
        <v>1</v>
      </c>
    </row>
    <row r="1602" spans="1:12" x14ac:dyDescent="0.25">
      <c r="A1602" s="3" t="s">
        <v>1497</v>
      </c>
      <c r="B1602" s="3" t="s">
        <v>4699</v>
      </c>
      <c r="C1602" s="3" t="s">
        <v>2234</v>
      </c>
      <c r="D1602" s="3" t="s">
        <v>2405</v>
      </c>
      <c r="E1602" s="3" t="s">
        <v>2223</v>
      </c>
      <c r="F1602" s="3" t="s">
        <v>97</v>
      </c>
      <c r="G1602" s="3" t="s">
        <v>97</v>
      </c>
      <c r="H1602" s="3" t="s">
        <v>2873</v>
      </c>
      <c r="I1602" s="11">
        <v>7</v>
      </c>
      <c r="J1602" s="12">
        <v>10</v>
      </c>
      <c r="K1602" s="12">
        <f t="shared" ref="K1602:K1665" si="25">IF(J1602&gt;31,31,J1602)</f>
        <v>10</v>
      </c>
      <c r="L1602" s="4">
        <v>1</v>
      </c>
    </row>
    <row r="1603" spans="1:12" x14ac:dyDescent="0.25">
      <c r="A1603" s="3" t="s">
        <v>1498</v>
      </c>
      <c r="B1603" s="3" t="s">
        <v>4700</v>
      </c>
      <c r="C1603" s="3" t="s">
        <v>2234</v>
      </c>
      <c r="D1603" s="3" t="s">
        <v>2289</v>
      </c>
      <c r="E1603" s="3" t="s">
        <v>11</v>
      </c>
      <c r="F1603" s="3" t="s">
        <v>10</v>
      </c>
      <c r="G1603" s="3" t="s">
        <v>10</v>
      </c>
      <c r="H1603" s="3" t="s">
        <v>11</v>
      </c>
      <c r="I1603" s="11">
        <v>10</v>
      </c>
      <c r="J1603" s="12">
        <v>20</v>
      </c>
      <c r="K1603" s="12">
        <f t="shared" si="25"/>
        <v>20</v>
      </c>
      <c r="L1603" s="4">
        <v>1</v>
      </c>
    </row>
    <row r="1604" spans="1:12" x14ac:dyDescent="0.25">
      <c r="A1604" s="3" t="s">
        <v>1499</v>
      </c>
      <c r="B1604" s="3" t="s">
        <v>4701</v>
      </c>
      <c r="C1604" s="3" t="s">
        <v>2234</v>
      </c>
      <c r="D1604" s="3" t="s">
        <v>2654</v>
      </c>
      <c r="E1604" s="3" t="s">
        <v>15</v>
      </c>
      <c r="F1604" s="3" t="s">
        <v>14</v>
      </c>
      <c r="G1604" s="3" t="s">
        <v>120</v>
      </c>
      <c r="H1604" s="3" t="s">
        <v>2879</v>
      </c>
      <c r="I1604" s="11">
        <v>3</v>
      </c>
      <c r="J1604" s="12">
        <v>19</v>
      </c>
      <c r="K1604" s="12">
        <f t="shared" si="25"/>
        <v>19</v>
      </c>
      <c r="L1604" s="4">
        <v>1</v>
      </c>
    </row>
    <row r="1605" spans="1:12" x14ac:dyDescent="0.25">
      <c r="A1605" s="3" t="s">
        <v>1500</v>
      </c>
      <c r="B1605" s="3" t="s">
        <v>3169</v>
      </c>
      <c r="C1605" s="3" t="s">
        <v>2234</v>
      </c>
      <c r="D1605" s="3" t="s">
        <v>2343</v>
      </c>
      <c r="E1605" s="3" t="s">
        <v>21</v>
      </c>
      <c r="F1605" s="3" t="s">
        <v>20</v>
      </c>
      <c r="G1605" s="3" t="s">
        <v>20</v>
      </c>
      <c r="H1605" s="3" t="s">
        <v>21</v>
      </c>
      <c r="I1605" s="11">
        <v>9</v>
      </c>
      <c r="J1605" s="12">
        <v>10</v>
      </c>
      <c r="K1605" s="12">
        <f t="shared" si="25"/>
        <v>10</v>
      </c>
      <c r="L1605" s="4">
        <v>0.2</v>
      </c>
    </row>
    <row r="1606" spans="1:12" x14ac:dyDescent="0.25">
      <c r="A1606" s="3" t="s">
        <v>1500</v>
      </c>
      <c r="B1606" s="3" t="s">
        <v>3169</v>
      </c>
      <c r="C1606" s="3" t="s">
        <v>2234</v>
      </c>
      <c r="D1606" s="3" t="s">
        <v>2343</v>
      </c>
      <c r="E1606" s="3" t="s">
        <v>2224</v>
      </c>
      <c r="F1606" s="3" t="s">
        <v>40</v>
      </c>
      <c r="G1606" s="3" t="s">
        <v>40</v>
      </c>
      <c r="H1606" s="3" t="s">
        <v>2756</v>
      </c>
      <c r="I1606" s="11">
        <v>9</v>
      </c>
      <c r="J1606" s="12">
        <v>10</v>
      </c>
      <c r="K1606" s="12">
        <f t="shared" si="25"/>
        <v>10</v>
      </c>
      <c r="L1606" s="4">
        <v>0.8</v>
      </c>
    </row>
    <row r="1607" spans="1:12" x14ac:dyDescent="0.25">
      <c r="A1607" s="3" t="s">
        <v>1501</v>
      </c>
      <c r="B1607" s="3" t="s">
        <v>4702</v>
      </c>
      <c r="C1607" s="3" t="s">
        <v>2234</v>
      </c>
      <c r="D1607" s="3" t="s">
        <v>2289</v>
      </c>
      <c r="E1607" s="3" t="s">
        <v>99</v>
      </c>
      <c r="F1607" s="3" t="s">
        <v>98</v>
      </c>
      <c r="G1607" s="3" t="s">
        <v>98</v>
      </c>
      <c r="H1607" s="3" t="s">
        <v>99</v>
      </c>
      <c r="I1607" s="11">
        <v>7</v>
      </c>
      <c r="J1607" s="12">
        <v>9</v>
      </c>
      <c r="K1607" s="12">
        <f t="shared" si="25"/>
        <v>9</v>
      </c>
      <c r="L1607" s="4">
        <v>1</v>
      </c>
    </row>
    <row r="1608" spans="1:12" x14ac:dyDescent="0.25">
      <c r="A1608" s="3" t="s">
        <v>1502</v>
      </c>
      <c r="B1608" s="3" t="s">
        <v>3428</v>
      </c>
      <c r="C1608" s="3" t="s">
        <v>2234</v>
      </c>
      <c r="D1608" s="3" t="s">
        <v>2341</v>
      </c>
      <c r="E1608" s="3" t="s">
        <v>64</v>
      </c>
      <c r="F1608" s="3" t="s">
        <v>63</v>
      </c>
      <c r="G1608" s="3" t="s">
        <v>63</v>
      </c>
      <c r="H1608" s="3" t="s">
        <v>64</v>
      </c>
      <c r="I1608" s="11">
        <v>5</v>
      </c>
      <c r="J1608" s="12">
        <v>16</v>
      </c>
      <c r="K1608" s="12">
        <f t="shared" si="25"/>
        <v>16</v>
      </c>
      <c r="L1608" s="4">
        <v>0.2</v>
      </c>
    </row>
    <row r="1609" spans="1:12" x14ac:dyDescent="0.25">
      <c r="A1609" s="3" t="s">
        <v>1502</v>
      </c>
      <c r="B1609" s="3" t="s">
        <v>3428</v>
      </c>
      <c r="C1609" s="3" t="s">
        <v>2234</v>
      </c>
      <c r="D1609" s="3" t="s">
        <v>2769</v>
      </c>
      <c r="E1609" s="3" t="s">
        <v>64</v>
      </c>
      <c r="F1609" s="3" t="s">
        <v>63</v>
      </c>
      <c r="G1609" s="3" t="s">
        <v>63</v>
      </c>
      <c r="H1609" s="3" t="s">
        <v>64</v>
      </c>
      <c r="I1609" s="11">
        <v>5</v>
      </c>
      <c r="J1609" s="12">
        <v>16</v>
      </c>
      <c r="K1609" s="12">
        <f t="shared" si="25"/>
        <v>16</v>
      </c>
      <c r="L1609" s="4">
        <v>0.8</v>
      </c>
    </row>
    <row r="1610" spans="1:12" x14ac:dyDescent="0.25">
      <c r="A1610" s="3" t="s">
        <v>1503</v>
      </c>
      <c r="B1610" s="3" t="s">
        <v>4703</v>
      </c>
      <c r="C1610" s="3" t="s">
        <v>2234</v>
      </c>
      <c r="D1610" s="3" t="s">
        <v>2253</v>
      </c>
      <c r="E1610" s="3" t="s">
        <v>23</v>
      </c>
      <c r="F1610" s="3" t="s">
        <v>22</v>
      </c>
      <c r="G1610" s="3" t="s">
        <v>127</v>
      </c>
      <c r="H1610" s="3" t="s">
        <v>142</v>
      </c>
      <c r="I1610" s="11">
        <v>7</v>
      </c>
      <c r="J1610" s="12">
        <v>9</v>
      </c>
      <c r="K1610" s="12">
        <f t="shared" si="25"/>
        <v>9</v>
      </c>
      <c r="L1610" s="4">
        <v>1</v>
      </c>
    </row>
    <row r="1611" spans="1:12" x14ac:dyDescent="0.25">
      <c r="A1611" s="3" t="s">
        <v>1504</v>
      </c>
      <c r="B1611" s="3" t="s">
        <v>3429</v>
      </c>
      <c r="C1611" s="3" t="s">
        <v>2234</v>
      </c>
      <c r="D1611" s="3" t="s">
        <v>2568</v>
      </c>
      <c r="E1611" s="3" t="s">
        <v>17</v>
      </c>
      <c r="F1611" s="3" t="s">
        <v>16</v>
      </c>
      <c r="G1611" s="3" t="s">
        <v>16</v>
      </c>
      <c r="H1611" s="3" t="s">
        <v>2874</v>
      </c>
      <c r="I1611" s="11">
        <v>5</v>
      </c>
      <c r="J1611" s="12">
        <v>8</v>
      </c>
      <c r="K1611" s="12">
        <f t="shared" si="25"/>
        <v>8</v>
      </c>
      <c r="L1611" s="4">
        <v>1</v>
      </c>
    </row>
    <row r="1612" spans="1:12" x14ac:dyDescent="0.25">
      <c r="A1612" s="3" t="s">
        <v>1505</v>
      </c>
      <c r="B1612" s="3" t="s">
        <v>3804</v>
      </c>
      <c r="C1612" s="3" t="s">
        <v>2234</v>
      </c>
      <c r="D1612" s="3" t="s">
        <v>2337</v>
      </c>
      <c r="E1612" s="3" t="s">
        <v>33</v>
      </c>
      <c r="F1612" s="3" t="s">
        <v>32</v>
      </c>
      <c r="G1612" s="3" t="s">
        <v>120</v>
      </c>
      <c r="H1612" s="3" t="s">
        <v>2879</v>
      </c>
      <c r="I1612" s="11">
        <v>9</v>
      </c>
      <c r="J1612" s="12">
        <v>14</v>
      </c>
      <c r="K1612" s="12">
        <f t="shared" si="25"/>
        <v>14</v>
      </c>
      <c r="L1612" s="4">
        <v>1</v>
      </c>
    </row>
    <row r="1613" spans="1:12" x14ac:dyDescent="0.25">
      <c r="A1613" s="3" t="s">
        <v>1506</v>
      </c>
      <c r="B1613" s="3" t="s">
        <v>3430</v>
      </c>
      <c r="C1613" s="3" t="s">
        <v>2234</v>
      </c>
      <c r="D1613" s="3" t="s">
        <v>2279</v>
      </c>
      <c r="E1613" s="3" t="s">
        <v>70</v>
      </c>
      <c r="F1613" s="3" t="s">
        <v>69</v>
      </c>
      <c r="G1613" s="3" t="s">
        <v>69</v>
      </c>
      <c r="H1613" s="3" t="s">
        <v>70</v>
      </c>
      <c r="I1613" s="11">
        <v>5</v>
      </c>
      <c r="J1613" s="12">
        <v>9</v>
      </c>
      <c r="K1613" s="12">
        <f t="shared" si="25"/>
        <v>9</v>
      </c>
      <c r="L1613" s="4">
        <v>1</v>
      </c>
    </row>
    <row r="1614" spans="1:12" x14ac:dyDescent="0.25">
      <c r="A1614" s="3" t="s">
        <v>1507</v>
      </c>
      <c r="B1614" s="3" t="s">
        <v>3431</v>
      </c>
      <c r="C1614" s="3" t="s">
        <v>2234</v>
      </c>
      <c r="D1614" s="3" t="s">
        <v>2386</v>
      </c>
      <c r="E1614" s="3" t="s">
        <v>52</v>
      </c>
      <c r="F1614" s="3" t="s">
        <v>51</v>
      </c>
      <c r="G1614" s="3" t="s">
        <v>51</v>
      </c>
      <c r="H1614" s="3" t="s">
        <v>52</v>
      </c>
      <c r="I1614" s="11">
        <v>5</v>
      </c>
      <c r="J1614" s="12">
        <v>11</v>
      </c>
      <c r="K1614" s="12">
        <f t="shared" si="25"/>
        <v>11</v>
      </c>
      <c r="L1614" s="4">
        <v>1</v>
      </c>
    </row>
    <row r="1615" spans="1:12" x14ac:dyDescent="0.25">
      <c r="A1615" s="3" t="s">
        <v>1508</v>
      </c>
      <c r="B1615" s="3" t="s">
        <v>4704</v>
      </c>
      <c r="C1615" s="3" t="s">
        <v>2234</v>
      </c>
      <c r="D1615" s="3" t="s">
        <v>2808</v>
      </c>
      <c r="E1615" s="3" t="s">
        <v>19</v>
      </c>
      <c r="F1615" s="3" t="s">
        <v>18</v>
      </c>
      <c r="G1615" s="3" t="s">
        <v>127</v>
      </c>
      <c r="H1615" s="3" t="s">
        <v>142</v>
      </c>
      <c r="I1615" s="11">
        <v>5</v>
      </c>
      <c r="J1615" s="12">
        <v>9</v>
      </c>
      <c r="K1615" s="12">
        <f t="shared" si="25"/>
        <v>9</v>
      </c>
      <c r="L1615" s="4">
        <v>1</v>
      </c>
    </row>
    <row r="1616" spans="1:12" x14ac:dyDescent="0.25">
      <c r="A1616" s="3" t="s">
        <v>1509</v>
      </c>
      <c r="B1616" s="3" t="s">
        <v>4705</v>
      </c>
      <c r="C1616" s="3" t="s">
        <v>2234</v>
      </c>
      <c r="D1616" s="3" t="s">
        <v>2362</v>
      </c>
      <c r="E1616" s="3" t="s">
        <v>107</v>
      </c>
      <c r="F1616" s="3" t="s">
        <v>106</v>
      </c>
      <c r="G1616" s="3" t="s">
        <v>106</v>
      </c>
      <c r="H1616" s="3" t="s">
        <v>107</v>
      </c>
      <c r="I1616" s="11">
        <v>10</v>
      </c>
      <c r="J1616" s="12">
        <v>9</v>
      </c>
      <c r="K1616" s="12">
        <f t="shared" si="25"/>
        <v>9</v>
      </c>
      <c r="L1616" s="4">
        <v>1</v>
      </c>
    </row>
    <row r="1617" spans="1:12" x14ac:dyDescent="0.25">
      <c r="A1617" s="3" t="s">
        <v>1510</v>
      </c>
      <c r="B1617" s="3" t="s">
        <v>3805</v>
      </c>
      <c r="C1617" s="3" t="s">
        <v>2234</v>
      </c>
      <c r="D1617" s="3" t="s">
        <v>2298</v>
      </c>
      <c r="E1617" s="3" t="s">
        <v>80</v>
      </c>
      <c r="F1617" s="3" t="s">
        <v>79</v>
      </c>
      <c r="G1617" s="3" t="s">
        <v>120</v>
      </c>
      <c r="H1617" s="3" t="s">
        <v>2879</v>
      </c>
      <c r="I1617" s="11">
        <v>7</v>
      </c>
      <c r="J1617" s="12">
        <v>10</v>
      </c>
      <c r="K1617" s="12">
        <f t="shared" si="25"/>
        <v>10</v>
      </c>
      <c r="L1617" s="4">
        <v>1</v>
      </c>
    </row>
    <row r="1618" spans="1:12" x14ac:dyDescent="0.25">
      <c r="A1618" s="3" t="s">
        <v>1511</v>
      </c>
      <c r="B1618" s="3" t="s">
        <v>4706</v>
      </c>
      <c r="C1618" s="3" t="s">
        <v>2234</v>
      </c>
      <c r="D1618" s="3" t="s">
        <v>2702</v>
      </c>
      <c r="E1618" s="3" t="s">
        <v>17</v>
      </c>
      <c r="F1618" s="3" t="s">
        <v>16</v>
      </c>
      <c r="G1618" s="3" t="s">
        <v>120</v>
      </c>
      <c r="H1618" s="3" t="s">
        <v>2879</v>
      </c>
      <c r="I1618" s="11">
        <v>10</v>
      </c>
      <c r="J1618" s="12">
        <v>12</v>
      </c>
      <c r="K1618" s="12">
        <f t="shared" si="25"/>
        <v>12</v>
      </c>
      <c r="L1618" s="4">
        <v>1</v>
      </c>
    </row>
    <row r="1619" spans="1:12" x14ac:dyDescent="0.25">
      <c r="A1619" s="3" t="s">
        <v>1512</v>
      </c>
      <c r="B1619" s="3" t="s">
        <v>3170</v>
      </c>
      <c r="C1619" s="3" t="s">
        <v>2234</v>
      </c>
      <c r="D1619" s="3" t="s">
        <v>2294</v>
      </c>
      <c r="E1619" s="3" t="s">
        <v>123</v>
      </c>
      <c r="F1619" s="3" t="s">
        <v>122</v>
      </c>
      <c r="G1619" s="3" t="s">
        <v>122</v>
      </c>
      <c r="H1619" s="3" t="s">
        <v>123</v>
      </c>
      <c r="I1619" s="11">
        <v>5</v>
      </c>
      <c r="J1619" s="12">
        <v>12</v>
      </c>
      <c r="K1619" s="12">
        <f t="shared" si="25"/>
        <v>12</v>
      </c>
      <c r="L1619" s="4">
        <v>0.6</v>
      </c>
    </row>
    <row r="1620" spans="1:12" x14ac:dyDescent="0.25">
      <c r="A1620" s="3" t="s">
        <v>1512</v>
      </c>
      <c r="B1620" s="3" t="s">
        <v>3170</v>
      </c>
      <c r="C1620" s="3" t="s">
        <v>2234</v>
      </c>
      <c r="D1620" s="3" t="s">
        <v>2317</v>
      </c>
      <c r="E1620" s="3" t="s">
        <v>7</v>
      </c>
      <c r="F1620" s="3" t="s">
        <v>6</v>
      </c>
      <c r="G1620" s="3" t="s">
        <v>6</v>
      </c>
      <c r="H1620" s="3" t="s">
        <v>7</v>
      </c>
      <c r="I1620" s="11">
        <v>5</v>
      </c>
      <c r="J1620" s="12">
        <v>12</v>
      </c>
      <c r="K1620" s="12">
        <f t="shared" si="25"/>
        <v>12</v>
      </c>
      <c r="L1620" s="4">
        <v>0.4</v>
      </c>
    </row>
    <row r="1621" spans="1:12" x14ac:dyDescent="0.25">
      <c r="A1621" s="3" t="s">
        <v>1513</v>
      </c>
      <c r="B1621" s="3" t="s">
        <v>4707</v>
      </c>
      <c r="C1621" s="3" t="s">
        <v>2234</v>
      </c>
      <c r="D1621" s="3" t="s">
        <v>2245</v>
      </c>
      <c r="E1621" s="3" t="s">
        <v>21</v>
      </c>
      <c r="F1621" s="3" t="s">
        <v>20</v>
      </c>
      <c r="G1621" s="3" t="s">
        <v>20</v>
      </c>
      <c r="H1621" s="3" t="s">
        <v>21</v>
      </c>
      <c r="I1621" s="11">
        <v>7</v>
      </c>
      <c r="J1621" s="12">
        <v>10</v>
      </c>
      <c r="K1621" s="12">
        <f t="shared" si="25"/>
        <v>10</v>
      </c>
      <c r="L1621" s="4">
        <v>1</v>
      </c>
    </row>
    <row r="1622" spans="1:12" x14ac:dyDescent="0.25">
      <c r="A1622" s="3" t="s">
        <v>1514</v>
      </c>
      <c r="B1622" s="3" t="s">
        <v>4708</v>
      </c>
      <c r="C1622" s="3" t="s">
        <v>2234</v>
      </c>
      <c r="D1622" s="3" t="s">
        <v>2568</v>
      </c>
      <c r="E1622" s="3" t="s">
        <v>25</v>
      </c>
      <c r="F1622" s="3" t="s">
        <v>24</v>
      </c>
      <c r="G1622" s="3" t="s">
        <v>24</v>
      </c>
      <c r="H1622" s="3" t="s">
        <v>25</v>
      </c>
      <c r="I1622" s="11">
        <v>5</v>
      </c>
      <c r="J1622" s="12">
        <v>10</v>
      </c>
      <c r="K1622" s="12">
        <f t="shared" si="25"/>
        <v>10</v>
      </c>
      <c r="L1622" s="4">
        <v>1</v>
      </c>
    </row>
    <row r="1623" spans="1:12" x14ac:dyDescent="0.25">
      <c r="A1623" s="3" t="s">
        <v>1515</v>
      </c>
      <c r="B1623" s="3" t="s">
        <v>3806</v>
      </c>
      <c r="C1623" s="3" t="s">
        <v>2234</v>
      </c>
      <c r="D1623" s="3" t="s">
        <v>2749</v>
      </c>
      <c r="E1623" s="3" t="s">
        <v>96</v>
      </c>
      <c r="F1623" s="3" t="s">
        <v>95</v>
      </c>
      <c r="G1623" s="3" t="s">
        <v>95</v>
      </c>
      <c r="H1623" s="3" t="s">
        <v>96</v>
      </c>
      <c r="I1623" s="11">
        <v>5</v>
      </c>
      <c r="J1623" s="12">
        <v>10</v>
      </c>
      <c r="K1623" s="12">
        <f t="shared" si="25"/>
        <v>10</v>
      </c>
      <c r="L1623" s="4">
        <v>0.6</v>
      </c>
    </row>
    <row r="1624" spans="1:12" x14ac:dyDescent="0.25">
      <c r="A1624" s="3" t="s">
        <v>1515</v>
      </c>
      <c r="B1624" s="3" t="s">
        <v>3806</v>
      </c>
      <c r="C1624" s="3" t="s">
        <v>2234</v>
      </c>
      <c r="D1624" s="3" t="s">
        <v>2266</v>
      </c>
      <c r="E1624" s="3" t="s">
        <v>96</v>
      </c>
      <c r="F1624" s="3" t="s">
        <v>95</v>
      </c>
      <c r="G1624" s="3" t="s">
        <v>95</v>
      </c>
      <c r="H1624" s="3" t="s">
        <v>96</v>
      </c>
      <c r="I1624" s="11">
        <v>5</v>
      </c>
      <c r="J1624" s="12">
        <v>10</v>
      </c>
      <c r="K1624" s="12">
        <f t="shared" si="25"/>
        <v>10</v>
      </c>
      <c r="L1624" s="4">
        <v>0.4</v>
      </c>
    </row>
    <row r="1625" spans="1:12" x14ac:dyDescent="0.25">
      <c r="A1625" s="3" t="s">
        <v>2807</v>
      </c>
      <c r="B1625" s="3" t="s">
        <v>5215</v>
      </c>
      <c r="C1625" s="3" t="s">
        <v>2234</v>
      </c>
      <c r="D1625" s="3" t="s">
        <v>2744</v>
      </c>
      <c r="E1625" s="3" t="s">
        <v>50</v>
      </c>
      <c r="F1625" s="3" t="s">
        <v>49</v>
      </c>
      <c r="G1625" s="3" t="s">
        <v>120</v>
      </c>
      <c r="H1625" s="3" t="s">
        <v>2879</v>
      </c>
      <c r="I1625" s="11">
        <v>10</v>
      </c>
      <c r="J1625" s="12">
        <v>14</v>
      </c>
      <c r="K1625" s="12">
        <f t="shared" si="25"/>
        <v>14</v>
      </c>
      <c r="L1625" s="4">
        <v>1</v>
      </c>
    </row>
    <row r="1626" spans="1:12" x14ac:dyDescent="0.25">
      <c r="A1626" s="3" t="s">
        <v>1516</v>
      </c>
      <c r="B1626" s="3" t="s">
        <v>3432</v>
      </c>
      <c r="C1626" s="3" t="s">
        <v>2234</v>
      </c>
      <c r="D1626" s="3" t="s">
        <v>2317</v>
      </c>
      <c r="E1626" s="3" t="s">
        <v>33</v>
      </c>
      <c r="F1626" s="3" t="s">
        <v>32</v>
      </c>
      <c r="G1626" s="3" t="s">
        <v>32</v>
      </c>
      <c r="H1626" s="3" t="s">
        <v>33</v>
      </c>
      <c r="I1626" s="11">
        <v>1</v>
      </c>
      <c r="J1626" s="12">
        <v>11</v>
      </c>
      <c r="K1626" s="12">
        <f t="shared" si="25"/>
        <v>11</v>
      </c>
      <c r="L1626" s="4">
        <v>0.4</v>
      </c>
    </row>
    <row r="1627" spans="1:12" x14ac:dyDescent="0.25">
      <c r="A1627" s="3" t="s">
        <v>1516</v>
      </c>
      <c r="B1627" s="3" t="s">
        <v>3432</v>
      </c>
      <c r="C1627" s="3" t="s">
        <v>2234</v>
      </c>
      <c r="D1627" s="3" t="s">
        <v>2294</v>
      </c>
      <c r="E1627" s="3" t="s">
        <v>123</v>
      </c>
      <c r="F1627" s="3" t="s">
        <v>122</v>
      </c>
      <c r="G1627" s="3" t="s">
        <v>122</v>
      </c>
      <c r="H1627" s="3" t="s">
        <v>123</v>
      </c>
      <c r="I1627" s="11">
        <v>1</v>
      </c>
      <c r="J1627" s="12">
        <v>11</v>
      </c>
      <c r="K1627" s="12">
        <f t="shared" si="25"/>
        <v>11</v>
      </c>
      <c r="L1627" s="4">
        <v>0.6</v>
      </c>
    </row>
    <row r="1628" spans="1:12" x14ac:dyDescent="0.25">
      <c r="A1628" s="3" t="s">
        <v>1517</v>
      </c>
      <c r="B1628" s="3" t="s">
        <v>3521</v>
      </c>
      <c r="C1628" s="3" t="s">
        <v>2234</v>
      </c>
      <c r="D1628" s="3" t="s">
        <v>2239</v>
      </c>
      <c r="E1628" s="3" t="s">
        <v>94</v>
      </c>
      <c r="F1628" s="3" t="s">
        <v>93</v>
      </c>
      <c r="G1628" s="3" t="s">
        <v>93</v>
      </c>
      <c r="H1628" s="3" t="s">
        <v>94</v>
      </c>
      <c r="I1628" s="11">
        <v>3</v>
      </c>
      <c r="J1628" s="12">
        <v>8</v>
      </c>
      <c r="K1628" s="12">
        <f t="shared" si="25"/>
        <v>8</v>
      </c>
      <c r="L1628" s="4">
        <v>1</v>
      </c>
    </row>
    <row r="1629" spans="1:12" x14ac:dyDescent="0.25">
      <c r="A1629" s="3" t="s">
        <v>2083</v>
      </c>
      <c r="B1629" s="3" t="s">
        <v>4709</v>
      </c>
      <c r="C1629" s="3" t="s">
        <v>2234</v>
      </c>
      <c r="D1629" s="3" t="s">
        <v>2740</v>
      </c>
      <c r="E1629" s="3" t="s">
        <v>48</v>
      </c>
      <c r="F1629" s="3" t="s">
        <v>47</v>
      </c>
      <c r="G1629" s="3" t="s">
        <v>120</v>
      </c>
      <c r="H1629" s="3" t="s">
        <v>2879</v>
      </c>
      <c r="I1629" s="11">
        <v>10</v>
      </c>
      <c r="J1629" s="12">
        <v>12</v>
      </c>
      <c r="K1629" s="12">
        <f t="shared" si="25"/>
        <v>12</v>
      </c>
      <c r="L1629" s="4">
        <v>1</v>
      </c>
    </row>
    <row r="1630" spans="1:12" x14ac:dyDescent="0.25">
      <c r="A1630" s="3" t="s">
        <v>1518</v>
      </c>
      <c r="B1630" s="3" t="s">
        <v>3807</v>
      </c>
      <c r="C1630" s="3" t="s">
        <v>2234</v>
      </c>
      <c r="D1630" s="3" t="s">
        <v>2351</v>
      </c>
      <c r="E1630" s="3" t="s">
        <v>96</v>
      </c>
      <c r="F1630" s="3" t="s">
        <v>95</v>
      </c>
      <c r="G1630" s="3" t="s">
        <v>95</v>
      </c>
      <c r="H1630" s="3" t="s">
        <v>96</v>
      </c>
      <c r="I1630" s="11">
        <v>5</v>
      </c>
      <c r="J1630" s="12">
        <v>20</v>
      </c>
      <c r="K1630" s="12">
        <f t="shared" si="25"/>
        <v>20</v>
      </c>
      <c r="L1630" s="4">
        <v>1</v>
      </c>
    </row>
    <row r="1631" spans="1:12" x14ac:dyDescent="0.25">
      <c r="A1631" s="3" t="s">
        <v>1519</v>
      </c>
      <c r="B1631" s="3" t="s">
        <v>3808</v>
      </c>
      <c r="C1631" s="3" t="s">
        <v>2234</v>
      </c>
      <c r="D1631" s="3" t="s">
        <v>2788</v>
      </c>
      <c r="E1631" s="3" t="s">
        <v>21</v>
      </c>
      <c r="F1631" s="3" t="s">
        <v>20</v>
      </c>
      <c r="G1631" s="3" t="s">
        <v>20</v>
      </c>
      <c r="H1631" s="3" t="s">
        <v>21</v>
      </c>
      <c r="I1631" s="11">
        <v>9</v>
      </c>
      <c r="J1631" s="12">
        <v>10</v>
      </c>
      <c r="K1631" s="12">
        <f t="shared" si="25"/>
        <v>10</v>
      </c>
      <c r="L1631" s="4">
        <v>1</v>
      </c>
    </row>
    <row r="1632" spans="1:12" x14ac:dyDescent="0.25">
      <c r="A1632" s="3" t="s">
        <v>1520</v>
      </c>
      <c r="B1632" s="3" t="s">
        <v>3809</v>
      </c>
      <c r="C1632" s="3" t="s">
        <v>2234</v>
      </c>
      <c r="D1632" s="3" t="s">
        <v>2375</v>
      </c>
      <c r="E1632" s="3" t="s">
        <v>109</v>
      </c>
      <c r="F1632" s="3" t="s">
        <v>108</v>
      </c>
      <c r="G1632" s="3" t="s">
        <v>127</v>
      </c>
      <c r="H1632" s="3" t="s">
        <v>142</v>
      </c>
      <c r="I1632" s="11">
        <v>10</v>
      </c>
      <c r="J1632" s="12">
        <v>8</v>
      </c>
      <c r="K1632" s="12">
        <f t="shared" si="25"/>
        <v>8</v>
      </c>
      <c r="L1632" s="4">
        <v>1</v>
      </c>
    </row>
    <row r="1633" spans="1:12" x14ac:dyDescent="0.25">
      <c r="A1633" s="3" t="s">
        <v>1521</v>
      </c>
      <c r="B1633" s="3" t="s">
        <v>3810</v>
      </c>
      <c r="C1633" s="3" t="s">
        <v>2234</v>
      </c>
      <c r="D1633" s="3" t="s">
        <v>2312</v>
      </c>
      <c r="E1633" s="3" t="s">
        <v>17</v>
      </c>
      <c r="F1633" s="3" t="s">
        <v>16</v>
      </c>
      <c r="G1633" s="3" t="s">
        <v>127</v>
      </c>
      <c r="H1633" s="3" t="s">
        <v>142</v>
      </c>
      <c r="I1633" s="11">
        <v>8</v>
      </c>
      <c r="J1633" s="12">
        <v>4</v>
      </c>
      <c r="K1633" s="12">
        <f t="shared" si="25"/>
        <v>4</v>
      </c>
      <c r="L1633" s="4">
        <v>1</v>
      </c>
    </row>
    <row r="1634" spans="1:12" x14ac:dyDescent="0.25">
      <c r="A1634" s="3" t="s">
        <v>2084</v>
      </c>
      <c r="B1634" s="3" t="s">
        <v>4710</v>
      </c>
      <c r="C1634" s="3" t="s">
        <v>2234</v>
      </c>
      <c r="D1634" s="3" t="s">
        <v>2298</v>
      </c>
      <c r="E1634" s="3" t="s">
        <v>111</v>
      </c>
      <c r="F1634" s="3" t="s">
        <v>110</v>
      </c>
      <c r="G1634" s="3" t="s">
        <v>120</v>
      </c>
      <c r="H1634" s="3" t="s">
        <v>2879</v>
      </c>
      <c r="I1634" s="11">
        <v>5</v>
      </c>
      <c r="J1634" s="12">
        <v>7</v>
      </c>
      <c r="K1634" s="12">
        <f t="shared" si="25"/>
        <v>7</v>
      </c>
      <c r="L1634" s="4">
        <v>1</v>
      </c>
    </row>
    <row r="1635" spans="1:12" x14ac:dyDescent="0.25">
      <c r="A1635" s="3" t="s">
        <v>1522</v>
      </c>
      <c r="B1635" s="3" t="s">
        <v>4711</v>
      </c>
      <c r="C1635" s="3" t="s">
        <v>2234</v>
      </c>
      <c r="D1635" s="3" t="s">
        <v>2516</v>
      </c>
      <c r="E1635" s="3" t="s">
        <v>84</v>
      </c>
      <c r="F1635" s="3" t="s">
        <v>83</v>
      </c>
      <c r="G1635" s="3" t="s">
        <v>83</v>
      </c>
      <c r="H1635" s="3" t="s">
        <v>2878</v>
      </c>
      <c r="I1635" s="11">
        <v>5</v>
      </c>
      <c r="J1635" s="12">
        <v>10</v>
      </c>
      <c r="K1635" s="12">
        <f t="shared" si="25"/>
        <v>10</v>
      </c>
      <c r="L1635" s="4">
        <v>1</v>
      </c>
    </row>
    <row r="1636" spans="1:12" x14ac:dyDescent="0.25">
      <c r="A1636" s="3" t="s">
        <v>1523</v>
      </c>
      <c r="B1636" s="3" t="s">
        <v>3036</v>
      </c>
      <c r="C1636" s="3" t="s">
        <v>2234</v>
      </c>
      <c r="D1636" s="3" t="s">
        <v>2284</v>
      </c>
      <c r="E1636" s="3" t="s">
        <v>66</v>
      </c>
      <c r="F1636" s="3" t="s">
        <v>65</v>
      </c>
      <c r="G1636" s="3" t="s">
        <v>120</v>
      </c>
      <c r="H1636" s="3" t="s">
        <v>2879</v>
      </c>
      <c r="I1636" s="11">
        <v>5</v>
      </c>
      <c r="J1636" s="12">
        <v>9</v>
      </c>
      <c r="K1636" s="12">
        <f t="shared" si="25"/>
        <v>9</v>
      </c>
      <c r="L1636" s="4">
        <v>1</v>
      </c>
    </row>
    <row r="1637" spans="1:12" x14ac:dyDescent="0.25">
      <c r="A1637" s="3" t="s">
        <v>1524</v>
      </c>
      <c r="B1637" s="3" t="s">
        <v>3433</v>
      </c>
      <c r="C1637" s="3" t="s">
        <v>2234</v>
      </c>
      <c r="D1637" s="3" t="s">
        <v>2237</v>
      </c>
      <c r="E1637" s="3" t="s">
        <v>23</v>
      </c>
      <c r="F1637" s="3" t="s">
        <v>22</v>
      </c>
      <c r="G1637" s="3" t="s">
        <v>22</v>
      </c>
      <c r="H1637" s="3" t="s">
        <v>23</v>
      </c>
      <c r="I1637" s="11">
        <v>7</v>
      </c>
      <c r="J1637" s="12">
        <v>8</v>
      </c>
      <c r="K1637" s="12">
        <f t="shared" si="25"/>
        <v>8</v>
      </c>
      <c r="L1637" s="4">
        <v>1</v>
      </c>
    </row>
    <row r="1638" spans="1:12" x14ac:dyDescent="0.25">
      <c r="A1638" s="3" t="s">
        <v>1525</v>
      </c>
      <c r="B1638" s="3" t="s">
        <v>4712</v>
      </c>
      <c r="C1638" s="3" t="s">
        <v>2234</v>
      </c>
      <c r="D1638" s="3" t="s">
        <v>2284</v>
      </c>
      <c r="E1638" s="3" t="s">
        <v>31</v>
      </c>
      <c r="F1638" s="3" t="s">
        <v>30</v>
      </c>
      <c r="G1638" s="3" t="s">
        <v>120</v>
      </c>
      <c r="H1638" s="3" t="s">
        <v>2879</v>
      </c>
      <c r="I1638" s="11">
        <v>4</v>
      </c>
      <c r="J1638" s="12">
        <v>5</v>
      </c>
      <c r="K1638" s="12">
        <f t="shared" si="25"/>
        <v>5</v>
      </c>
      <c r="L1638" s="4">
        <v>1</v>
      </c>
    </row>
    <row r="1639" spans="1:12" x14ac:dyDescent="0.25">
      <c r="A1639" s="3" t="s">
        <v>1526</v>
      </c>
      <c r="B1639" s="3" t="s">
        <v>4713</v>
      </c>
      <c r="C1639" s="3" t="s">
        <v>2234</v>
      </c>
      <c r="D1639" s="3" t="s">
        <v>2806</v>
      </c>
      <c r="E1639" s="3" t="s">
        <v>72</v>
      </c>
      <c r="F1639" s="3" t="s">
        <v>71</v>
      </c>
      <c r="G1639" s="3" t="s">
        <v>127</v>
      </c>
      <c r="H1639" s="3" t="s">
        <v>142</v>
      </c>
      <c r="I1639" s="11">
        <v>5</v>
      </c>
      <c r="J1639" s="12">
        <v>10</v>
      </c>
      <c r="K1639" s="12">
        <f t="shared" si="25"/>
        <v>10</v>
      </c>
      <c r="L1639" s="4">
        <v>1</v>
      </c>
    </row>
    <row r="1640" spans="1:12" x14ac:dyDescent="0.25">
      <c r="A1640" s="3" t="s">
        <v>2805</v>
      </c>
      <c r="B1640" s="3" t="s">
        <v>4714</v>
      </c>
      <c r="C1640" s="3" t="s">
        <v>2234</v>
      </c>
      <c r="D1640" s="3" t="s">
        <v>2302</v>
      </c>
      <c r="E1640" s="3" t="s">
        <v>13</v>
      </c>
      <c r="F1640" s="3" t="s">
        <v>12</v>
      </c>
      <c r="G1640" s="3" t="s">
        <v>127</v>
      </c>
      <c r="H1640" s="3" t="s">
        <v>142</v>
      </c>
      <c r="I1640" s="11">
        <v>3</v>
      </c>
      <c r="J1640" s="12">
        <v>1</v>
      </c>
      <c r="K1640" s="12">
        <f t="shared" si="25"/>
        <v>1</v>
      </c>
      <c r="L1640" s="4">
        <v>1</v>
      </c>
    </row>
    <row r="1641" spans="1:12" x14ac:dyDescent="0.25">
      <c r="A1641" s="3" t="s">
        <v>2085</v>
      </c>
      <c r="B1641" s="3" t="s">
        <v>3811</v>
      </c>
      <c r="C1641" s="3" t="s">
        <v>2234</v>
      </c>
      <c r="D1641" s="3" t="s">
        <v>2715</v>
      </c>
      <c r="E1641" s="3" t="s">
        <v>96</v>
      </c>
      <c r="F1641" s="3" t="s">
        <v>95</v>
      </c>
      <c r="G1641" s="3" t="s">
        <v>95</v>
      </c>
      <c r="H1641" s="3" t="s">
        <v>96</v>
      </c>
      <c r="I1641" s="11">
        <v>1</v>
      </c>
      <c r="J1641" s="12">
        <v>9</v>
      </c>
      <c r="K1641" s="12">
        <f t="shared" si="25"/>
        <v>9</v>
      </c>
      <c r="L1641" s="4">
        <v>0.8</v>
      </c>
    </row>
    <row r="1642" spans="1:12" x14ac:dyDescent="0.25">
      <c r="A1642" s="3" t="s">
        <v>1527</v>
      </c>
      <c r="B1642" s="3" t="s">
        <v>2904</v>
      </c>
      <c r="C1642" s="3" t="s">
        <v>2234</v>
      </c>
      <c r="D1642" s="3" t="s">
        <v>2351</v>
      </c>
      <c r="E1642" s="3" t="s">
        <v>96</v>
      </c>
      <c r="F1642" s="3" t="s">
        <v>95</v>
      </c>
      <c r="G1642" s="3" t="s">
        <v>95</v>
      </c>
      <c r="H1642" s="3" t="s">
        <v>96</v>
      </c>
      <c r="I1642" s="11">
        <v>10</v>
      </c>
      <c r="J1642" s="12">
        <v>14</v>
      </c>
      <c r="K1642" s="12">
        <f t="shared" si="25"/>
        <v>14</v>
      </c>
      <c r="L1642" s="4">
        <v>1</v>
      </c>
    </row>
    <row r="1643" spans="1:12" x14ac:dyDescent="0.25">
      <c r="A1643" s="3" t="s">
        <v>1528</v>
      </c>
      <c r="B1643" s="3" t="s">
        <v>4715</v>
      </c>
      <c r="C1643" s="3" t="s">
        <v>2234</v>
      </c>
      <c r="D1643" s="3" t="s">
        <v>2289</v>
      </c>
      <c r="E1643" s="3" t="s">
        <v>31</v>
      </c>
      <c r="F1643" s="3" t="s">
        <v>30</v>
      </c>
      <c r="G1643" s="3" t="s">
        <v>30</v>
      </c>
      <c r="H1643" s="3" t="s">
        <v>31</v>
      </c>
      <c r="I1643" s="11">
        <v>5</v>
      </c>
      <c r="J1643" s="12">
        <v>9</v>
      </c>
      <c r="K1643" s="12">
        <f t="shared" si="25"/>
        <v>9</v>
      </c>
      <c r="L1643" s="4">
        <v>1</v>
      </c>
    </row>
    <row r="1644" spans="1:12" x14ac:dyDescent="0.25">
      <c r="A1644" s="3" t="s">
        <v>1529</v>
      </c>
      <c r="B1644" s="3" t="s">
        <v>3812</v>
      </c>
      <c r="C1644" s="3" t="s">
        <v>2234</v>
      </c>
      <c r="D1644" s="3" t="s">
        <v>2271</v>
      </c>
      <c r="E1644" s="3" t="s">
        <v>68</v>
      </c>
      <c r="F1644" s="3" t="s">
        <v>67</v>
      </c>
      <c r="G1644" s="3" t="s">
        <v>127</v>
      </c>
      <c r="H1644" s="3" t="s">
        <v>142</v>
      </c>
      <c r="I1644" s="11">
        <v>5</v>
      </c>
      <c r="J1644" s="12">
        <v>9</v>
      </c>
      <c r="K1644" s="12">
        <f t="shared" si="25"/>
        <v>9</v>
      </c>
      <c r="L1644" s="4">
        <v>1</v>
      </c>
    </row>
    <row r="1645" spans="1:12" x14ac:dyDescent="0.25">
      <c r="A1645" s="3" t="s">
        <v>1530</v>
      </c>
      <c r="B1645" s="3" t="s">
        <v>4716</v>
      </c>
      <c r="C1645" s="3" t="s">
        <v>2234</v>
      </c>
      <c r="D1645" s="3" t="s">
        <v>2714</v>
      </c>
      <c r="E1645" s="3" t="s">
        <v>13</v>
      </c>
      <c r="F1645" s="3" t="s">
        <v>12</v>
      </c>
      <c r="G1645" s="3" t="s">
        <v>12</v>
      </c>
      <c r="H1645" s="3" t="s">
        <v>13</v>
      </c>
      <c r="I1645" s="11">
        <v>10</v>
      </c>
      <c r="J1645" s="12">
        <v>10</v>
      </c>
      <c r="K1645" s="12">
        <f t="shared" si="25"/>
        <v>10</v>
      </c>
      <c r="L1645" s="4">
        <v>1</v>
      </c>
    </row>
    <row r="1646" spans="1:12" x14ac:dyDescent="0.25">
      <c r="A1646" s="3" t="s">
        <v>1531</v>
      </c>
      <c r="B1646" s="3" t="s">
        <v>4717</v>
      </c>
      <c r="C1646" s="3" t="s">
        <v>2234</v>
      </c>
      <c r="D1646" s="3" t="s">
        <v>2284</v>
      </c>
      <c r="E1646" s="3" t="s">
        <v>70</v>
      </c>
      <c r="F1646" s="3" t="s">
        <v>69</v>
      </c>
      <c r="G1646" s="3" t="s">
        <v>120</v>
      </c>
      <c r="H1646" s="3" t="s">
        <v>2879</v>
      </c>
      <c r="I1646" s="11">
        <v>9</v>
      </c>
      <c r="J1646" s="12">
        <v>10</v>
      </c>
      <c r="K1646" s="12">
        <f t="shared" si="25"/>
        <v>10</v>
      </c>
      <c r="L1646" s="4">
        <v>1</v>
      </c>
    </row>
    <row r="1647" spans="1:12" x14ac:dyDescent="0.25">
      <c r="A1647" s="3" t="s">
        <v>1532</v>
      </c>
      <c r="B1647" s="3" t="s">
        <v>3813</v>
      </c>
      <c r="C1647" s="3" t="s">
        <v>2234</v>
      </c>
      <c r="D1647" s="3" t="s">
        <v>2284</v>
      </c>
      <c r="E1647" s="3" t="s">
        <v>33</v>
      </c>
      <c r="F1647" s="3" t="s">
        <v>32</v>
      </c>
      <c r="G1647" s="3" t="s">
        <v>120</v>
      </c>
      <c r="H1647" s="3" t="s">
        <v>2879</v>
      </c>
      <c r="I1647" s="11">
        <v>5</v>
      </c>
      <c r="J1647" s="12">
        <v>9</v>
      </c>
      <c r="K1647" s="12">
        <f t="shared" si="25"/>
        <v>9</v>
      </c>
      <c r="L1647" s="4">
        <v>1</v>
      </c>
    </row>
    <row r="1648" spans="1:12" x14ac:dyDescent="0.25">
      <c r="A1648" s="3" t="s">
        <v>1533</v>
      </c>
      <c r="B1648" s="3" t="s">
        <v>3434</v>
      </c>
      <c r="C1648" s="3" t="s">
        <v>2234</v>
      </c>
      <c r="D1648" s="3" t="s">
        <v>2239</v>
      </c>
      <c r="E1648" s="3" t="s">
        <v>21</v>
      </c>
      <c r="F1648" s="3" t="s">
        <v>20</v>
      </c>
      <c r="G1648" s="3" t="s">
        <v>20</v>
      </c>
      <c r="H1648" s="3" t="s">
        <v>21</v>
      </c>
      <c r="I1648" s="11">
        <v>5</v>
      </c>
      <c r="J1648" s="12">
        <v>8</v>
      </c>
      <c r="K1648" s="12">
        <f t="shared" si="25"/>
        <v>8</v>
      </c>
      <c r="L1648" s="4">
        <v>1</v>
      </c>
    </row>
    <row r="1649" spans="1:12" x14ac:dyDescent="0.25">
      <c r="A1649" s="3" t="s">
        <v>2086</v>
      </c>
      <c r="B1649" s="3" t="s">
        <v>4718</v>
      </c>
      <c r="C1649" s="3" t="s">
        <v>2234</v>
      </c>
      <c r="D1649" s="3" t="s">
        <v>2739</v>
      </c>
      <c r="E1649" s="3" t="s">
        <v>72</v>
      </c>
      <c r="F1649" s="3" t="s">
        <v>71</v>
      </c>
      <c r="G1649" s="3" t="s">
        <v>127</v>
      </c>
      <c r="H1649" s="3" t="s">
        <v>142</v>
      </c>
      <c r="I1649" s="11">
        <v>7</v>
      </c>
      <c r="J1649" s="12">
        <v>9</v>
      </c>
      <c r="K1649" s="12">
        <f t="shared" si="25"/>
        <v>9</v>
      </c>
      <c r="L1649" s="4">
        <v>1</v>
      </c>
    </row>
    <row r="1650" spans="1:12" x14ac:dyDescent="0.25">
      <c r="A1650" s="3" t="s">
        <v>2804</v>
      </c>
      <c r="B1650" s="3" t="s">
        <v>2911</v>
      </c>
      <c r="C1650" s="3" t="s">
        <v>2234</v>
      </c>
      <c r="D1650" s="3" t="s">
        <v>2239</v>
      </c>
      <c r="E1650" s="3" t="s">
        <v>68</v>
      </c>
      <c r="F1650" s="3" t="s">
        <v>67</v>
      </c>
      <c r="G1650" s="3" t="s">
        <v>67</v>
      </c>
      <c r="H1650" s="3" t="s">
        <v>68</v>
      </c>
      <c r="I1650" s="11">
        <v>1</v>
      </c>
      <c r="J1650" s="12">
        <v>1</v>
      </c>
      <c r="K1650" s="12">
        <f t="shared" si="25"/>
        <v>1</v>
      </c>
      <c r="L1650" s="4">
        <v>1</v>
      </c>
    </row>
    <row r="1651" spans="1:12" x14ac:dyDescent="0.25">
      <c r="A1651" s="3" t="s">
        <v>1534</v>
      </c>
      <c r="B1651" s="3" t="s">
        <v>3814</v>
      </c>
      <c r="C1651" s="3" t="s">
        <v>2234</v>
      </c>
      <c r="D1651" s="3" t="s">
        <v>2803</v>
      </c>
      <c r="E1651" s="3" t="s">
        <v>144</v>
      </c>
      <c r="F1651" s="3" t="s">
        <v>143</v>
      </c>
      <c r="G1651" s="3" t="s">
        <v>127</v>
      </c>
      <c r="H1651" s="3" t="s">
        <v>142</v>
      </c>
      <c r="I1651" s="11">
        <v>10</v>
      </c>
      <c r="J1651" s="12">
        <v>16</v>
      </c>
      <c r="K1651" s="12">
        <f t="shared" si="25"/>
        <v>16</v>
      </c>
      <c r="L1651" s="4">
        <v>1</v>
      </c>
    </row>
    <row r="1652" spans="1:12" x14ac:dyDescent="0.25">
      <c r="A1652" s="3" t="s">
        <v>1535</v>
      </c>
      <c r="B1652" s="3" t="s">
        <v>4719</v>
      </c>
      <c r="C1652" s="3" t="s">
        <v>2234</v>
      </c>
      <c r="D1652" s="3" t="s">
        <v>2788</v>
      </c>
      <c r="E1652" s="3" t="s">
        <v>25</v>
      </c>
      <c r="F1652" s="3" t="s">
        <v>24</v>
      </c>
      <c r="G1652" s="3" t="s">
        <v>24</v>
      </c>
      <c r="H1652" s="3" t="s">
        <v>25</v>
      </c>
      <c r="I1652" s="11">
        <v>9</v>
      </c>
      <c r="J1652" s="12">
        <v>8</v>
      </c>
      <c r="K1652" s="12">
        <f t="shared" si="25"/>
        <v>8</v>
      </c>
      <c r="L1652" s="4">
        <v>1</v>
      </c>
    </row>
    <row r="1653" spans="1:12" x14ac:dyDescent="0.25">
      <c r="A1653" s="3" t="s">
        <v>1536</v>
      </c>
      <c r="B1653" s="3" t="s">
        <v>4720</v>
      </c>
      <c r="C1653" s="3" t="s">
        <v>2234</v>
      </c>
      <c r="D1653" s="3" t="s">
        <v>2746</v>
      </c>
      <c r="E1653" s="3" t="s">
        <v>96</v>
      </c>
      <c r="F1653" s="3" t="s">
        <v>95</v>
      </c>
      <c r="G1653" s="3" t="s">
        <v>95</v>
      </c>
      <c r="H1653" s="3" t="s">
        <v>96</v>
      </c>
      <c r="I1653" s="11">
        <v>1</v>
      </c>
      <c r="J1653" s="12">
        <v>7</v>
      </c>
      <c r="K1653" s="12">
        <f t="shared" si="25"/>
        <v>7</v>
      </c>
      <c r="L1653" s="4">
        <v>1</v>
      </c>
    </row>
    <row r="1654" spans="1:12" x14ac:dyDescent="0.25">
      <c r="A1654" s="3" t="s">
        <v>1537</v>
      </c>
      <c r="B1654" s="3" t="s">
        <v>5311</v>
      </c>
      <c r="C1654" s="3" t="s">
        <v>2234</v>
      </c>
      <c r="D1654" s="3" t="s">
        <v>2417</v>
      </c>
      <c r="E1654" s="3" t="s">
        <v>33</v>
      </c>
      <c r="F1654" s="3" t="s">
        <v>32</v>
      </c>
      <c r="G1654" s="3" t="s">
        <v>120</v>
      </c>
      <c r="H1654" s="3" t="s">
        <v>2879</v>
      </c>
      <c r="I1654" s="11">
        <v>2</v>
      </c>
      <c r="J1654" s="12">
        <v>10</v>
      </c>
      <c r="K1654" s="12">
        <f t="shared" si="25"/>
        <v>10</v>
      </c>
      <c r="L1654" s="4">
        <v>1</v>
      </c>
    </row>
    <row r="1655" spans="1:12" x14ac:dyDescent="0.25">
      <c r="A1655" s="3" t="s">
        <v>1538</v>
      </c>
      <c r="B1655" s="3" t="s">
        <v>4721</v>
      </c>
      <c r="C1655" s="3" t="s">
        <v>2234</v>
      </c>
      <c r="D1655" s="3" t="s">
        <v>2802</v>
      </c>
      <c r="E1655" s="3" t="s">
        <v>96</v>
      </c>
      <c r="F1655" s="3" t="s">
        <v>95</v>
      </c>
      <c r="G1655" s="3" t="s">
        <v>95</v>
      </c>
      <c r="H1655" s="3" t="s">
        <v>96</v>
      </c>
      <c r="I1655" s="11">
        <v>5</v>
      </c>
      <c r="J1655" s="12">
        <v>14</v>
      </c>
      <c r="K1655" s="12">
        <f t="shared" si="25"/>
        <v>14</v>
      </c>
      <c r="L1655" s="4">
        <v>1</v>
      </c>
    </row>
    <row r="1656" spans="1:12" x14ac:dyDescent="0.25">
      <c r="A1656" s="3" t="s">
        <v>1539</v>
      </c>
      <c r="B1656" s="3" t="s">
        <v>3815</v>
      </c>
      <c r="C1656" s="3" t="s">
        <v>2234</v>
      </c>
      <c r="D1656" s="3" t="s">
        <v>2722</v>
      </c>
      <c r="E1656" s="3" t="s">
        <v>13</v>
      </c>
      <c r="F1656" s="3" t="s">
        <v>12</v>
      </c>
      <c r="G1656" s="3" t="s">
        <v>120</v>
      </c>
      <c r="H1656" s="3" t="s">
        <v>2879</v>
      </c>
      <c r="I1656" s="11">
        <v>2</v>
      </c>
      <c r="J1656" s="12">
        <v>12</v>
      </c>
      <c r="K1656" s="12">
        <f t="shared" si="25"/>
        <v>12</v>
      </c>
      <c r="L1656" s="4">
        <v>1</v>
      </c>
    </row>
    <row r="1657" spans="1:12" x14ac:dyDescent="0.25">
      <c r="A1657" s="3" t="s">
        <v>1540</v>
      </c>
      <c r="B1657" s="3" t="s">
        <v>3816</v>
      </c>
      <c r="C1657" s="3" t="s">
        <v>2234</v>
      </c>
      <c r="D1657" s="3" t="s">
        <v>2514</v>
      </c>
      <c r="E1657" s="3" t="s">
        <v>76</v>
      </c>
      <c r="F1657" s="3" t="s">
        <v>75</v>
      </c>
      <c r="G1657" s="3" t="s">
        <v>118</v>
      </c>
      <c r="H1657" s="3" t="s">
        <v>2880</v>
      </c>
      <c r="I1657" s="11">
        <v>5</v>
      </c>
      <c r="J1657" s="12">
        <v>9</v>
      </c>
      <c r="K1657" s="12">
        <f t="shared" si="25"/>
        <v>9</v>
      </c>
      <c r="L1657" s="4">
        <v>1</v>
      </c>
    </row>
    <row r="1658" spans="1:12" x14ac:dyDescent="0.25">
      <c r="A1658" s="3" t="s">
        <v>1541</v>
      </c>
      <c r="B1658" s="3" t="s">
        <v>3270</v>
      </c>
      <c r="C1658" s="3" t="s">
        <v>2234</v>
      </c>
      <c r="D1658" s="3" t="s">
        <v>2302</v>
      </c>
      <c r="E1658" s="3" t="s">
        <v>33</v>
      </c>
      <c r="F1658" s="3" t="s">
        <v>32</v>
      </c>
      <c r="G1658" s="3" t="s">
        <v>127</v>
      </c>
      <c r="H1658" s="3" t="s">
        <v>142</v>
      </c>
      <c r="I1658" s="11">
        <v>2</v>
      </c>
      <c r="J1658" s="12">
        <v>4</v>
      </c>
      <c r="K1658" s="12">
        <f t="shared" si="25"/>
        <v>4</v>
      </c>
      <c r="L1658" s="4">
        <v>0.2</v>
      </c>
    </row>
    <row r="1659" spans="1:12" x14ac:dyDescent="0.25">
      <c r="A1659" s="3" t="s">
        <v>1541</v>
      </c>
      <c r="B1659" s="3" t="s">
        <v>3270</v>
      </c>
      <c r="C1659" s="3" t="s">
        <v>2234</v>
      </c>
      <c r="D1659" s="3" t="s">
        <v>2362</v>
      </c>
      <c r="E1659" s="3" t="s">
        <v>33</v>
      </c>
      <c r="F1659" s="3" t="s">
        <v>32</v>
      </c>
      <c r="G1659" s="3" t="s">
        <v>32</v>
      </c>
      <c r="H1659" s="3" t="s">
        <v>33</v>
      </c>
      <c r="I1659" s="11">
        <v>2</v>
      </c>
      <c r="J1659" s="12">
        <v>4</v>
      </c>
      <c r="K1659" s="12">
        <f t="shared" si="25"/>
        <v>4</v>
      </c>
      <c r="L1659" s="4">
        <v>0.8</v>
      </c>
    </row>
    <row r="1660" spans="1:12" x14ac:dyDescent="0.25">
      <c r="A1660" s="3" t="s">
        <v>1542</v>
      </c>
      <c r="B1660" s="3" t="s">
        <v>5216</v>
      </c>
      <c r="C1660" s="3" t="s">
        <v>2234</v>
      </c>
      <c r="D1660" s="3" t="s">
        <v>2801</v>
      </c>
      <c r="E1660" s="3" t="s">
        <v>139</v>
      </c>
      <c r="F1660" s="3" t="s">
        <v>138</v>
      </c>
      <c r="G1660" s="3" t="s">
        <v>138</v>
      </c>
      <c r="H1660" s="3" t="s">
        <v>139</v>
      </c>
      <c r="I1660" s="11">
        <v>9</v>
      </c>
      <c r="J1660" s="12">
        <v>9</v>
      </c>
      <c r="K1660" s="12">
        <f t="shared" si="25"/>
        <v>9</v>
      </c>
      <c r="L1660" s="4">
        <v>1</v>
      </c>
    </row>
    <row r="1661" spans="1:12" x14ac:dyDescent="0.25">
      <c r="A1661" s="3" t="s">
        <v>1543</v>
      </c>
      <c r="B1661" s="3" t="s">
        <v>3435</v>
      </c>
      <c r="C1661" s="3" t="s">
        <v>2234</v>
      </c>
      <c r="D1661" s="3" t="s">
        <v>2264</v>
      </c>
      <c r="E1661" s="3" t="s">
        <v>60</v>
      </c>
      <c r="F1661" s="3" t="s">
        <v>59</v>
      </c>
      <c r="G1661" s="3" t="s">
        <v>118</v>
      </c>
      <c r="H1661" s="3" t="s">
        <v>2880</v>
      </c>
      <c r="I1661" s="11">
        <v>10</v>
      </c>
      <c r="J1661" s="12">
        <v>11</v>
      </c>
      <c r="K1661" s="12">
        <f t="shared" si="25"/>
        <v>11</v>
      </c>
      <c r="L1661" s="4">
        <v>1</v>
      </c>
    </row>
    <row r="1662" spans="1:12" x14ac:dyDescent="0.25">
      <c r="A1662" s="3" t="s">
        <v>1544</v>
      </c>
      <c r="B1662" s="3" t="s">
        <v>3817</v>
      </c>
      <c r="C1662" s="3" t="s">
        <v>2234</v>
      </c>
      <c r="D1662" s="3" t="s">
        <v>2237</v>
      </c>
      <c r="E1662" s="3" t="s">
        <v>74</v>
      </c>
      <c r="F1662" s="3" t="s">
        <v>73</v>
      </c>
      <c r="G1662" s="3" t="s">
        <v>73</v>
      </c>
      <c r="H1662" s="3" t="s">
        <v>74</v>
      </c>
      <c r="I1662" s="11">
        <v>5</v>
      </c>
      <c r="J1662" s="12">
        <v>10</v>
      </c>
      <c r="K1662" s="12">
        <f t="shared" si="25"/>
        <v>10</v>
      </c>
      <c r="L1662" s="4">
        <v>1</v>
      </c>
    </row>
    <row r="1663" spans="1:12" x14ac:dyDescent="0.25">
      <c r="A1663" s="3" t="s">
        <v>1545</v>
      </c>
      <c r="B1663" s="3" t="s">
        <v>5217</v>
      </c>
      <c r="C1663" s="3" t="s">
        <v>2234</v>
      </c>
      <c r="D1663" s="3" t="s">
        <v>2333</v>
      </c>
      <c r="E1663" s="3" t="s">
        <v>60</v>
      </c>
      <c r="F1663" s="3" t="s">
        <v>59</v>
      </c>
      <c r="G1663" s="3" t="s">
        <v>120</v>
      </c>
      <c r="H1663" s="3" t="s">
        <v>2879</v>
      </c>
      <c r="I1663" s="11">
        <v>1</v>
      </c>
      <c r="J1663" s="12">
        <v>13</v>
      </c>
      <c r="K1663" s="12">
        <f t="shared" si="25"/>
        <v>13</v>
      </c>
      <c r="L1663" s="4">
        <v>1</v>
      </c>
    </row>
    <row r="1664" spans="1:12" x14ac:dyDescent="0.25">
      <c r="A1664" s="3" t="s">
        <v>1546</v>
      </c>
      <c r="B1664" s="3" t="s">
        <v>4722</v>
      </c>
      <c r="C1664" s="3" t="s">
        <v>2234</v>
      </c>
      <c r="D1664" s="3" t="s">
        <v>2659</v>
      </c>
      <c r="E1664" s="3" t="s">
        <v>44</v>
      </c>
      <c r="F1664" s="3" t="s">
        <v>43</v>
      </c>
      <c r="G1664" s="3" t="s">
        <v>43</v>
      </c>
      <c r="H1664" s="3" t="s">
        <v>2877</v>
      </c>
      <c r="I1664" s="11">
        <v>9</v>
      </c>
      <c r="J1664" s="12">
        <v>9</v>
      </c>
      <c r="K1664" s="12">
        <f t="shared" si="25"/>
        <v>9</v>
      </c>
      <c r="L1664" s="4">
        <v>1</v>
      </c>
    </row>
    <row r="1665" spans="1:12" x14ac:dyDescent="0.25">
      <c r="A1665" s="3" t="s">
        <v>1547</v>
      </c>
      <c r="B1665" s="3" t="s">
        <v>4723</v>
      </c>
      <c r="C1665" s="3" t="s">
        <v>2234</v>
      </c>
      <c r="D1665" s="3" t="s">
        <v>2268</v>
      </c>
      <c r="E1665" s="3" t="s">
        <v>29</v>
      </c>
      <c r="F1665" s="3" t="s">
        <v>28</v>
      </c>
      <c r="G1665" s="3" t="s">
        <v>28</v>
      </c>
      <c r="H1665" s="3" t="s">
        <v>29</v>
      </c>
      <c r="I1665" s="11">
        <v>5</v>
      </c>
      <c r="J1665" s="12">
        <v>9</v>
      </c>
      <c r="K1665" s="12">
        <f t="shared" si="25"/>
        <v>9</v>
      </c>
      <c r="L1665" s="4">
        <v>1</v>
      </c>
    </row>
    <row r="1666" spans="1:12" x14ac:dyDescent="0.25">
      <c r="A1666" s="3" t="s">
        <v>1548</v>
      </c>
      <c r="B1666" s="3" t="s">
        <v>4724</v>
      </c>
      <c r="C1666" s="6" t="s">
        <v>2236</v>
      </c>
      <c r="D1666" s="3" t="s">
        <v>2312</v>
      </c>
      <c r="E1666" s="3" t="s">
        <v>84</v>
      </c>
      <c r="F1666" s="3" t="s">
        <v>83</v>
      </c>
      <c r="G1666" s="3" t="s">
        <v>127</v>
      </c>
      <c r="H1666" s="3" t="s">
        <v>142</v>
      </c>
      <c r="I1666" s="11">
        <v>5</v>
      </c>
      <c r="J1666" s="12">
        <v>10</v>
      </c>
      <c r="K1666" s="12">
        <f t="shared" ref="K1666:K1729" si="26">IF(J1666&gt;31,31,J1666)</f>
        <v>10</v>
      </c>
      <c r="L1666" s="4">
        <v>1</v>
      </c>
    </row>
    <row r="1667" spans="1:12" x14ac:dyDescent="0.25">
      <c r="A1667" s="3" t="s">
        <v>1549</v>
      </c>
      <c r="B1667" s="3" t="s">
        <v>3818</v>
      </c>
      <c r="C1667" s="3" t="s">
        <v>2234</v>
      </c>
      <c r="D1667" s="3" t="s">
        <v>2800</v>
      </c>
      <c r="E1667" s="3" t="s">
        <v>19</v>
      </c>
      <c r="F1667" s="3" t="s">
        <v>18</v>
      </c>
      <c r="G1667" s="3" t="s">
        <v>18</v>
      </c>
      <c r="H1667" s="3" t="s">
        <v>19</v>
      </c>
      <c r="I1667" s="11">
        <v>3</v>
      </c>
      <c r="J1667" s="12">
        <v>8</v>
      </c>
      <c r="K1667" s="12">
        <f t="shared" si="26"/>
        <v>8</v>
      </c>
      <c r="L1667" s="4">
        <v>1</v>
      </c>
    </row>
    <row r="1668" spans="1:12" x14ac:dyDescent="0.25">
      <c r="A1668" s="3" t="s">
        <v>1550</v>
      </c>
      <c r="B1668" s="3" t="s">
        <v>4725</v>
      </c>
      <c r="C1668" s="3" t="s">
        <v>2234</v>
      </c>
      <c r="D1668" s="3" t="s">
        <v>2351</v>
      </c>
      <c r="E1668" s="3" t="s">
        <v>70</v>
      </c>
      <c r="F1668" s="3" t="s">
        <v>69</v>
      </c>
      <c r="G1668" s="3" t="s">
        <v>69</v>
      </c>
      <c r="H1668" s="3" t="s">
        <v>70</v>
      </c>
      <c r="I1668" s="11">
        <v>10</v>
      </c>
      <c r="J1668" s="12">
        <v>5</v>
      </c>
      <c r="K1668" s="12">
        <f t="shared" si="26"/>
        <v>5</v>
      </c>
      <c r="L1668" s="4">
        <v>1</v>
      </c>
    </row>
    <row r="1669" spans="1:12" x14ac:dyDescent="0.25">
      <c r="A1669" s="3" t="s">
        <v>1551</v>
      </c>
      <c r="B1669" s="3" t="s">
        <v>3819</v>
      </c>
      <c r="C1669" s="3" t="s">
        <v>2234</v>
      </c>
      <c r="D1669" s="3" t="s">
        <v>2266</v>
      </c>
      <c r="E1669" s="3" t="s">
        <v>96</v>
      </c>
      <c r="F1669" s="3" t="s">
        <v>95</v>
      </c>
      <c r="G1669" s="3" t="s">
        <v>95</v>
      </c>
      <c r="H1669" s="3" t="s">
        <v>96</v>
      </c>
      <c r="I1669" s="11">
        <v>7</v>
      </c>
      <c r="J1669" s="12">
        <v>9</v>
      </c>
      <c r="K1669" s="12">
        <f t="shared" si="26"/>
        <v>9</v>
      </c>
      <c r="L1669" s="4">
        <v>0.4</v>
      </c>
    </row>
    <row r="1670" spans="1:12" x14ac:dyDescent="0.25">
      <c r="A1670" s="3" t="s">
        <v>1551</v>
      </c>
      <c r="B1670" s="3" t="s">
        <v>3819</v>
      </c>
      <c r="C1670" s="3" t="s">
        <v>2234</v>
      </c>
      <c r="D1670" s="3" t="s">
        <v>2749</v>
      </c>
      <c r="E1670" s="3" t="s">
        <v>96</v>
      </c>
      <c r="F1670" s="3" t="s">
        <v>95</v>
      </c>
      <c r="G1670" s="3" t="s">
        <v>95</v>
      </c>
      <c r="H1670" s="3" t="s">
        <v>96</v>
      </c>
      <c r="I1670" s="11">
        <v>7</v>
      </c>
      <c r="J1670" s="12">
        <v>9</v>
      </c>
      <c r="K1670" s="12">
        <f t="shared" si="26"/>
        <v>9</v>
      </c>
      <c r="L1670" s="4">
        <v>0.6</v>
      </c>
    </row>
    <row r="1671" spans="1:12" x14ac:dyDescent="0.25">
      <c r="A1671" s="3" t="s">
        <v>1552</v>
      </c>
      <c r="B1671" s="3" t="s">
        <v>4726</v>
      </c>
      <c r="C1671" s="3" t="s">
        <v>2234</v>
      </c>
      <c r="D1671" s="3" t="s">
        <v>2241</v>
      </c>
      <c r="E1671" s="3" t="s">
        <v>31</v>
      </c>
      <c r="F1671" s="3" t="s">
        <v>30</v>
      </c>
      <c r="G1671" s="3" t="s">
        <v>30</v>
      </c>
      <c r="H1671" s="3" t="s">
        <v>31</v>
      </c>
      <c r="I1671" s="11">
        <v>4</v>
      </c>
      <c r="J1671" s="12">
        <v>9</v>
      </c>
      <c r="K1671" s="12">
        <f t="shared" si="26"/>
        <v>9</v>
      </c>
      <c r="L1671" s="4">
        <v>1</v>
      </c>
    </row>
    <row r="1672" spans="1:12" x14ac:dyDescent="0.25">
      <c r="A1672" s="3" t="s">
        <v>1553</v>
      </c>
      <c r="B1672" s="3" t="s">
        <v>3820</v>
      </c>
      <c r="C1672" s="3" t="s">
        <v>2234</v>
      </c>
      <c r="D1672" s="3" t="s">
        <v>2799</v>
      </c>
      <c r="E1672" s="3" t="s">
        <v>13</v>
      </c>
      <c r="F1672" s="3" t="s">
        <v>12</v>
      </c>
      <c r="G1672" s="3" t="s">
        <v>120</v>
      </c>
      <c r="H1672" s="3" t="s">
        <v>2879</v>
      </c>
      <c r="I1672" s="11">
        <v>8</v>
      </c>
      <c r="J1672" s="12">
        <v>9</v>
      </c>
      <c r="K1672" s="12">
        <f t="shared" si="26"/>
        <v>9</v>
      </c>
      <c r="L1672" s="4">
        <v>1</v>
      </c>
    </row>
    <row r="1673" spans="1:12" x14ac:dyDescent="0.25">
      <c r="A1673" s="3" t="s">
        <v>1554</v>
      </c>
      <c r="B1673" s="3" t="s">
        <v>3171</v>
      </c>
      <c r="C1673" s="3" t="s">
        <v>2234</v>
      </c>
      <c r="D1673" s="3" t="s">
        <v>2451</v>
      </c>
      <c r="E1673" s="3" t="s">
        <v>7</v>
      </c>
      <c r="F1673" s="3" t="s">
        <v>6</v>
      </c>
      <c r="G1673" s="3" t="s">
        <v>120</v>
      </c>
      <c r="H1673" s="3" t="s">
        <v>2879</v>
      </c>
      <c r="I1673" s="11">
        <v>5</v>
      </c>
      <c r="J1673" s="12">
        <v>13</v>
      </c>
      <c r="K1673" s="12">
        <f t="shared" si="26"/>
        <v>13</v>
      </c>
      <c r="L1673" s="4">
        <v>0.2</v>
      </c>
    </row>
    <row r="1674" spans="1:12" x14ac:dyDescent="0.25">
      <c r="A1674" s="3" t="s">
        <v>1554</v>
      </c>
      <c r="B1674" s="3" t="s">
        <v>3171</v>
      </c>
      <c r="C1674" s="3" t="s">
        <v>2234</v>
      </c>
      <c r="D1674" s="3" t="s">
        <v>2521</v>
      </c>
      <c r="E1674" s="3" t="s">
        <v>7</v>
      </c>
      <c r="F1674" s="3" t="s">
        <v>6</v>
      </c>
      <c r="G1674" s="3" t="s">
        <v>6</v>
      </c>
      <c r="H1674" s="3" t="s">
        <v>7</v>
      </c>
      <c r="I1674" s="11">
        <v>5</v>
      </c>
      <c r="J1674" s="12">
        <v>13</v>
      </c>
      <c r="K1674" s="12">
        <f t="shared" si="26"/>
        <v>13</v>
      </c>
      <c r="L1674" s="4">
        <v>0.2</v>
      </c>
    </row>
    <row r="1675" spans="1:12" x14ac:dyDescent="0.25">
      <c r="A1675" s="3" t="s">
        <v>1554</v>
      </c>
      <c r="B1675" s="3" t="s">
        <v>3171</v>
      </c>
      <c r="C1675" s="3" t="s">
        <v>2234</v>
      </c>
      <c r="D1675" s="3" t="s">
        <v>2451</v>
      </c>
      <c r="E1675" s="3" t="s">
        <v>62</v>
      </c>
      <c r="F1675" s="3" t="s">
        <v>61</v>
      </c>
      <c r="G1675" s="3" t="s">
        <v>120</v>
      </c>
      <c r="H1675" s="3" t="s">
        <v>2879</v>
      </c>
      <c r="I1675" s="11">
        <v>5</v>
      </c>
      <c r="J1675" s="12">
        <v>13</v>
      </c>
      <c r="K1675" s="12">
        <f t="shared" si="26"/>
        <v>13</v>
      </c>
      <c r="L1675" s="4">
        <v>0.2</v>
      </c>
    </row>
    <row r="1676" spans="1:12" x14ac:dyDescent="0.25">
      <c r="A1676" s="3" t="s">
        <v>1554</v>
      </c>
      <c r="B1676" s="3" t="s">
        <v>3171</v>
      </c>
      <c r="C1676" s="3" t="s">
        <v>2234</v>
      </c>
      <c r="D1676" s="3" t="s">
        <v>2521</v>
      </c>
      <c r="E1676" s="3" t="s">
        <v>62</v>
      </c>
      <c r="F1676" s="3" t="s">
        <v>61</v>
      </c>
      <c r="G1676" s="3" t="s">
        <v>61</v>
      </c>
      <c r="H1676" s="3" t="s">
        <v>62</v>
      </c>
      <c r="I1676" s="11">
        <v>5</v>
      </c>
      <c r="J1676" s="12">
        <v>13</v>
      </c>
      <c r="K1676" s="12">
        <f t="shared" si="26"/>
        <v>13</v>
      </c>
      <c r="L1676" s="4">
        <v>0.4</v>
      </c>
    </row>
    <row r="1677" spans="1:12" x14ac:dyDescent="0.25">
      <c r="A1677" s="3" t="s">
        <v>1555</v>
      </c>
      <c r="B1677" s="3" t="s">
        <v>4727</v>
      </c>
      <c r="C1677" s="3" t="s">
        <v>2234</v>
      </c>
      <c r="D1677" s="3" t="s">
        <v>2279</v>
      </c>
      <c r="E1677" s="3" t="s">
        <v>96</v>
      </c>
      <c r="F1677" s="3" t="s">
        <v>95</v>
      </c>
      <c r="G1677" s="3" t="s">
        <v>95</v>
      </c>
      <c r="H1677" s="3" t="s">
        <v>96</v>
      </c>
      <c r="I1677" s="11">
        <v>8</v>
      </c>
      <c r="J1677" s="12">
        <v>9</v>
      </c>
      <c r="K1677" s="12">
        <f t="shared" si="26"/>
        <v>9</v>
      </c>
      <c r="L1677" s="4">
        <v>1</v>
      </c>
    </row>
    <row r="1678" spans="1:12" x14ac:dyDescent="0.25">
      <c r="A1678" s="3" t="s">
        <v>1556</v>
      </c>
      <c r="B1678" s="3" t="s">
        <v>3155</v>
      </c>
      <c r="C1678" s="3" t="s">
        <v>2234</v>
      </c>
      <c r="D1678" s="3" t="s">
        <v>2749</v>
      </c>
      <c r="E1678" s="3" t="s">
        <v>99</v>
      </c>
      <c r="F1678" s="3" t="s">
        <v>98</v>
      </c>
      <c r="G1678" s="3" t="s">
        <v>98</v>
      </c>
      <c r="H1678" s="3" t="s">
        <v>99</v>
      </c>
      <c r="I1678" s="11">
        <v>5</v>
      </c>
      <c r="J1678" s="12">
        <v>14</v>
      </c>
      <c r="K1678" s="12">
        <f t="shared" si="26"/>
        <v>14</v>
      </c>
      <c r="L1678" s="4">
        <v>0.4</v>
      </c>
    </row>
    <row r="1679" spans="1:12" x14ac:dyDescent="0.25">
      <c r="A1679" s="3" t="s">
        <v>1556</v>
      </c>
      <c r="B1679" s="3" t="s">
        <v>3155</v>
      </c>
      <c r="C1679" s="3" t="s">
        <v>2234</v>
      </c>
      <c r="D1679" s="3" t="s">
        <v>2266</v>
      </c>
      <c r="E1679" s="3" t="s">
        <v>99</v>
      </c>
      <c r="F1679" s="3" t="s">
        <v>98</v>
      </c>
      <c r="G1679" s="3" t="s">
        <v>98</v>
      </c>
      <c r="H1679" s="3" t="s">
        <v>99</v>
      </c>
      <c r="I1679" s="11">
        <v>5</v>
      </c>
      <c r="J1679" s="12">
        <v>14</v>
      </c>
      <c r="K1679" s="12">
        <f t="shared" si="26"/>
        <v>14</v>
      </c>
      <c r="L1679" s="4">
        <v>0.6</v>
      </c>
    </row>
    <row r="1680" spans="1:12" x14ac:dyDescent="0.25">
      <c r="A1680" s="3" t="s">
        <v>1557</v>
      </c>
      <c r="B1680" s="3" t="s">
        <v>4728</v>
      </c>
      <c r="C1680" s="3" t="s">
        <v>2234</v>
      </c>
      <c r="D1680" s="3" t="s">
        <v>2532</v>
      </c>
      <c r="E1680" s="3" t="s">
        <v>78</v>
      </c>
      <c r="F1680" s="3" t="s">
        <v>77</v>
      </c>
      <c r="G1680" s="3" t="s">
        <v>127</v>
      </c>
      <c r="H1680" s="3" t="s">
        <v>142</v>
      </c>
      <c r="I1680" s="11">
        <v>4</v>
      </c>
      <c r="J1680" s="12">
        <v>10</v>
      </c>
      <c r="K1680" s="12">
        <f t="shared" si="26"/>
        <v>10</v>
      </c>
      <c r="L1680" s="4">
        <v>1</v>
      </c>
    </row>
    <row r="1681" spans="1:12" x14ac:dyDescent="0.25">
      <c r="A1681" s="3" t="s">
        <v>1558</v>
      </c>
      <c r="B1681" s="3" t="s">
        <v>5312</v>
      </c>
      <c r="C1681" s="3" t="s">
        <v>2234</v>
      </c>
      <c r="D1681" s="3" t="s">
        <v>2460</v>
      </c>
      <c r="E1681" s="3" t="s">
        <v>96</v>
      </c>
      <c r="F1681" s="3" t="s">
        <v>95</v>
      </c>
      <c r="G1681" s="3" t="s">
        <v>95</v>
      </c>
      <c r="H1681" s="3" t="s">
        <v>96</v>
      </c>
      <c r="I1681" s="11">
        <v>5</v>
      </c>
      <c r="J1681" s="12">
        <v>9</v>
      </c>
      <c r="K1681" s="12">
        <f t="shared" si="26"/>
        <v>9</v>
      </c>
      <c r="L1681" s="4">
        <v>1</v>
      </c>
    </row>
    <row r="1682" spans="1:12" x14ac:dyDescent="0.25">
      <c r="A1682" s="3" t="s">
        <v>1559</v>
      </c>
      <c r="B1682" s="3" t="s">
        <v>3271</v>
      </c>
      <c r="C1682" s="3" t="s">
        <v>2234</v>
      </c>
      <c r="D1682" s="3" t="s">
        <v>2487</v>
      </c>
      <c r="E1682" s="3" t="s">
        <v>107</v>
      </c>
      <c r="F1682" s="3" t="s">
        <v>106</v>
      </c>
      <c r="G1682" s="3" t="s">
        <v>106</v>
      </c>
      <c r="H1682" s="3" t="s">
        <v>107</v>
      </c>
      <c r="I1682" s="11">
        <v>9</v>
      </c>
      <c r="J1682" s="12">
        <v>12</v>
      </c>
      <c r="K1682" s="12">
        <f t="shared" si="26"/>
        <v>12</v>
      </c>
      <c r="L1682" s="4">
        <v>0.25</v>
      </c>
    </row>
    <row r="1683" spans="1:12" x14ac:dyDescent="0.25">
      <c r="A1683" s="3" t="s">
        <v>1559</v>
      </c>
      <c r="B1683" s="3" t="s">
        <v>3271</v>
      </c>
      <c r="C1683" s="3" t="s">
        <v>2234</v>
      </c>
      <c r="D1683" s="3" t="s">
        <v>2521</v>
      </c>
      <c r="E1683" s="3" t="s">
        <v>107</v>
      </c>
      <c r="F1683" s="3" t="s">
        <v>106</v>
      </c>
      <c r="G1683" s="3" t="s">
        <v>106</v>
      </c>
      <c r="H1683" s="3" t="s">
        <v>107</v>
      </c>
      <c r="I1683" s="11">
        <v>9</v>
      </c>
      <c r="J1683" s="12">
        <v>12</v>
      </c>
      <c r="K1683" s="12">
        <f t="shared" si="26"/>
        <v>12</v>
      </c>
      <c r="L1683" s="4">
        <v>0.75</v>
      </c>
    </row>
    <row r="1684" spans="1:12" x14ac:dyDescent="0.25">
      <c r="A1684" s="3" t="s">
        <v>1560</v>
      </c>
      <c r="B1684" s="3" t="s">
        <v>3436</v>
      </c>
      <c r="C1684" s="3" t="s">
        <v>2234</v>
      </c>
      <c r="D1684" s="3" t="s">
        <v>2886</v>
      </c>
      <c r="E1684" s="3" t="s">
        <v>96</v>
      </c>
      <c r="F1684" s="3" t="s">
        <v>95</v>
      </c>
      <c r="G1684" s="3" t="s">
        <v>95</v>
      </c>
      <c r="H1684" s="3" t="s">
        <v>96</v>
      </c>
      <c r="I1684" s="11">
        <v>4</v>
      </c>
      <c r="J1684" s="12">
        <v>9</v>
      </c>
      <c r="K1684" s="12">
        <f t="shared" si="26"/>
        <v>9</v>
      </c>
      <c r="L1684" s="4">
        <v>0.1</v>
      </c>
    </row>
    <row r="1685" spans="1:12" x14ac:dyDescent="0.25">
      <c r="A1685" s="3" t="s">
        <v>1560</v>
      </c>
      <c r="B1685" s="3" t="s">
        <v>3436</v>
      </c>
      <c r="C1685" s="3" t="s">
        <v>2234</v>
      </c>
      <c r="D1685" s="3" t="s">
        <v>2282</v>
      </c>
      <c r="E1685" s="3" t="s">
        <v>96</v>
      </c>
      <c r="F1685" s="3" t="s">
        <v>95</v>
      </c>
      <c r="G1685" s="3" t="s">
        <v>95</v>
      </c>
      <c r="H1685" s="3" t="s">
        <v>96</v>
      </c>
      <c r="I1685" s="11">
        <v>4</v>
      </c>
      <c r="J1685" s="12">
        <v>9</v>
      </c>
      <c r="K1685" s="12">
        <f t="shared" si="26"/>
        <v>9</v>
      </c>
      <c r="L1685" s="4">
        <v>0.9</v>
      </c>
    </row>
    <row r="1686" spans="1:12" x14ac:dyDescent="0.25">
      <c r="A1686" s="3" t="s">
        <v>1561</v>
      </c>
      <c r="B1686" s="3" t="s">
        <v>4729</v>
      </c>
      <c r="C1686" s="3" t="s">
        <v>2234</v>
      </c>
      <c r="D1686" s="3" t="s">
        <v>2279</v>
      </c>
      <c r="E1686" s="3" t="s">
        <v>31</v>
      </c>
      <c r="F1686" s="3" t="s">
        <v>30</v>
      </c>
      <c r="G1686" s="3" t="s">
        <v>30</v>
      </c>
      <c r="H1686" s="3" t="s">
        <v>31</v>
      </c>
      <c r="I1686" s="11">
        <v>5</v>
      </c>
      <c r="J1686" s="12">
        <v>8</v>
      </c>
      <c r="K1686" s="12">
        <f t="shared" si="26"/>
        <v>8</v>
      </c>
      <c r="L1686" s="4">
        <v>1</v>
      </c>
    </row>
    <row r="1687" spans="1:12" x14ac:dyDescent="0.25">
      <c r="A1687" s="3" t="s">
        <v>1562</v>
      </c>
      <c r="B1687" s="3" t="s">
        <v>3437</v>
      </c>
      <c r="C1687" s="3" t="s">
        <v>2234</v>
      </c>
      <c r="D1687" s="3" t="s">
        <v>2308</v>
      </c>
      <c r="E1687" s="3" t="s">
        <v>31</v>
      </c>
      <c r="F1687" s="3" t="s">
        <v>30</v>
      </c>
      <c r="G1687" s="3" t="s">
        <v>30</v>
      </c>
      <c r="H1687" s="3" t="s">
        <v>31</v>
      </c>
      <c r="I1687" s="11">
        <v>10</v>
      </c>
      <c r="J1687" s="12">
        <v>11</v>
      </c>
      <c r="K1687" s="12">
        <f t="shared" si="26"/>
        <v>11</v>
      </c>
      <c r="L1687" s="4">
        <v>0.4</v>
      </c>
    </row>
    <row r="1688" spans="1:12" x14ac:dyDescent="0.25">
      <c r="A1688" s="3" t="s">
        <v>1562</v>
      </c>
      <c r="B1688" s="3" t="s">
        <v>3437</v>
      </c>
      <c r="C1688" s="3" t="s">
        <v>2234</v>
      </c>
      <c r="D1688" s="3" t="s">
        <v>2733</v>
      </c>
      <c r="E1688" s="3" t="s">
        <v>31</v>
      </c>
      <c r="F1688" s="3" t="s">
        <v>30</v>
      </c>
      <c r="G1688" s="3" t="s">
        <v>30</v>
      </c>
      <c r="H1688" s="3" t="s">
        <v>31</v>
      </c>
      <c r="I1688" s="11">
        <v>10</v>
      </c>
      <c r="J1688" s="12">
        <v>11</v>
      </c>
      <c r="K1688" s="12">
        <f t="shared" si="26"/>
        <v>11</v>
      </c>
      <c r="L1688" s="4">
        <v>0.6</v>
      </c>
    </row>
    <row r="1689" spans="1:12" x14ac:dyDescent="0.25">
      <c r="A1689" s="3" t="s">
        <v>1563</v>
      </c>
      <c r="B1689" s="3" t="s">
        <v>3037</v>
      </c>
      <c r="C1689" s="3" t="s">
        <v>2234</v>
      </c>
      <c r="D1689" s="3" t="s">
        <v>2241</v>
      </c>
      <c r="E1689" s="3" t="s">
        <v>96</v>
      </c>
      <c r="F1689" s="3" t="s">
        <v>95</v>
      </c>
      <c r="G1689" s="3" t="s">
        <v>95</v>
      </c>
      <c r="H1689" s="3" t="s">
        <v>96</v>
      </c>
      <c r="I1689" s="11">
        <v>6</v>
      </c>
      <c r="J1689" s="12">
        <v>9</v>
      </c>
      <c r="K1689" s="12">
        <f t="shared" si="26"/>
        <v>9</v>
      </c>
      <c r="L1689" s="4">
        <v>1</v>
      </c>
    </row>
    <row r="1690" spans="1:12" x14ac:dyDescent="0.25">
      <c r="A1690" s="3" t="s">
        <v>1564</v>
      </c>
      <c r="B1690" s="3" t="s">
        <v>4730</v>
      </c>
      <c r="C1690" s="3" t="s">
        <v>2234</v>
      </c>
      <c r="D1690" s="3" t="s">
        <v>2357</v>
      </c>
      <c r="E1690" s="3" t="s">
        <v>68</v>
      </c>
      <c r="F1690" s="3" t="s">
        <v>67</v>
      </c>
      <c r="G1690" s="3" t="s">
        <v>127</v>
      </c>
      <c r="H1690" s="3" t="s">
        <v>142</v>
      </c>
      <c r="I1690" s="11">
        <v>6</v>
      </c>
      <c r="J1690" s="12">
        <v>9</v>
      </c>
      <c r="K1690" s="12">
        <f t="shared" si="26"/>
        <v>9</v>
      </c>
      <c r="L1690" s="4">
        <v>1</v>
      </c>
    </row>
    <row r="1691" spans="1:12" x14ac:dyDescent="0.25">
      <c r="A1691" s="3" t="s">
        <v>1565</v>
      </c>
      <c r="B1691" s="3" t="s">
        <v>4731</v>
      </c>
      <c r="C1691" s="6" t="s">
        <v>2236</v>
      </c>
      <c r="D1691" s="3" t="s">
        <v>2716</v>
      </c>
      <c r="E1691" s="3" t="s">
        <v>7</v>
      </c>
      <c r="F1691" s="3" t="s">
        <v>6</v>
      </c>
      <c r="G1691" s="3" t="s">
        <v>6</v>
      </c>
      <c r="H1691" s="3" t="s">
        <v>7</v>
      </c>
      <c r="I1691" s="11">
        <v>5</v>
      </c>
      <c r="J1691" s="12">
        <v>7</v>
      </c>
      <c r="K1691" s="12">
        <f t="shared" si="26"/>
        <v>7</v>
      </c>
      <c r="L1691" s="4">
        <v>1</v>
      </c>
    </row>
    <row r="1692" spans="1:12" x14ac:dyDescent="0.25">
      <c r="A1692" s="3" t="s">
        <v>1566</v>
      </c>
      <c r="B1692" s="3" t="s">
        <v>3038</v>
      </c>
      <c r="C1692" s="3" t="s">
        <v>2234</v>
      </c>
      <c r="D1692" s="3" t="s">
        <v>2714</v>
      </c>
      <c r="E1692" s="3" t="s">
        <v>62</v>
      </c>
      <c r="F1692" s="3" t="s">
        <v>61</v>
      </c>
      <c r="G1692" s="3" t="s">
        <v>61</v>
      </c>
      <c r="H1692" s="3" t="s">
        <v>62</v>
      </c>
      <c r="I1692" s="11">
        <v>7</v>
      </c>
      <c r="J1692" s="12">
        <v>17</v>
      </c>
      <c r="K1692" s="12">
        <f t="shared" si="26"/>
        <v>17</v>
      </c>
      <c r="L1692" s="4">
        <v>1</v>
      </c>
    </row>
    <row r="1693" spans="1:12" x14ac:dyDescent="0.25">
      <c r="A1693" s="3" t="s">
        <v>1567</v>
      </c>
      <c r="B1693" s="3" t="s">
        <v>3039</v>
      </c>
      <c r="C1693" s="3" t="s">
        <v>2234</v>
      </c>
      <c r="D1693" s="3" t="s">
        <v>2460</v>
      </c>
      <c r="E1693" s="3" t="s">
        <v>11</v>
      </c>
      <c r="F1693" s="3" t="s">
        <v>10</v>
      </c>
      <c r="G1693" s="3" t="s">
        <v>10</v>
      </c>
      <c r="H1693" s="3" t="s">
        <v>11</v>
      </c>
      <c r="I1693" s="11">
        <v>8</v>
      </c>
      <c r="J1693" s="12">
        <v>10</v>
      </c>
      <c r="K1693" s="12">
        <f t="shared" si="26"/>
        <v>10</v>
      </c>
      <c r="L1693" s="4">
        <v>1</v>
      </c>
    </row>
    <row r="1694" spans="1:12" x14ac:dyDescent="0.25">
      <c r="A1694" s="3" t="s">
        <v>1568</v>
      </c>
      <c r="B1694" s="3" t="s">
        <v>4732</v>
      </c>
      <c r="C1694" s="6" t="s">
        <v>2236</v>
      </c>
      <c r="D1694" s="3" t="s">
        <v>2241</v>
      </c>
      <c r="E1694" s="3" t="s">
        <v>96</v>
      </c>
      <c r="F1694" s="3" t="s">
        <v>95</v>
      </c>
      <c r="G1694" s="3" t="s">
        <v>95</v>
      </c>
      <c r="H1694" s="3" t="s">
        <v>96</v>
      </c>
      <c r="I1694" s="11">
        <v>8</v>
      </c>
      <c r="J1694" s="12">
        <v>10</v>
      </c>
      <c r="K1694" s="12">
        <f t="shared" si="26"/>
        <v>10</v>
      </c>
      <c r="L1694" s="4">
        <v>1</v>
      </c>
    </row>
    <row r="1695" spans="1:12" x14ac:dyDescent="0.25">
      <c r="A1695" s="3" t="s">
        <v>1569</v>
      </c>
      <c r="B1695" s="3" t="s">
        <v>5313</v>
      </c>
      <c r="C1695" s="3" t="s">
        <v>2234</v>
      </c>
      <c r="D1695" s="3" t="s">
        <v>2460</v>
      </c>
      <c r="E1695" s="3" t="s">
        <v>11</v>
      </c>
      <c r="F1695" s="3" t="s">
        <v>10</v>
      </c>
      <c r="G1695" s="3" t="s">
        <v>10</v>
      </c>
      <c r="H1695" s="3" t="s">
        <v>11</v>
      </c>
      <c r="I1695" s="11">
        <v>6</v>
      </c>
      <c r="J1695" s="12">
        <v>10</v>
      </c>
      <c r="K1695" s="12">
        <f t="shared" si="26"/>
        <v>10</v>
      </c>
      <c r="L1695" s="4">
        <v>1</v>
      </c>
    </row>
    <row r="1696" spans="1:12" x14ac:dyDescent="0.25">
      <c r="A1696" s="3" t="s">
        <v>1570</v>
      </c>
      <c r="B1696" s="3" t="s">
        <v>3040</v>
      </c>
      <c r="C1696" s="3" t="s">
        <v>2234</v>
      </c>
      <c r="D1696" s="3" t="s">
        <v>2341</v>
      </c>
      <c r="E1696" s="3" t="s">
        <v>13</v>
      </c>
      <c r="F1696" s="3" t="s">
        <v>12</v>
      </c>
      <c r="G1696" s="3" t="s">
        <v>12</v>
      </c>
      <c r="H1696" s="3" t="s">
        <v>13</v>
      </c>
      <c r="I1696" s="11">
        <v>7</v>
      </c>
      <c r="J1696" s="12">
        <v>9</v>
      </c>
      <c r="K1696" s="12">
        <f t="shared" si="26"/>
        <v>9</v>
      </c>
      <c r="L1696" s="4">
        <v>1</v>
      </c>
    </row>
    <row r="1697" spans="1:12" x14ac:dyDescent="0.25">
      <c r="A1697" s="3" t="s">
        <v>1571</v>
      </c>
      <c r="B1697" s="3" t="s">
        <v>3041</v>
      </c>
      <c r="C1697" s="3" t="s">
        <v>2234</v>
      </c>
      <c r="D1697" s="3" t="s">
        <v>2282</v>
      </c>
      <c r="E1697" s="3" t="s">
        <v>96</v>
      </c>
      <c r="F1697" s="3" t="s">
        <v>95</v>
      </c>
      <c r="G1697" s="3" t="s">
        <v>95</v>
      </c>
      <c r="H1697" s="3" t="s">
        <v>96</v>
      </c>
      <c r="I1697" s="11">
        <v>5</v>
      </c>
      <c r="J1697" s="12">
        <v>11</v>
      </c>
      <c r="K1697" s="12">
        <f t="shared" si="26"/>
        <v>11</v>
      </c>
      <c r="L1697" s="4">
        <v>1</v>
      </c>
    </row>
    <row r="1698" spans="1:12" x14ac:dyDescent="0.25">
      <c r="A1698" s="3" t="s">
        <v>1572</v>
      </c>
      <c r="B1698" s="3" t="s">
        <v>3272</v>
      </c>
      <c r="C1698" s="3" t="s">
        <v>2234</v>
      </c>
      <c r="D1698" s="3" t="s">
        <v>2819</v>
      </c>
      <c r="E1698" s="3" t="s">
        <v>50</v>
      </c>
      <c r="F1698" s="3" t="s">
        <v>49</v>
      </c>
      <c r="G1698" s="3" t="s">
        <v>135</v>
      </c>
      <c r="H1698" s="3" t="s">
        <v>2883</v>
      </c>
      <c r="I1698" s="11">
        <v>5</v>
      </c>
      <c r="J1698" s="12">
        <v>9</v>
      </c>
      <c r="K1698" s="12">
        <f t="shared" si="26"/>
        <v>9</v>
      </c>
      <c r="L1698" s="4">
        <v>0.2</v>
      </c>
    </row>
    <row r="1699" spans="1:12" x14ac:dyDescent="0.25">
      <c r="A1699" s="3" t="s">
        <v>1572</v>
      </c>
      <c r="B1699" s="3" t="s">
        <v>3272</v>
      </c>
      <c r="C1699" s="3" t="s">
        <v>2234</v>
      </c>
      <c r="D1699" s="3" t="s">
        <v>2343</v>
      </c>
      <c r="E1699" s="3" t="s">
        <v>50</v>
      </c>
      <c r="F1699" s="3" t="s">
        <v>49</v>
      </c>
      <c r="G1699" s="3" t="s">
        <v>49</v>
      </c>
      <c r="H1699" s="3" t="s">
        <v>50</v>
      </c>
      <c r="I1699" s="11">
        <v>5</v>
      </c>
      <c r="J1699" s="12">
        <v>9</v>
      </c>
      <c r="K1699" s="12">
        <f t="shared" si="26"/>
        <v>9</v>
      </c>
      <c r="L1699" s="4">
        <v>0.8</v>
      </c>
    </row>
    <row r="1700" spans="1:12" x14ac:dyDescent="0.25">
      <c r="A1700" s="3" t="s">
        <v>1573</v>
      </c>
      <c r="B1700" s="3" t="s">
        <v>4733</v>
      </c>
      <c r="C1700" s="3" t="s">
        <v>2234</v>
      </c>
      <c r="D1700" s="3" t="s">
        <v>2277</v>
      </c>
      <c r="E1700" s="3" t="s">
        <v>21</v>
      </c>
      <c r="F1700" s="3" t="s">
        <v>20</v>
      </c>
      <c r="G1700" s="3" t="s">
        <v>20</v>
      </c>
      <c r="H1700" s="3" t="s">
        <v>21</v>
      </c>
      <c r="I1700" s="11">
        <v>5</v>
      </c>
      <c r="J1700" s="12">
        <v>9</v>
      </c>
      <c r="K1700" s="12">
        <f t="shared" si="26"/>
        <v>9</v>
      </c>
      <c r="L1700" s="4">
        <v>1</v>
      </c>
    </row>
    <row r="1701" spans="1:12" x14ac:dyDescent="0.25">
      <c r="A1701" s="3" t="s">
        <v>1574</v>
      </c>
      <c r="B1701" s="3" t="s">
        <v>4734</v>
      </c>
      <c r="C1701" s="3" t="s">
        <v>2234</v>
      </c>
      <c r="D1701" s="3" t="s">
        <v>2239</v>
      </c>
      <c r="E1701" s="3" t="s">
        <v>72</v>
      </c>
      <c r="F1701" s="3" t="s">
        <v>71</v>
      </c>
      <c r="G1701" s="3" t="s">
        <v>71</v>
      </c>
      <c r="H1701" s="3" t="s">
        <v>72</v>
      </c>
      <c r="I1701" s="11">
        <v>5</v>
      </c>
      <c r="J1701" s="12">
        <v>16</v>
      </c>
      <c r="K1701" s="12">
        <f t="shared" si="26"/>
        <v>16</v>
      </c>
      <c r="L1701" s="4">
        <v>1</v>
      </c>
    </row>
    <row r="1702" spans="1:12" x14ac:dyDescent="0.25">
      <c r="A1702" s="3" t="s">
        <v>1575</v>
      </c>
      <c r="B1702" s="3" t="s">
        <v>4735</v>
      </c>
      <c r="C1702" s="3" t="s">
        <v>2234</v>
      </c>
      <c r="D1702" s="3" t="s">
        <v>2798</v>
      </c>
      <c r="E1702" s="3" t="s">
        <v>72</v>
      </c>
      <c r="F1702" s="3" t="s">
        <v>71</v>
      </c>
      <c r="G1702" s="3" t="s">
        <v>127</v>
      </c>
      <c r="H1702" s="3" t="s">
        <v>142</v>
      </c>
      <c r="I1702" s="11">
        <v>9</v>
      </c>
      <c r="J1702" s="12">
        <v>11</v>
      </c>
      <c r="K1702" s="12">
        <f t="shared" si="26"/>
        <v>11</v>
      </c>
      <c r="L1702" s="4">
        <v>1</v>
      </c>
    </row>
    <row r="1703" spans="1:12" x14ac:dyDescent="0.25">
      <c r="A1703" s="3" t="s">
        <v>2797</v>
      </c>
      <c r="B1703" s="3" t="s">
        <v>4736</v>
      </c>
      <c r="C1703" s="3" t="s">
        <v>2234</v>
      </c>
      <c r="D1703" s="3" t="s">
        <v>2279</v>
      </c>
      <c r="E1703" s="3" t="s">
        <v>96</v>
      </c>
      <c r="F1703" s="3" t="s">
        <v>95</v>
      </c>
      <c r="G1703" s="3" t="s">
        <v>95</v>
      </c>
      <c r="H1703" s="3" t="s">
        <v>96</v>
      </c>
      <c r="I1703" s="11">
        <v>5</v>
      </c>
      <c r="J1703" s="12">
        <v>9</v>
      </c>
      <c r="K1703" s="12">
        <f t="shared" si="26"/>
        <v>9</v>
      </c>
      <c r="L1703" s="4">
        <v>1</v>
      </c>
    </row>
    <row r="1704" spans="1:12" x14ac:dyDescent="0.25">
      <c r="A1704" s="3" t="s">
        <v>1576</v>
      </c>
      <c r="B1704" s="3" t="s">
        <v>4737</v>
      </c>
      <c r="C1704" s="3" t="s">
        <v>2234</v>
      </c>
      <c r="D1704" s="3" t="s">
        <v>2755</v>
      </c>
      <c r="E1704" s="3" t="s">
        <v>121</v>
      </c>
      <c r="F1704" s="3" t="s">
        <v>120</v>
      </c>
      <c r="G1704" s="3" t="s">
        <v>120</v>
      </c>
      <c r="H1704" s="3" t="s">
        <v>2879</v>
      </c>
      <c r="I1704" s="11">
        <v>6</v>
      </c>
      <c r="J1704" s="12">
        <v>13</v>
      </c>
      <c r="K1704" s="12">
        <f t="shared" si="26"/>
        <v>13</v>
      </c>
      <c r="L1704" s="4">
        <v>1</v>
      </c>
    </row>
    <row r="1705" spans="1:12" x14ac:dyDescent="0.25">
      <c r="A1705" s="3" t="s">
        <v>1577</v>
      </c>
      <c r="B1705" s="3" t="s">
        <v>3821</v>
      </c>
      <c r="C1705" s="3" t="s">
        <v>2234</v>
      </c>
      <c r="D1705" s="3" t="s">
        <v>2755</v>
      </c>
      <c r="E1705" s="3" t="s">
        <v>29</v>
      </c>
      <c r="F1705" s="3" t="s">
        <v>28</v>
      </c>
      <c r="G1705" s="3" t="s">
        <v>120</v>
      </c>
      <c r="H1705" s="3" t="s">
        <v>2879</v>
      </c>
      <c r="I1705" s="11">
        <v>1</v>
      </c>
      <c r="J1705" s="12">
        <v>18</v>
      </c>
      <c r="K1705" s="12">
        <f t="shared" si="26"/>
        <v>18</v>
      </c>
      <c r="L1705" s="4">
        <v>1</v>
      </c>
    </row>
    <row r="1706" spans="1:12" x14ac:dyDescent="0.25">
      <c r="A1706" s="3" t="s">
        <v>1578</v>
      </c>
      <c r="B1706" s="3" t="s">
        <v>4738</v>
      </c>
      <c r="C1706" s="3" t="s">
        <v>2234</v>
      </c>
      <c r="D1706" s="3" t="s">
        <v>2502</v>
      </c>
      <c r="E1706" s="3" t="s">
        <v>99</v>
      </c>
      <c r="F1706" s="3" t="s">
        <v>98</v>
      </c>
      <c r="G1706" s="3" t="s">
        <v>120</v>
      </c>
      <c r="H1706" s="3" t="s">
        <v>2879</v>
      </c>
      <c r="I1706" s="11">
        <v>5</v>
      </c>
      <c r="J1706" s="12">
        <v>16</v>
      </c>
      <c r="K1706" s="12">
        <f t="shared" si="26"/>
        <v>16</v>
      </c>
      <c r="L1706" s="4">
        <v>1</v>
      </c>
    </row>
    <row r="1707" spans="1:12" x14ac:dyDescent="0.25">
      <c r="A1707" s="3" t="s">
        <v>1579</v>
      </c>
      <c r="B1707" s="3" t="s">
        <v>3822</v>
      </c>
      <c r="C1707" s="3" t="s">
        <v>2234</v>
      </c>
      <c r="D1707" s="3" t="s">
        <v>2755</v>
      </c>
      <c r="E1707" s="3" t="s">
        <v>99</v>
      </c>
      <c r="F1707" s="3" t="s">
        <v>98</v>
      </c>
      <c r="G1707" s="3" t="s">
        <v>120</v>
      </c>
      <c r="H1707" s="3" t="s">
        <v>2879</v>
      </c>
      <c r="I1707" s="11">
        <v>5</v>
      </c>
      <c r="J1707" s="12">
        <v>9</v>
      </c>
      <c r="K1707" s="12">
        <f t="shared" si="26"/>
        <v>9</v>
      </c>
      <c r="L1707" s="4">
        <v>1</v>
      </c>
    </row>
    <row r="1708" spans="1:12" x14ac:dyDescent="0.25">
      <c r="A1708" s="3" t="s">
        <v>1580</v>
      </c>
      <c r="B1708" s="3" t="s">
        <v>5218</v>
      </c>
      <c r="C1708" s="3" t="s">
        <v>2234</v>
      </c>
      <c r="D1708" s="3" t="s">
        <v>2243</v>
      </c>
      <c r="E1708" s="3" t="s">
        <v>70</v>
      </c>
      <c r="F1708" s="3" t="s">
        <v>69</v>
      </c>
      <c r="G1708" s="3" t="s">
        <v>120</v>
      </c>
      <c r="H1708" s="3" t="s">
        <v>2879</v>
      </c>
      <c r="I1708" s="11">
        <v>10</v>
      </c>
      <c r="J1708" s="12">
        <v>15</v>
      </c>
      <c r="K1708" s="12">
        <f t="shared" si="26"/>
        <v>15</v>
      </c>
      <c r="L1708" s="4">
        <v>1</v>
      </c>
    </row>
    <row r="1709" spans="1:12" x14ac:dyDescent="0.25">
      <c r="A1709" s="3" t="s">
        <v>1581</v>
      </c>
      <c r="B1709" s="3" t="s">
        <v>4739</v>
      </c>
      <c r="C1709" s="3" t="s">
        <v>2234</v>
      </c>
      <c r="D1709" s="3" t="s">
        <v>2723</v>
      </c>
      <c r="E1709" s="3" t="s">
        <v>92</v>
      </c>
      <c r="F1709" s="3" t="s">
        <v>91</v>
      </c>
      <c r="G1709" s="3" t="s">
        <v>120</v>
      </c>
      <c r="H1709" s="3" t="s">
        <v>2879</v>
      </c>
      <c r="I1709" s="11">
        <v>8</v>
      </c>
      <c r="J1709" s="12">
        <v>16</v>
      </c>
      <c r="K1709" s="12">
        <f t="shared" si="26"/>
        <v>16</v>
      </c>
      <c r="L1709" s="4">
        <v>1</v>
      </c>
    </row>
    <row r="1710" spans="1:12" x14ac:dyDescent="0.25">
      <c r="A1710" s="3" t="s">
        <v>1582</v>
      </c>
      <c r="B1710" s="3" t="s">
        <v>4740</v>
      </c>
      <c r="C1710" s="3" t="s">
        <v>2234</v>
      </c>
      <c r="D1710" s="3" t="s">
        <v>2357</v>
      </c>
      <c r="E1710" s="3" t="s">
        <v>86</v>
      </c>
      <c r="F1710" s="3" t="s">
        <v>85</v>
      </c>
      <c r="G1710" s="3" t="s">
        <v>127</v>
      </c>
      <c r="H1710" s="3" t="s">
        <v>142</v>
      </c>
      <c r="I1710" s="11">
        <v>2</v>
      </c>
      <c r="J1710" s="12">
        <v>16</v>
      </c>
      <c r="K1710" s="12">
        <f t="shared" si="26"/>
        <v>16</v>
      </c>
      <c r="L1710" s="4">
        <v>1</v>
      </c>
    </row>
    <row r="1711" spans="1:12" x14ac:dyDescent="0.25">
      <c r="A1711" s="3" t="s">
        <v>1583</v>
      </c>
      <c r="B1711" s="3" t="s">
        <v>4741</v>
      </c>
      <c r="C1711" s="3" t="s">
        <v>2234</v>
      </c>
      <c r="D1711" s="3" t="s">
        <v>2502</v>
      </c>
      <c r="E1711" s="3" t="s">
        <v>99</v>
      </c>
      <c r="F1711" s="3" t="s">
        <v>98</v>
      </c>
      <c r="G1711" s="3" t="s">
        <v>120</v>
      </c>
      <c r="H1711" s="3" t="s">
        <v>2879</v>
      </c>
      <c r="I1711" s="11">
        <v>1</v>
      </c>
      <c r="J1711" s="12">
        <v>11</v>
      </c>
      <c r="K1711" s="12">
        <f t="shared" si="26"/>
        <v>11</v>
      </c>
      <c r="L1711" s="4">
        <v>1</v>
      </c>
    </row>
    <row r="1712" spans="1:12" x14ac:dyDescent="0.25">
      <c r="A1712" s="3" t="s">
        <v>1584</v>
      </c>
      <c r="B1712" s="3" t="s">
        <v>4742</v>
      </c>
      <c r="C1712" s="3" t="s">
        <v>2234</v>
      </c>
      <c r="D1712" s="3" t="s">
        <v>2351</v>
      </c>
      <c r="E1712" s="3" t="s">
        <v>70</v>
      </c>
      <c r="F1712" s="3" t="s">
        <v>69</v>
      </c>
      <c r="G1712" s="3" t="s">
        <v>69</v>
      </c>
      <c r="H1712" s="3" t="s">
        <v>70</v>
      </c>
      <c r="I1712" s="11">
        <v>2</v>
      </c>
      <c r="J1712" s="12">
        <v>6</v>
      </c>
      <c r="K1712" s="12">
        <f t="shared" si="26"/>
        <v>6</v>
      </c>
      <c r="L1712" s="4">
        <v>1</v>
      </c>
    </row>
    <row r="1713" spans="1:12" x14ac:dyDescent="0.25">
      <c r="A1713" s="3" t="s">
        <v>1585</v>
      </c>
      <c r="B1713" s="3" t="s">
        <v>4743</v>
      </c>
      <c r="C1713" s="3" t="s">
        <v>2234</v>
      </c>
      <c r="D1713" s="3" t="s">
        <v>2253</v>
      </c>
      <c r="E1713" s="3" t="s">
        <v>90</v>
      </c>
      <c r="F1713" s="3" t="s">
        <v>89</v>
      </c>
      <c r="G1713" s="3" t="s">
        <v>127</v>
      </c>
      <c r="H1713" s="3" t="s">
        <v>142</v>
      </c>
      <c r="I1713" s="11">
        <v>6</v>
      </c>
      <c r="J1713" s="12">
        <v>14</v>
      </c>
      <c r="K1713" s="12">
        <f t="shared" si="26"/>
        <v>14</v>
      </c>
      <c r="L1713" s="4">
        <v>1</v>
      </c>
    </row>
    <row r="1714" spans="1:12" x14ac:dyDescent="0.25">
      <c r="A1714" s="3" t="s">
        <v>1586</v>
      </c>
      <c r="B1714" s="3" t="s">
        <v>4744</v>
      </c>
      <c r="C1714" s="3" t="s">
        <v>2234</v>
      </c>
      <c r="D1714" s="3" t="s">
        <v>2284</v>
      </c>
      <c r="E1714" s="3" t="s">
        <v>96</v>
      </c>
      <c r="F1714" s="3" t="s">
        <v>95</v>
      </c>
      <c r="G1714" s="3" t="s">
        <v>120</v>
      </c>
      <c r="H1714" s="3" t="s">
        <v>2879</v>
      </c>
      <c r="I1714" s="11">
        <v>10</v>
      </c>
      <c r="J1714" s="12">
        <v>17</v>
      </c>
      <c r="K1714" s="12">
        <f t="shared" si="26"/>
        <v>17</v>
      </c>
      <c r="L1714" s="4">
        <v>1</v>
      </c>
    </row>
    <row r="1715" spans="1:12" x14ac:dyDescent="0.25">
      <c r="A1715" s="3" t="s">
        <v>1587</v>
      </c>
      <c r="B1715" s="3" t="s">
        <v>3823</v>
      </c>
      <c r="C1715" s="3" t="s">
        <v>2234</v>
      </c>
      <c r="D1715" s="3" t="s">
        <v>2312</v>
      </c>
      <c r="E1715" s="3" t="s">
        <v>78</v>
      </c>
      <c r="F1715" s="3" t="s">
        <v>77</v>
      </c>
      <c r="G1715" s="3" t="s">
        <v>127</v>
      </c>
      <c r="H1715" s="3" t="s">
        <v>142</v>
      </c>
      <c r="I1715" s="11">
        <v>5</v>
      </c>
      <c r="J1715" s="12">
        <v>17</v>
      </c>
      <c r="K1715" s="12">
        <f t="shared" si="26"/>
        <v>17</v>
      </c>
      <c r="L1715" s="4">
        <v>1</v>
      </c>
    </row>
    <row r="1716" spans="1:12" x14ac:dyDescent="0.25">
      <c r="A1716" s="3" t="s">
        <v>1588</v>
      </c>
      <c r="B1716" s="3" t="s">
        <v>4745</v>
      </c>
      <c r="C1716" s="3" t="s">
        <v>2234</v>
      </c>
      <c r="D1716" s="3" t="s">
        <v>2532</v>
      </c>
      <c r="E1716" s="3" t="s">
        <v>90</v>
      </c>
      <c r="F1716" s="3" t="s">
        <v>89</v>
      </c>
      <c r="G1716" s="3" t="s">
        <v>127</v>
      </c>
      <c r="H1716" s="3" t="s">
        <v>142</v>
      </c>
      <c r="I1716" s="11">
        <v>10</v>
      </c>
      <c r="J1716" s="12">
        <v>14</v>
      </c>
      <c r="K1716" s="12">
        <f t="shared" si="26"/>
        <v>14</v>
      </c>
      <c r="L1716" s="4">
        <v>1</v>
      </c>
    </row>
    <row r="1717" spans="1:12" x14ac:dyDescent="0.25">
      <c r="A1717" s="3" t="s">
        <v>1589</v>
      </c>
      <c r="B1717" s="3" t="s">
        <v>3824</v>
      </c>
      <c r="C1717" s="3" t="s">
        <v>2234</v>
      </c>
      <c r="D1717" s="3" t="s">
        <v>2708</v>
      </c>
      <c r="E1717" s="3" t="s">
        <v>46</v>
      </c>
      <c r="F1717" s="3" t="s">
        <v>45</v>
      </c>
      <c r="G1717" s="3" t="s">
        <v>127</v>
      </c>
      <c r="H1717" s="3" t="s">
        <v>142</v>
      </c>
      <c r="I1717" s="11">
        <v>3</v>
      </c>
      <c r="J1717" s="12">
        <v>17</v>
      </c>
      <c r="K1717" s="12">
        <f t="shared" si="26"/>
        <v>17</v>
      </c>
      <c r="L1717" s="4">
        <v>1</v>
      </c>
    </row>
    <row r="1718" spans="1:12" x14ac:dyDescent="0.25">
      <c r="A1718" s="3" t="s">
        <v>1590</v>
      </c>
      <c r="B1718" s="3" t="s">
        <v>2934</v>
      </c>
      <c r="C1718" s="3" t="s">
        <v>2234</v>
      </c>
      <c r="D1718" s="3" t="s">
        <v>2454</v>
      </c>
      <c r="E1718" s="3" t="s">
        <v>86</v>
      </c>
      <c r="F1718" s="3" t="s">
        <v>85</v>
      </c>
      <c r="G1718" s="3" t="s">
        <v>127</v>
      </c>
      <c r="H1718" s="3" t="s">
        <v>142</v>
      </c>
      <c r="I1718" s="11">
        <v>10</v>
      </c>
      <c r="J1718" s="12">
        <v>9</v>
      </c>
      <c r="K1718" s="12">
        <f t="shared" si="26"/>
        <v>9</v>
      </c>
      <c r="L1718" s="4">
        <v>1</v>
      </c>
    </row>
    <row r="1719" spans="1:12" x14ac:dyDescent="0.25">
      <c r="A1719" s="3" t="s">
        <v>1591</v>
      </c>
      <c r="B1719" s="3" t="s">
        <v>4746</v>
      </c>
      <c r="C1719" s="3" t="s">
        <v>2234</v>
      </c>
      <c r="D1719" s="3" t="s">
        <v>2259</v>
      </c>
      <c r="E1719" s="3" t="s">
        <v>76</v>
      </c>
      <c r="F1719" s="3" t="s">
        <v>75</v>
      </c>
      <c r="G1719" s="3" t="s">
        <v>127</v>
      </c>
      <c r="H1719" s="3" t="s">
        <v>142</v>
      </c>
      <c r="I1719" s="11">
        <v>10</v>
      </c>
      <c r="J1719" s="12">
        <v>16</v>
      </c>
      <c r="K1719" s="12">
        <f t="shared" si="26"/>
        <v>16</v>
      </c>
      <c r="L1719" s="4">
        <v>1</v>
      </c>
    </row>
    <row r="1720" spans="1:12" x14ac:dyDescent="0.25">
      <c r="A1720" s="3" t="s">
        <v>1592</v>
      </c>
      <c r="B1720" s="3" t="s">
        <v>4747</v>
      </c>
      <c r="C1720" s="3" t="s">
        <v>2234</v>
      </c>
      <c r="D1720" s="3" t="s">
        <v>2279</v>
      </c>
      <c r="E1720" s="3" t="s">
        <v>99</v>
      </c>
      <c r="F1720" s="3" t="s">
        <v>98</v>
      </c>
      <c r="G1720" s="3" t="s">
        <v>98</v>
      </c>
      <c r="H1720" s="3" t="s">
        <v>99</v>
      </c>
      <c r="I1720" s="11">
        <v>5</v>
      </c>
      <c r="J1720" s="12">
        <v>10</v>
      </c>
      <c r="K1720" s="12">
        <f t="shared" si="26"/>
        <v>10</v>
      </c>
      <c r="L1720" s="4">
        <v>1</v>
      </c>
    </row>
    <row r="1721" spans="1:12" x14ac:dyDescent="0.25">
      <c r="A1721" s="3" t="s">
        <v>1593</v>
      </c>
      <c r="B1721" s="3" t="s">
        <v>2962</v>
      </c>
      <c r="C1721" s="3" t="s">
        <v>2234</v>
      </c>
      <c r="D1721" s="3" t="s">
        <v>2731</v>
      </c>
      <c r="E1721" s="3" t="s">
        <v>99</v>
      </c>
      <c r="F1721" s="3" t="s">
        <v>98</v>
      </c>
      <c r="G1721" s="3" t="s">
        <v>135</v>
      </c>
      <c r="H1721" s="3" t="s">
        <v>2883</v>
      </c>
      <c r="I1721" s="11">
        <v>9</v>
      </c>
      <c r="J1721" s="12">
        <v>14</v>
      </c>
      <c r="K1721" s="12">
        <f t="shared" si="26"/>
        <v>14</v>
      </c>
      <c r="L1721" s="4">
        <v>0.2</v>
      </c>
    </row>
    <row r="1722" spans="1:12" x14ac:dyDescent="0.25">
      <c r="A1722" s="3" t="s">
        <v>1593</v>
      </c>
      <c r="B1722" s="3" t="s">
        <v>2962</v>
      </c>
      <c r="C1722" s="3" t="s">
        <v>2234</v>
      </c>
      <c r="D1722" s="3" t="s">
        <v>2289</v>
      </c>
      <c r="E1722" s="3" t="s">
        <v>99</v>
      </c>
      <c r="F1722" s="3" t="s">
        <v>98</v>
      </c>
      <c r="G1722" s="3" t="s">
        <v>98</v>
      </c>
      <c r="H1722" s="3" t="s">
        <v>99</v>
      </c>
      <c r="I1722" s="11">
        <v>9</v>
      </c>
      <c r="J1722" s="12">
        <v>14</v>
      </c>
      <c r="K1722" s="12">
        <f t="shared" si="26"/>
        <v>14</v>
      </c>
      <c r="L1722" s="4">
        <v>0.6</v>
      </c>
    </row>
    <row r="1723" spans="1:12" x14ac:dyDescent="0.25">
      <c r="A1723" s="3" t="s">
        <v>1593</v>
      </c>
      <c r="B1723" s="3" t="s">
        <v>2962</v>
      </c>
      <c r="C1723" s="3" t="s">
        <v>2234</v>
      </c>
      <c r="D1723" s="3" t="s">
        <v>2747</v>
      </c>
      <c r="E1723" s="3" t="s">
        <v>99</v>
      </c>
      <c r="F1723" s="3" t="s">
        <v>98</v>
      </c>
      <c r="G1723" s="3" t="s">
        <v>98</v>
      </c>
      <c r="H1723" s="3" t="s">
        <v>99</v>
      </c>
      <c r="I1723" s="11">
        <v>9</v>
      </c>
      <c r="J1723" s="12">
        <v>14</v>
      </c>
      <c r="K1723" s="12">
        <f t="shared" si="26"/>
        <v>14</v>
      </c>
      <c r="L1723" s="4">
        <v>0.2</v>
      </c>
    </row>
    <row r="1724" spans="1:12" x14ac:dyDescent="0.25">
      <c r="A1724" s="3" t="s">
        <v>1594</v>
      </c>
      <c r="B1724" s="3" t="s">
        <v>3825</v>
      </c>
      <c r="C1724" s="3" t="s">
        <v>2234</v>
      </c>
      <c r="D1724" s="3" t="s">
        <v>2249</v>
      </c>
      <c r="E1724" s="3" t="s">
        <v>99</v>
      </c>
      <c r="F1724" s="3" t="s">
        <v>98</v>
      </c>
      <c r="G1724" s="3" t="s">
        <v>98</v>
      </c>
      <c r="H1724" s="3" t="s">
        <v>99</v>
      </c>
      <c r="I1724" s="11">
        <v>6</v>
      </c>
      <c r="J1724" s="12">
        <v>16</v>
      </c>
      <c r="K1724" s="12">
        <f t="shared" si="26"/>
        <v>16</v>
      </c>
      <c r="L1724" s="4">
        <v>1</v>
      </c>
    </row>
    <row r="1725" spans="1:12" x14ac:dyDescent="0.25">
      <c r="A1725" s="3" t="s">
        <v>1595</v>
      </c>
      <c r="B1725" s="3" t="s">
        <v>4748</v>
      </c>
      <c r="C1725" s="3" t="s">
        <v>2234</v>
      </c>
      <c r="D1725" s="3" t="s">
        <v>2671</v>
      </c>
      <c r="E1725" s="3" t="s">
        <v>96</v>
      </c>
      <c r="F1725" s="3" t="s">
        <v>95</v>
      </c>
      <c r="G1725" s="3" t="s">
        <v>120</v>
      </c>
      <c r="H1725" s="3" t="s">
        <v>2879</v>
      </c>
      <c r="I1725" s="11">
        <v>9</v>
      </c>
      <c r="J1725" s="12">
        <v>17</v>
      </c>
      <c r="K1725" s="12">
        <f t="shared" si="26"/>
        <v>17</v>
      </c>
      <c r="L1725" s="4">
        <v>1</v>
      </c>
    </row>
    <row r="1726" spans="1:12" x14ac:dyDescent="0.25">
      <c r="A1726" s="3" t="s">
        <v>1596</v>
      </c>
      <c r="B1726" s="3" t="s">
        <v>4749</v>
      </c>
      <c r="C1726" s="3" t="s">
        <v>2234</v>
      </c>
      <c r="D1726" s="3" t="s">
        <v>2377</v>
      </c>
      <c r="E1726" s="3" t="s">
        <v>17</v>
      </c>
      <c r="F1726" s="3" t="s">
        <v>16</v>
      </c>
      <c r="G1726" s="3" t="s">
        <v>127</v>
      </c>
      <c r="H1726" s="3" t="s">
        <v>142</v>
      </c>
      <c r="I1726" s="11">
        <v>7</v>
      </c>
      <c r="J1726" s="12">
        <v>10</v>
      </c>
      <c r="K1726" s="12">
        <f t="shared" si="26"/>
        <v>10</v>
      </c>
      <c r="L1726" s="4">
        <v>1</v>
      </c>
    </row>
    <row r="1727" spans="1:12" x14ac:dyDescent="0.25">
      <c r="A1727" s="3" t="s">
        <v>1597</v>
      </c>
      <c r="B1727" s="3" t="s">
        <v>3826</v>
      </c>
      <c r="C1727" s="3" t="s">
        <v>2234</v>
      </c>
      <c r="D1727" s="3" t="s">
        <v>2312</v>
      </c>
      <c r="E1727" s="3" t="s">
        <v>111</v>
      </c>
      <c r="F1727" s="3" t="s">
        <v>110</v>
      </c>
      <c r="G1727" s="3" t="s">
        <v>127</v>
      </c>
      <c r="H1727" s="3" t="s">
        <v>142</v>
      </c>
      <c r="I1727" s="11">
        <v>4</v>
      </c>
      <c r="J1727" s="12">
        <v>9</v>
      </c>
      <c r="K1727" s="12">
        <f t="shared" si="26"/>
        <v>9</v>
      </c>
      <c r="L1727" s="4">
        <v>1</v>
      </c>
    </row>
    <row r="1728" spans="1:12" x14ac:dyDescent="0.25">
      <c r="A1728" s="3" t="s">
        <v>1598</v>
      </c>
      <c r="B1728" s="3" t="s">
        <v>3827</v>
      </c>
      <c r="C1728" s="3" t="s">
        <v>2234</v>
      </c>
      <c r="D1728" s="3" t="s">
        <v>2237</v>
      </c>
      <c r="E1728" s="3" t="s">
        <v>17</v>
      </c>
      <c r="F1728" s="3" t="s">
        <v>16</v>
      </c>
      <c r="G1728" s="3" t="s">
        <v>16</v>
      </c>
      <c r="H1728" s="3" t="s">
        <v>2874</v>
      </c>
      <c r="I1728" s="11">
        <v>7</v>
      </c>
      <c r="J1728" s="12">
        <v>11</v>
      </c>
      <c r="K1728" s="12">
        <f t="shared" si="26"/>
        <v>11</v>
      </c>
      <c r="L1728" s="4">
        <v>1</v>
      </c>
    </row>
    <row r="1729" spans="1:12" x14ac:dyDescent="0.25">
      <c r="A1729" s="3" t="s">
        <v>1599</v>
      </c>
      <c r="B1729" s="3" t="s">
        <v>3438</v>
      </c>
      <c r="C1729" s="3" t="s">
        <v>2234</v>
      </c>
      <c r="D1729" s="3" t="s">
        <v>2306</v>
      </c>
      <c r="E1729" s="3" t="s">
        <v>7</v>
      </c>
      <c r="F1729" s="3" t="s">
        <v>6</v>
      </c>
      <c r="G1729" s="3" t="s">
        <v>6</v>
      </c>
      <c r="H1729" s="3" t="s">
        <v>7</v>
      </c>
      <c r="I1729" s="11">
        <v>5</v>
      </c>
      <c r="J1729" s="12">
        <v>11</v>
      </c>
      <c r="K1729" s="12">
        <f t="shared" si="26"/>
        <v>11</v>
      </c>
      <c r="L1729" s="4">
        <v>1</v>
      </c>
    </row>
    <row r="1730" spans="1:12" x14ac:dyDescent="0.25">
      <c r="A1730" s="3" t="s">
        <v>1600</v>
      </c>
      <c r="B1730" s="3" t="s">
        <v>3206</v>
      </c>
      <c r="C1730" s="3" t="s">
        <v>2234</v>
      </c>
      <c r="D1730" s="3" t="s">
        <v>2836</v>
      </c>
      <c r="E1730" s="3" t="s">
        <v>29</v>
      </c>
      <c r="F1730" s="3" t="s">
        <v>28</v>
      </c>
      <c r="G1730" s="3" t="s">
        <v>28</v>
      </c>
      <c r="H1730" s="3" t="s">
        <v>29</v>
      </c>
      <c r="I1730" s="11">
        <v>10</v>
      </c>
      <c r="J1730" s="12">
        <v>9</v>
      </c>
      <c r="K1730" s="12">
        <f t="shared" ref="K1730:K1793" si="27">IF(J1730&gt;31,31,J1730)</f>
        <v>9</v>
      </c>
      <c r="L1730" s="4">
        <v>0.4</v>
      </c>
    </row>
    <row r="1731" spans="1:12" x14ac:dyDescent="0.25">
      <c r="A1731" s="3" t="s">
        <v>1600</v>
      </c>
      <c r="B1731" s="3" t="s">
        <v>3206</v>
      </c>
      <c r="C1731" s="3" t="s">
        <v>2234</v>
      </c>
      <c r="D1731" s="3" t="s">
        <v>2291</v>
      </c>
      <c r="E1731" s="3" t="s">
        <v>29</v>
      </c>
      <c r="F1731" s="3" t="s">
        <v>28</v>
      </c>
      <c r="G1731" s="3" t="s">
        <v>28</v>
      </c>
      <c r="H1731" s="3" t="s">
        <v>29</v>
      </c>
      <c r="I1731" s="11">
        <v>10</v>
      </c>
      <c r="J1731" s="12">
        <v>9</v>
      </c>
      <c r="K1731" s="12">
        <f t="shared" si="27"/>
        <v>9</v>
      </c>
      <c r="L1731" s="4">
        <v>0.2</v>
      </c>
    </row>
    <row r="1732" spans="1:12" x14ac:dyDescent="0.25">
      <c r="A1732" s="3" t="s">
        <v>1600</v>
      </c>
      <c r="B1732" s="3" t="s">
        <v>3206</v>
      </c>
      <c r="C1732" s="3" t="s">
        <v>2234</v>
      </c>
      <c r="D1732" s="3" t="s">
        <v>2341</v>
      </c>
      <c r="E1732" s="3" t="s">
        <v>29</v>
      </c>
      <c r="F1732" s="3" t="s">
        <v>28</v>
      </c>
      <c r="G1732" s="3" t="s">
        <v>28</v>
      </c>
      <c r="H1732" s="3" t="s">
        <v>29</v>
      </c>
      <c r="I1732" s="11">
        <v>10</v>
      </c>
      <c r="J1732" s="12">
        <v>9</v>
      </c>
      <c r="K1732" s="12">
        <f t="shared" si="27"/>
        <v>9</v>
      </c>
      <c r="L1732" s="4">
        <v>0.4</v>
      </c>
    </row>
    <row r="1733" spans="1:12" x14ac:dyDescent="0.25">
      <c r="A1733" s="3" t="s">
        <v>1601</v>
      </c>
      <c r="B1733" s="3" t="s">
        <v>3828</v>
      </c>
      <c r="C1733" s="3" t="s">
        <v>2234</v>
      </c>
      <c r="D1733" s="3" t="s">
        <v>2277</v>
      </c>
      <c r="E1733" s="3" t="s">
        <v>115</v>
      </c>
      <c r="F1733" s="3" t="s">
        <v>114</v>
      </c>
      <c r="G1733" s="3" t="s">
        <v>114</v>
      </c>
      <c r="H1733" s="3" t="s">
        <v>115</v>
      </c>
      <c r="I1733" s="11">
        <v>6</v>
      </c>
      <c r="J1733" s="12">
        <v>9</v>
      </c>
      <c r="K1733" s="12">
        <f t="shared" si="27"/>
        <v>9</v>
      </c>
      <c r="L1733" s="4">
        <v>1</v>
      </c>
    </row>
    <row r="1734" spans="1:12" x14ac:dyDescent="0.25">
      <c r="A1734" s="3" t="s">
        <v>1602</v>
      </c>
      <c r="B1734" s="3" t="s">
        <v>3829</v>
      </c>
      <c r="C1734" s="3" t="s">
        <v>2234</v>
      </c>
      <c r="D1734" s="3" t="s">
        <v>2237</v>
      </c>
      <c r="E1734" s="3" t="s">
        <v>105</v>
      </c>
      <c r="F1734" s="3" t="s">
        <v>104</v>
      </c>
      <c r="G1734" s="3" t="s">
        <v>104</v>
      </c>
      <c r="H1734" s="3" t="s">
        <v>2364</v>
      </c>
      <c r="I1734" s="11">
        <v>9</v>
      </c>
      <c r="J1734" s="12">
        <v>12</v>
      </c>
      <c r="K1734" s="12">
        <f t="shared" si="27"/>
        <v>12</v>
      </c>
      <c r="L1734" s="4">
        <v>0.5</v>
      </c>
    </row>
    <row r="1735" spans="1:12" x14ac:dyDescent="0.25">
      <c r="A1735" s="3" t="s">
        <v>1603</v>
      </c>
      <c r="B1735" s="3" t="s">
        <v>3830</v>
      </c>
      <c r="C1735" s="3" t="s">
        <v>2234</v>
      </c>
      <c r="D1735" s="3" t="s">
        <v>2671</v>
      </c>
      <c r="E1735" s="3" t="s">
        <v>31</v>
      </c>
      <c r="F1735" s="3" t="s">
        <v>30</v>
      </c>
      <c r="G1735" s="3" t="s">
        <v>120</v>
      </c>
      <c r="H1735" s="3" t="s">
        <v>2879</v>
      </c>
      <c r="I1735" s="11">
        <v>7</v>
      </c>
      <c r="J1735" s="12">
        <v>19</v>
      </c>
      <c r="K1735" s="12">
        <f t="shared" si="27"/>
        <v>19</v>
      </c>
      <c r="L1735" s="4">
        <v>1</v>
      </c>
    </row>
    <row r="1736" spans="1:12" x14ac:dyDescent="0.25">
      <c r="A1736" s="3" t="s">
        <v>1604</v>
      </c>
      <c r="B1736" s="3" t="s">
        <v>4750</v>
      </c>
      <c r="C1736" s="3" t="s">
        <v>2234</v>
      </c>
      <c r="D1736" s="3" t="s">
        <v>2302</v>
      </c>
      <c r="E1736" s="3" t="s">
        <v>31</v>
      </c>
      <c r="F1736" s="3" t="s">
        <v>30</v>
      </c>
      <c r="G1736" s="3" t="s">
        <v>127</v>
      </c>
      <c r="H1736" s="3" t="s">
        <v>142</v>
      </c>
      <c r="I1736" s="11">
        <v>10</v>
      </c>
      <c r="J1736" s="12">
        <v>11</v>
      </c>
      <c r="K1736" s="12">
        <f t="shared" si="27"/>
        <v>11</v>
      </c>
      <c r="L1736" s="4">
        <v>1</v>
      </c>
    </row>
    <row r="1737" spans="1:12" x14ac:dyDescent="0.25">
      <c r="A1737" s="3" t="s">
        <v>1605</v>
      </c>
      <c r="B1737" s="3" t="s">
        <v>4751</v>
      </c>
      <c r="C1737" s="3" t="s">
        <v>2234</v>
      </c>
      <c r="D1737" s="3" t="s">
        <v>2760</v>
      </c>
      <c r="E1737" s="3" t="s">
        <v>72</v>
      </c>
      <c r="F1737" s="3" t="s">
        <v>71</v>
      </c>
      <c r="G1737" s="3" t="s">
        <v>127</v>
      </c>
      <c r="H1737" s="3" t="s">
        <v>142</v>
      </c>
      <c r="I1737" s="11">
        <v>3</v>
      </c>
      <c r="J1737" s="12">
        <v>9</v>
      </c>
      <c r="K1737" s="12">
        <f t="shared" si="27"/>
        <v>9</v>
      </c>
      <c r="L1737" s="4">
        <v>1</v>
      </c>
    </row>
    <row r="1738" spans="1:12" x14ac:dyDescent="0.25">
      <c r="A1738" s="3" t="s">
        <v>1606</v>
      </c>
      <c r="B1738" s="3" t="s">
        <v>4752</v>
      </c>
      <c r="C1738" s="3" t="s">
        <v>2234</v>
      </c>
      <c r="D1738" s="3" t="s">
        <v>2302</v>
      </c>
      <c r="E1738" s="3" t="s">
        <v>31</v>
      </c>
      <c r="F1738" s="3" t="s">
        <v>30</v>
      </c>
      <c r="G1738" s="3" t="s">
        <v>127</v>
      </c>
      <c r="H1738" s="3" t="s">
        <v>142</v>
      </c>
      <c r="I1738" s="11">
        <v>9</v>
      </c>
      <c r="J1738" s="12">
        <v>14</v>
      </c>
      <c r="K1738" s="12">
        <f t="shared" si="27"/>
        <v>14</v>
      </c>
      <c r="L1738" s="4">
        <v>1</v>
      </c>
    </row>
    <row r="1739" spans="1:12" x14ac:dyDescent="0.25">
      <c r="A1739" s="3" t="s">
        <v>1607</v>
      </c>
      <c r="B1739" s="3" t="s">
        <v>3273</v>
      </c>
      <c r="C1739" s="3" t="s">
        <v>2234</v>
      </c>
      <c r="D1739" s="3" t="s">
        <v>2532</v>
      </c>
      <c r="E1739" s="3" t="s">
        <v>103</v>
      </c>
      <c r="F1739" s="3" t="s">
        <v>102</v>
      </c>
      <c r="G1739" s="3" t="s">
        <v>127</v>
      </c>
      <c r="H1739" s="3" t="s">
        <v>142</v>
      </c>
      <c r="I1739" s="11">
        <v>3</v>
      </c>
      <c r="J1739" s="12">
        <v>13</v>
      </c>
      <c r="K1739" s="12">
        <f t="shared" si="27"/>
        <v>13</v>
      </c>
      <c r="L1739" s="4">
        <v>1</v>
      </c>
    </row>
    <row r="1740" spans="1:12" x14ac:dyDescent="0.25">
      <c r="A1740" s="3" t="s">
        <v>1608</v>
      </c>
      <c r="B1740" s="3" t="s">
        <v>4753</v>
      </c>
      <c r="C1740" s="3" t="s">
        <v>2234</v>
      </c>
      <c r="D1740" s="3" t="s">
        <v>2253</v>
      </c>
      <c r="E1740" s="3" t="s">
        <v>74</v>
      </c>
      <c r="F1740" s="3" t="s">
        <v>73</v>
      </c>
      <c r="G1740" s="3" t="s">
        <v>127</v>
      </c>
      <c r="H1740" s="3" t="s">
        <v>142</v>
      </c>
      <c r="I1740" s="11">
        <v>7</v>
      </c>
      <c r="J1740" s="12">
        <v>10</v>
      </c>
      <c r="K1740" s="12">
        <f t="shared" si="27"/>
        <v>10</v>
      </c>
      <c r="L1740" s="4">
        <v>1</v>
      </c>
    </row>
    <row r="1741" spans="1:12" x14ac:dyDescent="0.25">
      <c r="A1741" s="3" t="s">
        <v>1609</v>
      </c>
      <c r="B1741" s="3" t="s">
        <v>5219</v>
      </c>
      <c r="C1741" s="3" t="s">
        <v>2234</v>
      </c>
      <c r="D1741" s="3" t="s">
        <v>2328</v>
      </c>
      <c r="E1741" s="3" t="s">
        <v>11</v>
      </c>
      <c r="F1741" s="3" t="s">
        <v>10</v>
      </c>
      <c r="G1741" s="3" t="s">
        <v>120</v>
      </c>
      <c r="H1741" s="3" t="s">
        <v>2879</v>
      </c>
      <c r="I1741" s="11">
        <v>10</v>
      </c>
      <c r="J1741" s="12">
        <v>19</v>
      </c>
      <c r="K1741" s="12">
        <f t="shared" si="27"/>
        <v>19</v>
      </c>
      <c r="L1741" s="4">
        <v>1</v>
      </c>
    </row>
    <row r="1742" spans="1:12" x14ac:dyDescent="0.25">
      <c r="A1742" s="3" t="s">
        <v>1610</v>
      </c>
      <c r="B1742" s="3" t="s">
        <v>3207</v>
      </c>
      <c r="C1742" s="3" t="s">
        <v>2234</v>
      </c>
      <c r="D1742" s="3" t="s">
        <v>2289</v>
      </c>
      <c r="E1742" s="3" t="s">
        <v>31</v>
      </c>
      <c r="F1742" s="3" t="s">
        <v>30</v>
      </c>
      <c r="G1742" s="3" t="s">
        <v>30</v>
      </c>
      <c r="H1742" s="3" t="s">
        <v>31</v>
      </c>
      <c r="I1742" s="11">
        <v>2</v>
      </c>
      <c r="J1742" s="12">
        <v>9</v>
      </c>
      <c r="K1742" s="12">
        <f t="shared" si="27"/>
        <v>9</v>
      </c>
      <c r="L1742" s="4">
        <v>0.4</v>
      </c>
    </row>
    <row r="1743" spans="1:12" x14ac:dyDescent="0.25">
      <c r="A1743" s="3" t="s">
        <v>1610</v>
      </c>
      <c r="B1743" s="3" t="s">
        <v>3207</v>
      </c>
      <c r="C1743" s="3" t="s">
        <v>2234</v>
      </c>
      <c r="D1743" s="3" t="s">
        <v>2731</v>
      </c>
      <c r="E1743" s="3" t="s">
        <v>31</v>
      </c>
      <c r="F1743" s="3" t="s">
        <v>30</v>
      </c>
      <c r="G1743" s="3" t="s">
        <v>135</v>
      </c>
      <c r="H1743" s="3" t="s">
        <v>2883</v>
      </c>
      <c r="I1743" s="11">
        <v>2</v>
      </c>
      <c r="J1743" s="12">
        <v>9</v>
      </c>
      <c r="K1743" s="12">
        <f t="shared" si="27"/>
        <v>9</v>
      </c>
      <c r="L1743" s="4">
        <v>0.6</v>
      </c>
    </row>
    <row r="1744" spans="1:12" x14ac:dyDescent="0.25">
      <c r="A1744" s="3" t="s">
        <v>1611</v>
      </c>
      <c r="B1744" s="3" t="s">
        <v>3439</v>
      </c>
      <c r="C1744" s="3" t="s">
        <v>2234</v>
      </c>
      <c r="D1744" s="3" t="s">
        <v>2840</v>
      </c>
      <c r="E1744" s="3" t="s">
        <v>13</v>
      </c>
      <c r="F1744" s="3" t="s">
        <v>12</v>
      </c>
      <c r="G1744" s="3" t="s">
        <v>12</v>
      </c>
      <c r="H1744" s="3" t="s">
        <v>13</v>
      </c>
      <c r="I1744" s="11">
        <v>5</v>
      </c>
      <c r="J1744" s="12">
        <v>15</v>
      </c>
      <c r="K1744" s="12">
        <f t="shared" si="27"/>
        <v>15</v>
      </c>
      <c r="L1744" s="4">
        <v>0.4</v>
      </c>
    </row>
    <row r="1745" spans="1:12" x14ac:dyDescent="0.25">
      <c r="A1745" s="3" t="s">
        <v>1611</v>
      </c>
      <c r="B1745" s="3" t="s">
        <v>3439</v>
      </c>
      <c r="C1745" s="3" t="s">
        <v>2234</v>
      </c>
      <c r="D1745" s="3" t="s">
        <v>2306</v>
      </c>
      <c r="E1745" s="3" t="s">
        <v>13</v>
      </c>
      <c r="F1745" s="3" t="s">
        <v>12</v>
      </c>
      <c r="G1745" s="3" t="s">
        <v>12</v>
      </c>
      <c r="H1745" s="3" t="s">
        <v>13</v>
      </c>
      <c r="I1745" s="11">
        <v>5</v>
      </c>
      <c r="J1745" s="12">
        <v>15</v>
      </c>
      <c r="K1745" s="12">
        <f t="shared" si="27"/>
        <v>15</v>
      </c>
      <c r="L1745" s="4">
        <v>0.6</v>
      </c>
    </row>
    <row r="1746" spans="1:12" x14ac:dyDescent="0.25">
      <c r="A1746" s="3" t="s">
        <v>1612</v>
      </c>
      <c r="B1746" s="3" t="s">
        <v>3440</v>
      </c>
      <c r="C1746" s="3" t="s">
        <v>2234</v>
      </c>
      <c r="D1746" s="3" t="s">
        <v>2302</v>
      </c>
      <c r="E1746" s="3" t="s">
        <v>13</v>
      </c>
      <c r="F1746" s="3" t="s">
        <v>12</v>
      </c>
      <c r="G1746" s="3" t="s">
        <v>127</v>
      </c>
      <c r="H1746" s="3" t="s">
        <v>142</v>
      </c>
      <c r="I1746" s="11">
        <v>10</v>
      </c>
      <c r="J1746" s="12">
        <v>12</v>
      </c>
      <c r="K1746" s="12">
        <f t="shared" si="27"/>
        <v>12</v>
      </c>
      <c r="L1746" s="4">
        <v>0.4</v>
      </c>
    </row>
    <row r="1747" spans="1:12" x14ac:dyDescent="0.25">
      <c r="A1747" s="3" t="s">
        <v>1612</v>
      </c>
      <c r="B1747" s="3" t="s">
        <v>3440</v>
      </c>
      <c r="C1747" s="3" t="s">
        <v>2234</v>
      </c>
      <c r="D1747" s="3" t="s">
        <v>2362</v>
      </c>
      <c r="E1747" s="3" t="s">
        <v>13</v>
      </c>
      <c r="F1747" s="3" t="s">
        <v>12</v>
      </c>
      <c r="G1747" s="3" t="s">
        <v>12</v>
      </c>
      <c r="H1747" s="3" t="s">
        <v>13</v>
      </c>
      <c r="I1747" s="11">
        <v>10</v>
      </c>
      <c r="J1747" s="12">
        <v>12</v>
      </c>
      <c r="K1747" s="12">
        <f t="shared" si="27"/>
        <v>12</v>
      </c>
      <c r="L1747" s="4">
        <v>0.6</v>
      </c>
    </row>
    <row r="1748" spans="1:12" x14ac:dyDescent="0.25">
      <c r="A1748" s="3" t="s">
        <v>1613</v>
      </c>
      <c r="B1748" s="3" t="s">
        <v>3831</v>
      </c>
      <c r="C1748" s="3" t="s">
        <v>2234</v>
      </c>
      <c r="D1748" s="3" t="s">
        <v>2647</v>
      </c>
      <c r="E1748" s="3" t="s">
        <v>60</v>
      </c>
      <c r="F1748" s="3" t="s">
        <v>59</v>
      </c>
      <c r="G1748" s="3" t="s">
        <v>118</v>
      </c>
      <c r="H1748" s="3" t="s">
        <v>2880</v>
      </c>
      <c r="I1748" s="11">
        <v>6</v>
      </c>
      <c r="J1748" s="12">
        <v>14</v>
      </c>
      <c r="K1748" s="12">
        <f t="shared" si="27"/>
        <v>14</v>
      </c>
      <c r="L1748" s="4">
        <v>1</v>
      </c>
    </row>
    <row r="1749" spans="1:12" x14ac:dyDescent="0.25">
      <c r="A1749" s="3" t="s">
        <v>1614</v>
      </c>
      <c r="B1749" s="3" t="s">
        <v>5179</v>
      </c>
      <c r="C1749" s="3" t="s">
        <v>2234</v>
      </c>
      <c r="D1749" s="3" t="s">
        <v>2792</v>
      </c>
      <c r="E1749" s="3" t="s">
        <v>119</v>
      </c>
      <c r="F1749" s="3" t="s">
        <v>118</v>
      </c>
      <c r="G1749" s="3" t="s">
        <v>128</v>
      </c>
      <c r="H1749" s="3" t="s">
        <v>129</v>
      </c>
      <c r="I1749" s="11">
        <v>10</v>
      </c>
      <c r="J1749" s="12">
        <v>16</v>
      </c>
      <c r="K1749" s="12">
        <f t="shared" si="27"/>
        <v>16</v>
      </c>
      <c r="L1749" s="4">
        <v>1</v>
      </c>
    </row>
    <row r="1750" spans="1:12" x14ac:dyDescent="0.25">
      <c r="A1750" s="3" t="s">
        <v>1615</v>
      </c>
      <c r="B1750" s="3" t="s">
        <v>4754</v>
      </c>
      <c r="C1750" s="3" t="s">
        <v>2234</v>
      </c>
      <c r="D1750" s="3" t="s">
        <v>2796</v>
      </c>
      <c r="E1750" s="3" t="s">
        <v>39</v>
      </c>
      <c r="F1750" s="3" t="s">
        <v>38</v>
      </c>
      <c r="G1750" s="3" t="s">
        <v>120</v>
      </c>
      <c r="H1750" s="3" t="s">
        <v>2879</v>
      </c>
      <c r="I1750" s="11">
        <v>5</v>
      </c>
      <c r="J1750" s="12">
        <v>7</v>
      </c>
      <c r="K1750" s="12">
        <f t="shared" si="27"/>
        <v>7</v>
      </c>
      <c r="L1750" s="4">
        <v>1</v>
      </c>
    </row>
    <row r="1751" spans="1:12" x14ac:dyDescent="0.25">
      <c r="A1751" s="3" t="s">
        <v>1616</v>
      </c>
      <c r="B1751" s="3" t="s">
        <v>4755</v>
      </c>
      <c r="C1751" s="3" t="s">
        <v>2234</v>
      </c>
      <c r="D1751" s="3" t="s">
        <v>2651</v>
      </c>
      <c r="E1751" s="3" t="s">
        <v>17</v>
      </c>
      <c r="F1751" s="3" t="s">
        <v>16</v>
      </c>
      <c r="G1751" s="3" t="s">
        <v>127</v>
      </c>
      <c r="H1751" s="3" t="s">
        <v>142</v>
      </c>
      <c r="I1751" s="11">
        <v>8</v>
      </c>
      <c r="J1751" s="12">
        <v>9</v>
      </c>
      <c r="K1751" s="12">
        <f t="shared" si="27"/>
        <v>9</v>
      </c>
      <c r="L1751" s="4">
        <v>1</v>
      </c>
    </row>
    <row r="1752" spans="1:12" x14ac:dyDescent="0.25">
      <c r="A1752" s="3" t="s">
        <v>1617</v>
      </c>
      <c r="B1752" s="3" t="s">
        <v>3832</v>
      </c>
      <c r="C1752" s="3" t="s">
        <v>2234</v>
      </c>
      <c r="D1752" s="3" t="s">
        <v>2306</v>
      </c>
      <c r="E1752" s="3" t="s">
        <v>66</v>
      </c>
      <c r="F1752" s="3" t="s">
        <v>65</v>
      </c>
      <c r="G1752" s="3" t="s">
        <v>65</v>
      </c>
      <c r="H1752" s="3" t="s">
        <v>66</v>
      </c>
      <c r="I1752" s="11">
        <v>3</v>
      </c>
      <c r="J1752" s="12">
        <v>4</v>
      </c>
      <c r="K1752" s="12">
        <f t="shared" si="27"/>
        <v>4</v>
      </c>
      <c r="L1752" s="4">
        <v>1</v>
      </c>
    </row>
    <row r="1753" spans="1:12" x14ac:dyDescent="0.25">
      <c r="A1753" s="3" t="s">
        <v>1618</v>
      </c>
      <c r="B1753" s="3" t="s">
        <v>3833</v>
      </c>
      <c r="C1753" s="3" t="s">
        <v>2234</v>
      </c>
      <c r="D1753" s="3" t="s">
        <v>2237</v>
      </c>
      <c r="E1753" s="3" t="s">
        <v>44</v>
      </c>
      <c r="F1753" s="3" t="s">
        <v>43</v>
      </c>
      <c r="G1753" s="3" t="s">
        <v>43</v>
      </c>
      <c r="H1753" s="3" t="s">
        <v>2877</v>
      </c>
      <c r="I1753" s="11">
        <v>4</v>
      </c>
      <c r="J1753" s="12">
        <v>12</v>
      </c>
      <c r="K1753" s="12">
        <f t="shared" si="27"/>
        <v>12</v>
      </c>
      <c r="L1753" s="4">
        <v>1</v>
      </c>
    </row>
    <row r="1754" spans="1:12" x14ac:dyDescent="0.25">
      <c r="A1754" s="3" t="s">
        <v>1619</v>
      </c>
      <c r="B1754" s="3" t="s">
        <v>4756</v>
      </c>
      <c r="C1754" s="3" t="s">
        <v>2234</v>
      </c>
      <c r="D1754" s="3" t="s">
        <v>2659</v>
      </c>
      <c r="E1754" s="3" t="s">
        <v>101</v>
      </c>
      <c r="F1754" s="3" t="s">
        <v>100</v>
      </c>
      <c r="G1754" s="3" t="s">
        <v>100</v>
      </c>
      <c r="H1754" s="3" t="s">
        <v>2876</v>
      </c>
      <c r="I1754" s="11">
        <v>2</v>
      </c>
      <c r="J1754" s="12">
        <v>8</v>
      </c>
      <c r="K1754" s="12">
        <f t="shared" si="27"/>
        <v>8</v>
      </c>
      <c r="L1754" s="4">
        <v>1</v>
      </c>
    </row>
    <row r="1755" spans="1:12" x14ac:dyDescent="0.25">
      <c r="A1755" s="3" t="s">
        <v>1620</v>
      </c>
      <c r="B1755" s="3" t="s">
        <v>3834</v>
      </c>
      <c r="C1755" s="3" t="s">
        <v>2234</v>
      </c>
      <c r="D1755" s="3" t="s">
        <v>2556</v>
      </c>
      <c r="E1755" s="3" t="s">
        <v>17</v>
      </c>
      <c r="F1755" s="3" t="s">
        <v>16</v>
      </c>
      <c r="G1755" s="3" t="s">
        <v>16</v>
      </c>
      <c r="H1755" s="3" t="s">
        <v>2874</v>
      </c>
      <c r="I1755" s="11">
        <v>10</v>
      </c>
      <c r="J1755" s="12">
        <v>17</v>
      </c>
      <c r="K1755" s="12">
        <f t="shared" si="27"/>
        <v>17</v>
      </c>
      <c r="L1755" s="4">
        <v>1</v>
      </c>
    </row>
    <row r="1756" spans="1:12" x14ac:dyDescent="0.25">
      <c r="A1756" s="3" t="s">
        <v>2087</v>
      </c>
      <c r="B1756" s="3" t="s">
        <v>3835</v>
      </c>
      <c r="C1756" s="3" t="s">
        <v>2234</v>
      </c>
      <c r="D1756" s="3" t="s">
        <v>2357</v>
      </c>
      <c r="E1756" s="3" t="s">
        <v>2223</v>
      </c>
      <c r="F1756" s="3" t="s">
        <v>97</v>
      </c>
      <c r="G1756" s="3" t="s">
        <v>127</v>
      </c>
      <c r="H1756" s="3" t="s">
        <v>142</v>
      </c>
      <c r="I1756" s="11">
        <v>1</v>
      </c>
      <c r="J1756" s="12">
        <v>3</v>
      </c>
      <c r="K1756" s="12">
        <f t="shared" si="27"/>
        <v>3</v>
      </c>
      <c r="L1756" s="4">
        <v>1</v>
      </c>
    </row>
    <row r="1757" spans="1:12" x14ac:dyDescent="0.25">
      <c r="A1757" s="3" t="s">
        <v>1621</v>
      </c>
      <c r="B1757" s="3" t="s">
        <v>4757</v>
      </c>
      <c r="C1757" s="3" t="s">
        <v>2234</v>
      </c>
      <c r="D1757" s="3" t="s">
        <v>2514</v>
      </c>
      <c r="E1757" s="3" t="s">
        <v>58</v>
      </c>
      <c r="F1757" s="3" t="s">
        <v>57</v>
      </c>
      <c r="G1757" s="3" t="s">
        <v>118</v>
      </c>
      <c r="H1757" s="3" t="s">
        <v>2880</v>
      </c>
      <c r="I1757" s="11">
        <v>1</v>
      </c>
      <c r="J1757" s="12">
        <v>6</v>
      </c>
      <c r="K1757" s="12">
        <f t="shared" si="27"/>
        <v>6</v>
      </c>
      <c r="L1757" s="4">
        <v>1</v>
      </c>
    </row>
    <row r="1758" spans="1:12" x14ac:dyDescent="0.25">
      <c r="A1758" s="3" t="s">
        <v>1622</v>
      </c>
      <c r="B1758" s="3" t="s">
        <v>3274</v>
      </c>
      <c r="C1758" s="3" t="s">
        <v>2234</v>
      </c>
      <c r="D1758" s="3" t="s">
        <v>2514</v>
      </c>
      <c r="E1758" s="3" t="s">
        <v>58</v>
      </c>
      <c r="F1758" s="3" t="s">
        <v>57</v>
      </c>
      <c r="G1758" s="3" t="s">
        <v>118</v>
      </c>
      <c r="H1758" s="3" t="s">
        <v>2880</v>
      </c>
      <c r="I1758" s="11">
        <v>9</v>
      </c>
      <c r="J1758" s="12">
        <v>8</v>
      </c>
      <c r="K1758" s="12">
        <f t="shared" si="27"/>
        <v>8</v>
      </c>
      <c r="L1758" s="4">
        <v>1</v>
      </c>
    </row>
    <row r="1759" spans="1:12" x14ac:dyDescent="0.25">
      <c r="A1759" s="3" t="s">
        <v>1623</v>
      </c>
      <c r="B1759" s="3" t="s">
        <v>3836</v>
      </c>
      <c r="C1759" s="3" t="s">
        <v>2234</v>
      </c>
      <c r="D1759" s="3" t="s">
        <v>2532</v>
      </c>
      <c r="E1759" s="3" t="s">
        <v>19</v>
      </c>
      <c r="F1759" s="3" t="s">
        <v>18</v>
      </c>
      <c r="G1759" s="3" t="s">
        <v>127</v>
      </c>
      <c r="H1759" s="3" t="s">
        <v>142</v>
      </c>
      <c r="I1759" s="11">
        <v>8</v>
      </c>
      <c r="J1759" s="12">
        <v>12</v>
      </c>
      <c r="K1759" s="12">
        <f t="shared" si="27"/>
        <v>12</v>
      </c>
      <c r="L1759" s="4">
        <v>1</v>
      </c>
    </row>
    <row r="1760" spans="1:12" x14ac:dyDescent="0.25">
      <c r="A1760" s="3" t="s">
        <v>1624</v>
      </c>
      <c r="B1760" s="3" t="s">
        <v>4758</v>
      </c>
      <c r="C1760" s="3" t="s">
        <v>2234</v>
      </c>
      <c r="D1760" s="3" t="s">
        <v>2271</v>
      </c>
      <c r="E1760" s="3" t="s">
        <v>74</v>
      </c>
      <c r="F1760" s="3" t="s">
        <v>73</v>
      </c>
      <c r="G1760" s="3" t="s">
        <v>127</v>
      </c>
      <c r="H1760" s="3" t="s">
        <v>142</v>
      </c>
      <c r="I1760" s="11">
        <v>10</v>
      </c>
      <c r="J1760" s="12">
        <v>14</v>
      </c>
      <c r="K1760" s="12">
        <f t="shared" si="27"/>
        <v>14</v>
      </c>
      <c r="L1760" s="4">
        <v>1</v>
      </c>
    </row>
    <row r="1761" spans="1:12" x14ac:dyDescent="0.25">
      <c r="A1761" s="3" t="s">
        <v>1625</v>
      </c>
      <c r="B1761" s="3" t="s">
        <v>3837</v>
      </c>
      <c r="C1761" s="3" t="s">
        <v>2234</v>
      </c>
      <c r="D1761" s="3" t="s">
        <v>2568</v>
      </c>
      <c r="E1761" s="3" t="s">
        <v>86</v>
      </c>
      <c r="F1761" s="3" t="s">
        <v>85</v>
      </c>
      <c r="G1761" s="3" t="s">
        <v>85</v>
      </c>
      <c r="H1761" s="3" t="s">
        <v>86</v>
      </c>
      <c r="I1761" s="11">
        <v>6</v>
      </c>
      <c r="J1761" s="12">
        <v>13</v>
      </c>
      <c r="K1761" s="12">
        <f t="shared" si="27"/>
        <v>13</v>
      </c>
      <c r="L1761" s="4">
        <v>1</v>
      </c>
    </row>
    <row r="1762" spans="1:12" x14ac:dyDescent="0.25">
      <c r="A1762" s="3" t="s">
        <v>1626</v>
      </c>
      <c r="B1762" s="3" t="s">
        <v>4759</v>
      </c>
      <c r="C1762" s="3" t="s">
        <v>2234</v>
      </c>
      <c r="D1762" s="3" t="s">
        <v>2237</v>
      </c>
      <c r="E1762" s="3" t="s">
        <v>23</v>
      </c>
      <c r="F1762" s="3" t="s">
        <v>22</v>
      </c>
      <c r="G1762" s="3" t="s">
        <v>22</v>
      </c>
      <c r="H1762" s="3" t="s">
        <v>23</v>
      </c>
      <c r="I1762" s="11">
        <v>8</v>
      </c>
      <c r="J1762" s="12">
        <v>15</v>
      </c>
      <c r="K1762" s="12">
        <f t="shared" si="27"/>
        <v>15</v>
      </c>
      <c r="L1762" s="4">
        <v>1</v>
      </c>
    </row>
    <row r="1763" spans="1:12" x14ac:dyDescent="0.25">
      <c r="A1763" s="3" t="s">
        <v>1627</v>
      </c>
      <c r="B1763" s="3" t="s">
        <v>3838</v>
      </c>
      <c r="C1763" s="3" t="s">
        <v>2234</v>
      </c>
      <c r="D1763" s="3" t="s">
        <v>2253</v>
      </c>
      <c r="E1763" s="3" t="s">
        <v>42</v>
      </c>
      <c r="F1763" s="3" t="s">
        <v>41</v>
      </c>
      <c r="G1763" s="3" t="s">
        <v>127</v>
      </c>
      <c r="H1763" s="3" t="s">
        <v>142</v>
      </c>
      <c r="I1763" s="11">
        <v>9</v>
      </c>
      <c r="J1763" s="12">
        <v>8</v>
      </c>
      <c r="K1763" s="12">
        <f t="shared" si="27"/>
        <v>8</v>
      </c>
      <c r="L1763" s="4">
        <v>1</v>
      </c>
    </row>
    <row r="1764" spans="1:12" x14ac:dyDescent="0.25">
      <c r="A1764" s="3" t="s">
        <v>1628</v>
      </c>
      <c r="B1764" s="3" t="s">
        <v>4760</v>
      </c>
      <c r="C1764" s="3" t="s">
        <v>2234</v>
      </c>
      <c r="D1764" s="3" t="s">
        <v>2671</v>
      </c>
      <c r="E1764" s="3" t="s">
        <v>64</v>
      </c>
      <c r="F1764" s="3" t="s">
        <v>63</v>
      </c>
      <c r="G1764" s="3" t="s">
        <v>120</v>
      </c>
      <c r="H1764" s="3" t="s">
        <v>2879</v>
      </c>
      <c r="I1764" s="11">
        <v>5</v>
      </c>
      <c r="J1764" s="12">
        <v>5</v>
      </c>
      <c r="K1764" s="12">
        <f t="shared" si="27"/>
        <v>5</v>
      </c>
      <c r="L1764" s="4">
        <v>1</v>
      </c>
    </row>
    <row r="1765" spans="1:12" x14ac:dyDescent="0.25">
      <c r="A1765" s="3" t="s">
        <v>2795</v>
      </c>
      <c r="B1765" s="3" t="s">
        <v>5314</v>
      </c>
      <c r="C1765" s="3" t="s">
        <v>2234</v>
      </c>
      <c r="D1765" s="3" t="s">
        <v>2794</v>
      </c>
      <c r="E1765" s="3" t="s">
        <v>48</v>
      </c>
      <c r="F1765" s="3" t="s">
        <v>47</v>
      </c>
      <c r="G1765" s="3" t="s">
        <v>120</v>
      </c>
      <c r="H1765" s="3" t="s">
        <v>2879</v>
      </c>
      <c r="I1765" s="11">
        <v>9</v>
      </c>
      <c r="J1765" s="12">
        <v>2</v>
      </c>
      <c r="K1765" s="12">
        <f t="shared" si="27"/>
        <v>2</v>
      </c>
      <c r="L1765" s="4">
        <v>1</v>
      </c>
    </row>
    <row r="1766" spans="1:12" x14ac:dyDescent="0.25">
      <c r="A1766" s="3" t="s">
        <v>1629</v>
      </c>
      <c r="B1766" s="3" t="s">
        <v>3101</v>
      </c>
      <c r="C1766" s="3" t="s">
        <v>2234</v>
      </c>
      <c r="D1766" s="3" t="s">
        <v>2277</v>
      </c>
      <c r="E1766" s="3" t="s">
        <v>54</v>
      </c>
      <c r="F1766" s="3" t="s">
        <v>53</v>
      </c>
      <c r="G1766" s="3" t="s">
        <v>53</v>
      </c>
      <c r="H1766" s="3" t="s">
        <v>54</v>
      </c>
      <c r="I1766" s="11">
        <v>10</v>
      </c>
      <c r="J1766" s="12">
        <v>9</v>
      </c>
      <c r="K1766" s="12">
        <f t="shared" si="27"/>
        <v>9</v>
      </c>
      <c r="L1766" s="4">
        <v>1</v>
      </c>
    </row>
    <row r="1767" spans="1:12" x14ac:dyDescent="0.25">
      <c r="A1767" s="3" t="s">
        <v>1630</v>
      </c>
      <c r="B1767" s="3" t="s">
        <v>3839</v>
      </c>
      <c r="C1767" s="3" t="s">
        <v>2234</v>
      </c>
      <c r="D1767" s="3" t="s">
        <v>2793</v>
      </c>
      <c r="E1767" s="3" t="s">
        <v>72</v>
      </c>
      <c r="F1767" s="3" t="s">
        <v>71</v>
      </c>
      <c r="G1767" s="3" t="s">
        <v>127</v>
      </c>
      <c r="H1767" s="3" t="s">
        <v>142</v>
      </c>
      <c r="I1767" s="11">
        <v>5</v>
      </c>
      <c r="J1767" s="12">
        <v>9</v>
      </c>
      <c r="K1767" s="12">
        <f t="shared" si="27"/>
        <v>9</v>
      </c>
      <c r="L1767" s="4">
        <v>1</v>
      </c>
    </row>
    <row r="1768" spans="1:12" x14ac:dyDescent="0.25">
      <c r="A1768" s="3" t="s">
        <v>1631</v>
      </c>
      <c r="B1768" s="3" t="s">
        <v>4761</v>
      </c>
      <c r="C1768" s="3" t="s">
        <v>2234</v>
      </c>
      <c r="D1768" s="3" t="s">
        <v>2277</v>
      </c>
      <c r="E1768" s="3" t="s">
        <v>113</v>
      </c>
      <c r="F1768" s="3" t="s">
        <v>112</v>
      </c>
      <c r="G1768" s="3" t="s">
        <v>112</v>
      </c>
      <c r="H1768" s="3" t="s">
        <v>113</v>
      </c>
      <c r="I1768" s="11">
        <v>5</v>
      </c>
      <c r="J1768" s="12">
        <v>4</v>
      </c>
      <c r="K1768" s="12">
        <f t="shared" si="27"/>
        <v>4</v>
      </c>
      <c r="L1768" s="4">
        <v>1</v>
      </c>
    </row>
    <row r="1769" spans="1:12" x14ac:dyDescent="0.25">
      <c r="A1769" s="3" t="s">
        <v>1632</v>
      </c>
      <c r="B1769" s="3" t="s">
        <v>3042</v>
      </c>
      <c r="C1769" s="3" t="s">
        <v>2234</v>
      </c>
      <c r="D1769" s="3" t="s">
        <v>2284</v>
      </c>
      <c r="E1769" s="3" t="s">
        <v>11</v>
      </c>
      <c r="F1769" s="3" t="s">
        <v>10</v>
      </c>
      <c r="G1769" s="3" t="s">
        <v>120</v>
      </c>
      <c r="H1769" s="3" t="s">
        <v>2879</v>
      </c>
      <c r="I1769" s="11">
        <v>5</v>
      </c>
      <c r="J1769" s="12">
        <v>18</v>
      </c>
      <c r="K1769" s="12">
        <f t="shared" si="27"/>
        <v>18</v>
      </c>
      <c r="L1769" s="4">
        <v>1</v>
      </c>
    </row>
    <row r="1770" spans="1:12" x14ac:dyDescent="0.25">
      <c r="A1770" s="3" t="s">
        <v>1633</v>
      </c>
      <c r="B1770" s="3" t="s">
        <v>3840</v>
      </c>
      <c r="C1770" s="3" t="s">
        <v>2234</v>
      </c>
      <c r="D1770" s="3" t="s">
        <v>2237</v>
      </c>
      <c r="E1770" s="3" t="s">
        <v>25</v>
      </c>
      <c r="F1770" s="3" t="s">
        <v>24</v>
      </c>
      <c r="G1770" s="3" t="s">
        <v>24</v>
      </c>
      <c r="H1770" s="3" t="s">
        <v>25</v>
      </c>
      <c r="I1770" s="11">
        <v>10</v>
      </c>
      <c r="J1770" s="12">
        <v>4</v>
      </c>
      <c r="K1770" s="12">
        <f t="shared" si="27"/>
        <v>4</v>
      </c>
      <c r="L1770" s="4">
        <v>1</v>
      </c>
    </row>
    <row r="1771" spans="1:12" x14ac:dyDescent="0.25">
      <c r="A1771" s="3" t="s">
        <v>1634</v>
      </c>
      <c r="B1771" s="3" t="s">
        <v>3841</v>
      </c>
      <c r="C1771" s="3" t="s">
        <v>2234</v>
      </c>
      <c r="D1771" s="3" t="s">
        <v>2362</v>
      </c>
      <c r="E1771" s="3" t="s">
        <v>66</v>
      </c>
      <c r="F1771" s="3" t="s">
        <v>65</v>
      </c>
      <c r="G1771" s="3" t="s">
        <v>65</v>
      </c>
      <c r="H1771" s="3" t="s">
        <v>66</v>
      </c>
      <c r="I1771" s="11">
        <v>7</v>
      </c>
      <c r="J1771" s="12">
        <v>8</v>
      </c>
      <c r="K1771" s="12">
        <f t="shared" si="27"/>
        <v>8</v>
      </c>
      <c r="L1771" s="4">
        <v>1</v>
      </c>
    </row>
    <row r="1772" spans="1:12" x14ac:dyDescent="0.25">
      <c r="A1772" s="3" t="s">
        <v>1635</v>
      </c>
      <c r="B1772" s="3" t="s">
        <v>3105</v>
      </c>
      <c r="C1772" s="3" t="s">
        <v>2234</v>
      </c>
      <c r="D1772" s="3" t="s">
        <v>2714</v>
      </c>
      <c r="E1772" s="3" t="s">
        <v>62</v>
      </c>
      <c r="F1772" s="3" t="s">
        <v>61</v>
      </c>
      <c r="G1772" s="3" t="s">
        <v>61</v>
      </c>
      <c r="H1772" s="3" t="s">
        <v>62</v>
      </c>
      <c r="I1772" s="11">
        <v>10</v>
      </c>
      <c r="J1772" s="12">
        <v>8</v>
      </c>
      <c r="K1772" s="12">
        <f t="shared" si="27"/>
        <v>8</v>
      </c>
      <c r="L1772" s="4">
        <v>0.4</v>
      </c>
    </row>
    <row r="1773" spans="1:12" x14ac:dyDescent="0.25">
      <c r="A1773" s="3" t="s">
        <v>1635</v>
      </c>
      <c r="B1773" s="3" t="s">
        <v>3105</v>
      </c>
      <c r="C1773" s="3" t="s">
        <v>2234</v>
      </c>
      <c r="D1773" s="3" t="s">
        <v>2306</v>
      </c>
      <c r="E1773" s="3" t="s">
        <v>62</v>
      </c>
      <c r="F1773" s="3" t="s">
        <v>61</v>
      </c>
      <c r="G1773" s="3" t="s">
        <v>61</v>
      </c>
      <c r="H1773" s="3" t="s">
        <v>62</v>
      </c>
      <c r="I1773" s="11">
        <v>10</v>
      </c>
      <c r="J1773" s="12">
        <v>8</v>
      </c>
      <c r="K1773" s="12">
        <f t="shared" si="27"/>
        <v>8</v>
      </c>
      <c r="L1773" s="4">
        <v>0.6</v>
      </c>
    </row>
    <row r="1774" spans="1:12" x14ac:dyDescent="0.25">
      <c r="A1774" s="3" t="s">
        <v>1636</v>
      </c>
      <c r="B1774" s="3" t="s">
        <v>4762</v>
      </c>
      <c r="C1774" s="3" t="s">
        <v>2234</v>
      </c>
      <c r="D1774" s="3" t="s">
        <v>2308</v>
      </c>
      <c r="E1774" s="3" t="s">
        <v>11</v>
      </c>
      <c r="F1774" s="3" t="s">
        <v>10</v>
      </c>
      <c r="G1774" s="3" t="s">
        <v>10</v>
      </c>
      <c r="H1774" s="3" t="s">
        <v>11</v>
      </c>
      <c r="I1774" s="11">
        <v>3</v>
      </c>
      <c r="J1774" s="12">
        <v>7</v>
      </c>
      <c r="K1774" s="12">
        <f t="shared" si="27"/>
        <v>7</v>
      </c>
      <c r="L1774" s="4">
        <v>1</v>
      </c>
    </row>
    <row r="1775" spans="1:12" x14ac:dyDescent="0.25">
      <c r="A1775" s="3" t="s">
        <v>1637</v>
      </c>
      <c r="B1775" s="3" t="s">
        <v>3842</v>
      </c>
      <c r="C1775" s="3" t="s">
        <v>2234</v>
      </c>
      <c r="D1775" s="3" t="s">
        <v>2351</v>
      </c>
      <c r="E1775" s="3" t="s">
        <v>96</v>
      </c>
      <c r="F1775" s="3" t="s">
        <v>95</v>
      </c>
      <c r="G1775" s="3" t="s">
        <v>95</v>
      </c>
      <c r="H1775" s="3" t="s">
        <v>96</v>
      </c>
      <c r="I1775" s="11">
        <v>5</v>
      </c>
      <c r="J1775" s="12">
        <v>8</v>
      </c>
      <c r="K1775" s="12">
        <f t="shared" si="27"/>
        <v>8</v>
      </c>
      <c r="L1775" s="4">
        <v>0.2</v>
      </c>
    </row>
    <row r="1776" spans="1:12" x14ac:dyDescent="0.25">
      <c r="A1776" s="3" t="s">
        <v>1637</v>
      </c>
      <c r="B1776" s="3" t="s">
        <v>3842</v>
      </c>
      <c r="C1776" s="3" t="s">
        <v>2234</v>
      </c>
      <c r="D1776" s="3" t="s">
        <v>2247</v>
      </c>
      <c r="E1776" s="3" t="s">
        <v>96</v>
      </c>
      <c r="F1776" s="3" t="s">
        <v>95</v>
      </c>
      <c r="G1776" s="3" t="s">
        <v>95</v>
      </c>
      <c r="H1776" s="3" t="s">
        <v>96</v>
      </c>
      <c r="I1776" s="11">
        <v>5</v>
      </c>
      <c r="J1776" s="12">
        <v>8</v>
      </c>
      <c r="K1776" s="12">
        <f t="shared" si="27"/>
        <v>8</v>
      </c>
      <c r="L1776" s="4">
        <v>0.8</v>
      </c>
    </row>
    <row r="1777" spans="1:12" x14ac:dyDescent="0.25">
      <c r="A1777" s="3" t="s">
        <v>1638</v>
      </c>
      <c r="B1777" s="3" t="s">
        <v>3275</v>
      </c>
      <c r="C1777" s="3" t="s">
        <v>2234</v>
      </c>
      <c r="D1777" s="3" t="s">
        <v>2886</v>
      </c>
      <c r="E1777" s="3" t="s">
        <v>99</v>
      </c>
      <c r="F1777" s="3" t="s">
        <v>98</v>
      </c>
      <c r="G1777" s="3" t="s">
        <v>98</v>
      </c>
      <c r="H1777" s="3" t="s">
        <v>99</v>
      </c>
      <c r="I1777" s="11">
        <v>5</v>
      </c>
      <c r="J1777" s="12">
        <v>8</v>
      </c>
      <c r="K1777" s="12">
        <f t="shared" si="27"/>
        <v>8</v>
      </c>
      <c r="L1777" s="4">
        <v>0.1</v>
      </c>
    </row>
    <row r="1778" spans="1:12" x14ac:dyDescent="0.25">
      <c r="A1778" s="3" t="s">
        <v>1638</v>
      </c>
      <c r="B1778" s="3" t="s">
        <v>3275</v>
      </c>
      <c r="C1778" s="3" t="s">
        <v>2234</v>
      </c>
      <c r="D1778" s="3" t="s">
        <v>2814</v>
      </c>
      <c r="E1778" s="3" t="s">
        <v>99</v>
      </c>
      <c r="F1778" s="3" t="s">
        <v>98</v>
      </c>
      <c r="G1778" s="3" t="s">
        <v>98</v>
      </c>
      <c r="H1778" s="3" t="s">
        <v>99</v>
      </c>
      <c r="I1778" s="11">
        <v>5</v>
      </c>
      <c r="J1778" s="12">
        <v>8</v>
      </c>
      <c r="K1778" s="12">
        <f t="shared" si="27"/>
        <v>8</v>
      </c>
      <c r="L1778" s="4">
        <v>0.3</v>
      </c>
    </row>
    <row r="1779" spans="1:12" x14ac:dyDescent="0.25">
      <c r="A1779" s="3" t="s">
        <v>1638</v>
      </c>
      <c r="B1779" s="3" t="s">
        <v>3275</v>
      </c>
      <c r="C1779" s="3" t="s">
        <v>2234</v>
      </c>
      <c r="D1779" s="3" t="s">
        <v>2241</v>
      </c>
      <c r="E1779" s="3" t="s">
        <v>99</v>
      </c>
      <c r="F1779" s="3" t="s">
        <v>98</v>
      </c>
      <c r="G1779" s="3" t="s">
        <v>98</v>
      </c>
      <c r="H1779" s="3" t="s">
        <v>99</v>
      </c>
      <c r="I1779" s="11">
        <v>5</v>
      </c>
      <c r="J1779" s="12">
        <v>8</v>
      </c>
      <c r="K1779" s="12">
        <f t="shared" si="27"/>
        <v>8</v>
      </c>
      <c r="L1779" s="4">
        <v>0.6</v>
      </c>
    </row>
    <row r="1780" spans="1:12" x14ac:dyDescent="0.25">
      <c r="A1780" s="3" t="s">
        <v>1639</v>
      </c>
      <c r="B1780" s="3" t="s">
        <v>3843</v>
      </c>
      <c r="C1780" s="3" t="s">
        <v>2234</v>
      </c>
      <c r="D1780" s="3" t="s">
        <v>2659</v>
      </c>
      <c r="E1780" s="3" t="s">
        <v>35</v>
      </c>
      <c r="F1780" s="3" t="s">
        <v>34</v>
      </c>
      <c r="G1780" s="3" t="s">
        <v>34</v>
      </c>
      <c r="H1780" s="3" t="s">
        <v>35</v>
      </c>
      <c r="I1780" s="11">
        <v>6</v>
      </c>
      <c r="J1780" s="12">
        <v>8</v>
      </c>
      <c r="K1780" s="12">
        <f t="shared" si="27"/>
        <v>8</v>
      </c>
      <c r="L1780" s="4">
        <v>1</v>
      </c>
    </row>
    <row r="1781" spans="1:12" x14ac:dyDescent="0.25">
      <c r="A1781" s="3" t="s">
        <v>1640</v>
      </c>
      <c r="B1781" s="3" t="s">
        <v>4763</v>
      </c>
      <c r="C1781" s="3" t="s">
        <v>2234</v>
      </c>
      <c r="D1781" s="3" t="s">
        <v>2654</v>
      </c>
      <c r="E1781" s="3" t="s">
        <v>82</v>
      </c>
      <c r="F1781" s="3" t="s">
        <v>81</v>
      </c>
      <c r="G1781" s="3" t="s">
        <v>120</v>
      </c>
      <c r="H1781" s="3" t="s">
        <v>2879</v>
      </c>
      <c r="I1781" s="11">
        <v>10</v>
      </c>
      <c r="J1781" s="12">
        <v>6</v>
      </c>
      <c r="K1781" s="12">
        <f t="shared" si="27"/>
        <v>6</v>
      </c>
      <c r="L1781" s="4">
        <v>1</v>
      </c>
    </row>
    <row r="1782" spans="1:12" x14ac:dyDescent="0.25">
      <c r="A1782" s="3" t="s">
        <v>1641</v>
      </c>
      <c r="B1782" s="3" t="s">
        <v>3844</v>
      </c>
      <c r="C1782" s="3" t="s">
        <v>2234</v>
      </c>
      <c r="D1782" s="3" t="s">
        <v>2245</v>
      </c>
      <c r="E1782" s="3" t="s">
        <v>72</v>
      </c>
      <c r="F1782" s="3" t="s">
        <v>71</v>
      </c>
      <c r="G1782" s="3" t="s">
        <v>71</v>
      </c>
      <c r="H1782" s="3" t="s">
        <v>72</v>
      </c>
      <c r="I1782" s="11">
        <v>7</v>
      </c>
      <c r="J1782" s="12">
        <v>9</v>
      </c>
      <c r="K1782" s="12">
        <f t="shared" si="27"/>
        <v>9</v>
      </c>
      <c r="L1782" s="4">
        <v>1</v>
      </c>
    </row>
    <row r="1783" spans="1:12" x14ac:dyDescent="0.25">
      <c r="A1783" s="3" t="s">
        <v>1642</v>
      </c>
      <c r="B1783" s="3" t="s">
        <v>3208</v>
      </c>
      <c r="C1783" s="3" t="s">
        <v>2234</v>
      </c>
      <c r="D1783" s="3" t="s">
        <v>2266</v>
      </c>
      <c r="E1783" s="3" t="s">
        <v>70</v>
      </c>
      <c r="F1783" s="3" t="s">
        <v>69</v>
      </c>
      <c r="G1783" s="3" t="s">
        <v>69</v>
      </c>
      <c r="H1783" s="3" t="s">
        <v>70</v>
      </c>
      <c r="I1783" s="11">
        <v>10</v>
      </c>
      <c r="J1783" s="12">
        <v>6</v>
      </c>
      <c r="K1783" s="12">
        <f t="shared" si="27"/>
        <v>6</v>
      </c>
      <c r="L1783" s="4">
        <v>0.2</v>
      </c>
    </row>
    <row r="1784" spans="1:12" x14ac:dyDescent="0.25">
      <c r="A1784" s="3" t="s">
        <v>1642</v>
      </c>
      <c r="B1784" s="3" t="s">
        <v>3208</v>
      </c>
      <c r="C1784" s="3" t="s">
        <v>2234</v>
      </c>
      <c r="D1784" s="3" t="s">
        <v>2749</v>
      </c>
      <c r="E1784" s="3" t="s">
        <v>99</v>
      </c>
      <c r="F1784" s="3" t="s">
        <v>98</v>
      </c>
      <c r="G1784" s="3" t="s">
        <v>98</v>
      </c>
      <c r="H1784" s="3" t="s">
        <v>99</v>
      </c>
      <c r="I1784" s="11">
        <v>10</v>
      </c>
      <c r="J1784" s="12">
        <v>6</v>
      </c>
      <c r="K1784" s="12">
        <f t="shared" si="27"/>
        <v>6</v>
      </c>
      <c r="L1784" s="4">
        <v>0.6</v>
      </c>
    </row>
    <row r="1785" spans="1:12" x14ac:dyDescent="0.25">
      <c r="A1785" s="3" t="s">
        <v>1642</v>
      </c>
      <c r="B1785" s="3" t="s">
        <v>3208</v>
      </c>
      <c r="C1785" s="3" t="s">
        <v>2234</v>
      </c>
      <c r="D1785" s="3" t="s">
        <v>2749</v>
      </c>
      <c r="E1785" s="3" t="s">
        <v>70</v>
      </c>
      <c r="F1785" s="3" t="s">
        <v>69</v>
      </c>
      <c r="G1785" s="3" t="s">
        <v>69</v>
      </c>
      <c r="H1785" s="3" t="s">
        <v>70</v>
      </c>
      <c r="I1785" s="11">
        <v>10</v>
      </c>
      <c r="J1785" s="12">
        <v>6</v>
      </c>
      <c r="K1785" s="12">
        <f t="shared" si="27"/>
        <v>6</v>
      </c>
      <c r="L1785" s="4">
        <v>0.2</v>
      </c>
    </row>
    <row r="1786" spans="1:12" x14ac:dyDescent="0.25">
      <c r="A1786" s="3" t="s">
        <v>1643</v>
      </c>
      <c r="B1786" s="3" t="s">
        <v>4764</v>
      </c>
      <c r="C1786" s="3" t="s">
        <v>2234</v>
      </c>
      <c r="D1786" s="3" t="s">
        <v>2726</v>
      </c>
      <c r="E1786" s="3" t="s">
        <v>105</v>
      </c>
      <c r="F1786" s="3" t="s">
        <v>104</v>
      </c>
      <c r="G1786" s="3" t="s">
        <v>104</v>
      </c>
      <c r="H1786" s="3" t="s">
        <v>2364</v>
      </c>
      <c r="I1786" s="11">
        <v>6</v>
      </c>
      <c r="J1786" s="12">
        <v>8</v>
      </c>
      <c r="K1786" s="12">
        <f t="shared" si="27"/>
        <v>8</v>
      </c>
      <c r="L1786" s="4">
        <v>1</v>
      </c>
    </row>
    <row r="1787" spans="1:12" x14ac:dyDescent="0.25">
      <c r="A1787" s="3" t="s">
        <v>1644</v>
      </c>
      <c r="B1787" s="3" t="s">
        <v>5315</v>
      </c>
      <c r="C1787" s="3" t="s">
        <v>2234</v>
      </c>
      <c r="D1787" s="3" t="s">
        <v>2460</v>
      </c>
      <c r="E1787" s="3" t="s">
        <v>70</v>
      </c>
      <c r="F1787" s="3" t="s">
        <v>69</v>
      </c>
      <c r="G1787" s="3" t="s">
        <v>69</v>
      </c>
      <c r="H1787" s="3" t="s">
        <v>70</v>
      </c>
      <c r="I1787" s="11">
        <v>5</v>
      </c>
      <c r="J1787" s="12">
        <v>8</v>
      </c>
      <c r="K1787" s="12">
        <f t="shared" si="27"/>
        <v>8</v>
      </c>
      <c r="L1787" s="4">
        <v>1</v>
      </c>
    </row>
    <row r="1788" spans="1:12" x14ac:dyDescent="0.25">
      <c r="A1788" s="3" t="s">
        <v>2088</v>
      </c>
      <c r="B1788" s="3" t="s">
        <v>5220</v>
      </c>
      <c r="C1788" s="3" t="s">
        <v>2234</v>
      </c>
      <c r="D1788" s="3" t="s">
        <v>2664</v>
      </c>
      <c r="E1788" s="3" t="s">
        <v>13</v>
      </c>
      <c r="F1788" s="3" t="s">
        <v>12</v>
      </c>
      <c r="G1788" s="3" t="s">
        <v>120</v>
      </c>
      <c r="H1788" s="3" t="s">
        <v>2879</v>
      </c>
      <c r="I1788" s="11">
        <v>6</v>
      </c>
      <c r="J1788" s="12">
        <v>13</v>
      </c>
      <c r="K1788" s="12">
        <f t="shared" si="27"/>
        <v>13</v>
      </c>
      <c r="L1788" s="4">
        <v>0.6</v>
      </c>
    </row>
    <row r="1789" spans="1:12" x14ac:dyDescent="0.25">
      <c r="A1789" s="3" t="s">
        <v>1645</v>
      </c>
      <c r="B1789" s="3" t="s">
        <v>4765</v>
      </c>
      <c r="C1789" s="3" t="s">
        <v>2234</v>
      </c>
      <c r="D1789" s="3" t="s">
        <v>2237</v>
      </c>
      <c r="E1789" s="3" t="s">
        <v>78</v>
      </c>
      <c r="F1789" s="3" t="s">
        <v>77</v>
      </c>
      <c r="G1789" s="3" t="s">
        <v>77</v>
      </c>
      <c r="H1789" s="3" t="s">
        <v>78</v>
      </c>
      <c r="I1789" s="11">
        <v>10</v>
      </c>
      <c r="J1789" s="12">
        <v>12</v>
      </c>
      <c r="K1789" s="12">
        <f t="shared" si="27"/>
        <v>12</v>
      </c>
      <c r="L1789" s="4">
        <v>1</v>
      </c>
    </row>
    <row r="1790" spans="1:12" x14ac:dyDescent="0.25">
      <c r="A1790" s="3" t="s">
        <v>1646</v>
      </c>
      <c r="B1790" s="3" t="s">
        <v>3156</v>
      </c>
      <c r="C1790" s="3" t="s">
        <v>2234</v>
      </c>
      <c r="D1790" s="3" t="s">
        <v>2359</v>
      </c>
      <c r="E1790" s="3" t="s">
        <v>11</v>
      </c>
      <c r="F1790" s="3" t="s">
        <v>10</v>
      </c>
      <c r="G1790" s="3" t="s">
        <v>10</v>
      </c>
      <c r="H1790" s="3" t="s">
        <v>11</v>
      </c>
      <c r="I1790" s="11">
        <v>1</v>
      </c>
      <c r="J1790" s="12">
        <v>8</v>
      </c>
      <c r="K1790" s="12">
        <f t="shared" si="27"/>
        <v>8</v>
      </c>
      <c r="L1790" s="4">
        <v>1</v>
      </c>
    </row>
    <row r="1791" spans="1:12" x14ac:dyDescent="0.25">
      <c r="A1791" s="3" t="s">
        <v>1647</v>
      </c>
      <c r="B1791" s="3" t="s">
        <v>4766</v>
      </c>
      <c r="C1791" s="3" t="s">
        <v>2234</v>
      </c>
      <c r="D1791" s="3" t="s">
        <v>2279</v>
      </c>
      <c r="E1791" s="3" t="s">
        <v>31</v>
      </c>
      <c r="F1791" s="3" t="s">
        <v>30</v>
      </c>
      <c r="G1791" s="3" t="s">
        <v>30</v>
      </c>
      <c r="H1791" s="3" t="s">
        <v>31</v>
      </c>
      <c r="I1791" s="11">
        <v>8</v>
      </c>
      <c r="J1791" s="12">
        <v>8</v>
      </c>
      <c r="K1791" s="12">
        <f t="shared" si="27"/>
        <v>8</v>
      </c>
      <c r="L1791" s="4">
        <v>1</v>
      </c>
    </row>
    <row r="1792" spans="1:12" x14ac:dyDescent="0.25">
      <c r="A1792" s="3" t="s">
        <v>1648</v>
      </c>
      <c r="B1792" s="3" t="s">
        <v>3845</v>
      </c>
      <c r="C1792" s="6" t="s">
        <v>2236</v>
      </c>
      <c r="D1792" s="3" t="s">
        <v>2237</v>
      </c>
      <c r="E1792" s="3" t="s">
        <v>15</v>
      </c>
      <c r="F1792" s="3" t="s">
        <v>14</v>
      </c>
      <c r="G1792" s="3" t="s">
        <v>14</v>
      </c>
      <c r="H1792" s="3" t="s">
        <v>15</v>
      </c>
      <c r="I1792" s="11">
        <v>1</v>
      </c>
      <c r="J1792" s="12">
        <v>7</v>
      </c>
      <c r="K1792" s="12">
        <f t="shared" si="27"/>
        <v>7</v>
      </c>
      <c r="L1792" s="4">
        <v>1</v>
      </c>
    </row>
    <row r="1793" spans="1:12" x14ac:dyDescent="0.25">
      <c r="A1793" s="3" t="s">
        <v>1649</v>
      </c>
      <c r="B1793" s="3" t="s">
        <v>4767</v>
      </c>
      <c r="C1793" s="3" t="s">
        <v>2234</v>
      </c>
      <c r="D1793" s="3" t="s">
        <v>2386</v>
      </c>
      <c r="E1793" s="3" t="s">
        <v>103</v>
      </c>
      <c r="F1793" s="3" t="s">
        <v>102</v>
      </c>
      <c r="G1793" s="3" t="s">
        <v>102</v>
      </c>
      <c r="H1793" s="3" t="s">
        <v>103</v>
      </c>
      <c r="I1793" s="11">
        <v>9</v>
      </c>
      <c r="J1793" s="12">
        <v>7</v>
      </c>
      <c r="K1793" s="12">
        <f t="shared" si="27"/>
        <v>7</v>
      </c>
      <c r="L1793" s="4">
        <v>1</v>
      </c>
    </row>
    <row r="1794" spans="1:12" x14ac:dyDescent="0.25">
      <c r="A1794" s="3" t="s">
        <v>1650</v>
      </c>
      <c r="B1794" s="3" t="s">
        <v>5316</v>
      </c>
      <c r="C1794" s="3" t="s">
        <v>2234</v>
      </c>
      <c r="D1794" s="3" t="s">
        <v>2460</v>
      </c>
      <c r="E1794" s="3" t="s">
        <v>31</v>
      </c>
      <c r="F1794" s="3" t="s">
        <v>30</v>
      </c>
      <c r="G1794" s="3" t="s">
        <v>30</v>
      </c>
      <c r="H1794" s="3" t="s">
        <v>31</v>
      </c>
      <c r="I1794" s="11">
        <v>5</v>
      </c>
      <c r="J1794" s="12">
        <v>9</v>
      </c>
      <c r="K1794" s="12">
        <f t="shared" ref="K1794:K1857" si="28">IF(J1794&gt;31,31,J1794)</f>
        <v>9</v>
      </c>
      <c r="L1794" s="4">
        <v>1</v>
      </c>
    </row>
    <row r="1795" spans="1:12" x14ac:dyDescent="0.25">
      <c r="A1795" s="3" t="s">
        <v>1651</v>
      </c>
      <c r="B1795" s="3" t="s">
        <v>4768</v>
      </c>
      <c r="C1795" s="3" t="s">
        <v>2234</v>
      </c>
      <c r="D1795" s="3" t="s">
        <v>2284</v>
      </c>
      <c r="E1795" s="3" t="s">
        <v>99</v>
      </c>
      <c r="F1795" s="3" t="s">
        <v>98</v>
      </c>
      <c r="G1795" s="3" t="s">
        <v>120</v>
      </c>
      <c r="H1795" s="3" t="s">
        <v>2879</v>
      </c>
      <c r="I1795" s="11">
        <v>6</v>
      </c>
      <c r="J1795" s="12">
        <v>14</v>
      </c>
      <c r="K1795" s="12">
        <f t="shared" si="28"/>
        <v>14</v>
      </c>
      <c r="L1795" s="4">
        <v>1</v>
      </c>
    </row>
    <row r="1796" spans="1:12" x14ac:dyDescent="0.25">
      <c r="A1796" s="3" t="s">
        <v>1652</v>
      </c>
      <c r="B1796" s="3" t="s">
        <v>3846</v>
      </c>
      <c r="C1796" s="3" t="s">
        <v>2234</v>
      </c>
      <c r="D1796" s="3" t="s">
        <v>2268</v>
      </c>
      <c r="E1796" s="3" t="s">
        <v>62</v>
      </c>
      <c r="F1796" s="3" t="s">
        <v>61</v>
      </c>
      <c r="G1796" s="3" t="s">
        <v>61</v>
      </c>
      <c r="H1796" s="3" t="s">
        <v>62</v>
      </c>
      <c r="I1796" s="11">
        <v>6</v>
      </c>
      <c r="J1796" s="12">
        <v>11</v>
      </c>
      <c r="K1796" s="12">
        <f t="shared" si="28"/>
        <v>11</v>
      </c>
      <c r="L1796" s="4">
        <v>0.6</v>
      </c>
    </row>
    <row r="1797" spans="1:12" x14ac:dyDescent="0.25">
      <c r="A1797" s="3" t="s">
        <v>1653</v>
      </c>
      <c r="B1797" s="3" t="s">
        <v>4769</v>
      </c>
      <c r="C1797" s="3" t="s">
        <v>2234</v>
      </c>
      <c r="D1797" s="3" t="s">
        <v>2708</v>
      </c>
      <c r="E1797" s="3" t="s">
        <v>76</v>
      </c>
      <c r="F1797" s="3" t="s">
        <v>75</v>
      </c>
      <c r="G1797" s="3" t="s">
        <v>127</v>
      </c>
      <c r="H1797" s="3" t="s">
        <v>142</v>
      </c>
      <c r="I1797" s="11">
        <v>6</v>
      </c>
      <c r="J1797" s="12">
        <v>8</v>
      </c>
      <c r="K1797" s="12">
        <f t="shared" si="28"/>
        <v>8</v>
      </c>
      <c r="L1797" s="4">
        <v>1</v>
      </c>
    </row>
    <row r="1798" spans="1:12" x14ac:dyDescent="0.25">
      <c r="A1798" s="3" t="s">
        <v>1654</v>
      </c>
      <c r="B1798" s="3" t="s">
        <v>4770</v>
      </c>
      <c r="C1798" s="3" t="s">
        <v>2234</v>
      </c>
      <c r="D1798" s="3" t="s">
        <v>2355</v>
      </c>
      <c r="E1798" s="3" t="s">
        <v>94</v>
      </c>
      <c r="F1798" s="3" t="s">
        <v>93</v>
      </c>
      <c r="G1798" s="3" t="s">
        <v>120</v>
      </c>
      <c r="H1798" s="3" t="s">
        <v>2879</v>
      </c>
      <c r="I1798" s="11">
        <v>5</v>
      </c>
      <c r="J1798" s="12">
        <v>8</v>
      </c>
      <c r="K1798" s="12">
        <f t="shared" si="28"/>
        <v>8</v>
      </c>
      <c r="L1798" s="4">
        <v>1</v>
      </c>
    </row>
    <row r="1799" spans="1:12" x14ac:dyDescent="0.25">
      <c r="A1799" s="3" t="s">
        <v>1655</v>
      </c>
      <c r="B1799" s="3" t="s">
        <v>4771</v>
      </c>
      <c r="C1799" s="3" t="s">
        <v>2234</v>
      </c>
      <c r="D1799" s="3" t="s">
        <v>2284</v>
      </c>
      <c r="E1799" s="3" t="s">
        <v>11</v>
      </c>
      <c r="F1799" s="3" t="s">
        <v>10</v>
      </c>
      <c r="G1799" s="3" t="s">
        <v>120</v>
      </c>
      <c r="H1799" s="3" t="s">
        <v>2879</v>
      </c>
      <c r="I1799" s="11">
        <v>2</v>
      </c>
      <c r="J1799" s="12">
        <v>8</v>
      </c>
      <c r="K1799" s="12">
        <f t="shared" si="28"/>
        <v>8</v>
      </c>
      <c r="L1799" s="4">
        <v>1</v>
      </c>
    </row>
    <row r="1800" spans="1:12" x14ac:dyDescent="0.25">
      <c r="A1800" s="3" t="s">
        <v>1656</v>
      </c>
      <c r="B1800" s="3" t="s">
        <v>2953</v>
      </c>
      <c r="C1800" s="3" t="s">
        <v>2234</v>
      </c>
      <c r="D1800" s="3" t="s">
        <v>2659</v>
      </c>
      <c r="E1800" s="3" t="s">
        <v>94</v>
      </c>
      <c r="F1800" s="3" t="s">
        <v>93</v>
      </c>
      <c r="G1800" s="3" t="s">
        <v>93</v>
      </c>
      <c r="H1800" s="3" t="s">
        <v>94</v>
      </c>
      <c r="I1800" s="11">
        <v>5</v>
      </c>
      <c r="J1800" s="12">
        <v>8</v>
      </c>
      <c r="K1800" s="12">
        <f t="shared" si="28"/>
        <v>8</v>
      </c>
      <c r="L1800" s="4">
        <v>1</v>
      </c>
    </row>
    <row r="1801" spans="1:12" x14ac:dyDescent="0.25">
      <c r="A1801" s="3" t="s">
        <v>1657</v>
      </c>
      <c r="B1801" s="3" t="s">
        <v>3209</v>
      </c>
      <c r="C1801" s="3" t="s">
        <v>2234</v>
      </c>
      <c r="D1801" s="3" t="s">
        <v>2731</v>
      </c>
      <c r="E1801" s="3" t="s">
        <v>31</v>
      </c>
      <c r="F1801" s="3" t="s">
        <v>30</v>
      </c>
      <c r="G1801" s="3" t="s">
        <v>135</v>
      </c>
      <c r="H1801" s="3" t="s">
        <v>2883</v>
      </c>
      <c r="I1801" s="11">
        <v>1</v>
      </c>
      <c r="J1801" s="12">
        <v>9</v>
      </c>
      <c r="K1801" s="12">
        <f t="shared" si="28"/>
        <v>9</v>
      </c>
      <c r="L1801" s="4">
        <v>0.2</v>
      </c>
    </row>
    <row r="1802" spans="1:12" x14ac:dyDescent="0.25">
      <c r="A1802" s="3" t="s">
        <v>1657</v>
      </c>
      <c r="B1802" s="3" t="s">
        <v>3209</v>
      </c>
      <c r="C1802" s="3" t="s">
        <v>2234</v>
      </c>
      <c r="D1802" s="3" t="s">
        <v>2351</v>
      </c>
      <c r="E1802" s="3" t="s">
        <v>31</v>
      </c>
      <c r="F1802" s="3" t="s">
        <v>30</v>
      </c>
      <c r="G1802" s="3" t="s">
        <v>30</v>
      </c>
      <c r="H1802" s="3" t="s">
        <v>31</v>
      </c>
      <c r="I1802" s="11">
        <v>1</v>
      </c>
      <c r="J1802" s="12">
        <v>9</v>
      </c>
      <c r="K1802" s="12">
        <f t="shared" si="28"/>
        <v>9</v>
      </c>
      <c r="L1802" s="4">
        <v>0.8</v>
      </c>
    </row>
    <row r="1803" spans="1:12" x14ac:dyDescent="0.25">
      <c r="A1803" s="3" t="s">
        <v>1658</v>
      </c>
      <c r="B1803" s="3" t="s">
        <v>4772</v>
      </c>
      <c r="C1803" s="3" t="s">
        <v>2234</v>
      </c>
      <c r="D1803" s="3" t="s">
        <v>2289</v>
      </c>
      <c r="E1803" s="3" t="s">
        <v>96</v>
      </c>
      <c r="F1803" s="3" t="s">
        <v>95</v>
      </c>
      <c r="G1803" s="3" t="s">
        <v>95</v>
      </c>
      <c r="H1803" s="3" t="s">
        <v>96</v>
      </c>
      <c r="I1803" s="11">
        <v>6</v>
      </c>
      <c r="J1803" s="12">
        <v>8</v>
      </c>
      <c r="K1803" s="12">
        <f t="shared" si="28"/>
        <v>8</v>
      </c>
      <c r="L1803" s="4">
        <v>1</v>
      </c>
    </row>
    <row r="1804" spans="1:12" x14ac:dyDescent="0.25">
      <c r="A1804" s="3" t="s">
        <v>1659</v>
      </c>
      <c r="B1804" s="3" t="s">
        <v>4773</v>
      </c>
      <c r="C1804" s="3" t="s">
        <v>2234</v>
      </c>
      <c r="D1804" s="3" t="s">
        <v>2289</v>
      </c>
      <c r="E1804" s="3" t="s">
        <v>96</v>
      </c>
      <c r="F1804" s="3" t="s">
        <v>95</v>
      </c>
      <c r="G1804" s="3" t="s">
        <v>95</v>
      </c>
      <c r="H1804" s="3" t="s">
        <v>96</v>
      </c>
      <c r="I1804" s="11">
        <v>3</v>
      </c>
      <c r="J1804" s="12">
        <v>8</v>
      </c>
      <c r="K1804" s="12">
        <f t="shared" si="28"/>
        <v>8</v>
      </c>
      <c r="L1804" s="4">
        <v>1</v>
      </c>
    </row>
    <row r="1805" spans="1:12" x14ac:dyDescent="0.25">
      <c r="A1805" s="3" t="s">
        <v>1660</v>
      </c>
      <c r="B1805" s="3" t="s">
        <v>5180</v>
      </c>
      <c r="C1805" s="3" t="s">
        <v>2234</v>
      </c>
      <c r="D1805" s="3" t="s">
        <v>2792</v>
      </c>
      <c r="E1805" s="3" t="s">
        <v>119</v>
      </c>
      <c r="F1805" s="3" t="s">
        <v>118</v>
      </c>
      <c r="G1805" s="3" t="s">
        <v>128</v>
      </c>
      <c r="H1805" s="3" t="s">
        <v>129</v>
      </c>
      <c r="I1805" s="11">
        <v>7</v>
      </c>
      <c r="J1805" s="12">
        <v>11</v>
      </c>
      <c r="K1805" s="12">
        <f t="shared" si="28"/>
        <v>11</v>
      </c>
      <c r="L1805" s="4">
        <v>1</v>
      </c>
    </row>
    <row r="1806" spans="1:12" x14ac:dyDescent="0.25">
      <c r="A1806" s="3" t="s">
        <v>1661</v>
      </c>
      <c r="B1806" s="3" t="s">
        <v>4774</v>
      </c>
      <c r="C1806" s="3" t="s">
        <v>2234</v>
      </c>
      <c r="D1806" s="3" t="s">
        <v>2308</v>
      </c>
      <c r="E1806" s="3" t="s">
        <v>96</v>
      </c>
      <c r="F1806" s="3" t="s">
        <v>95</v>
      </c>
      <c r="G1806" s="3" t="s">
        <v>95</v>
      </c>
      <c r="H1806" s="3" t="s">
        <v>96</v>
      </c>
      <c r="I1806" s="11">
        <v>5</v>
      </c>
      <c r="J1806" s="12">
        <v>8</v>
      </c>
      <c r="K1806" s="12">
        <f t="shared" si="28"/>
        <v>8</v>
      </c>
      <c r="L1806" s="4">
        <v>1</v>
      </c>
    </row>
    <row r="1807" spans="1:12" x14ac:dyDescent="0.25">
      <c r="A1807" s="3" t="s">
        <v>1662</v>
      </c>
      <c r="B1807" s="3" t="s">
        <v>3210</v>
      </c>
      <c r="C1807" s="3" t="s">
        <v>2234</v>
      </c>
      <c r="D1807" s="3" t="s">
        <v>2733</v>
      </c>
      <c r="E1807" s="3" t="s">
        <v>31</v>
      </c>
      <c r="F1807" s="3" t="s">
        <v>30</v>
      </c>
      <c r="G1807" s="3" t="s">
        <v>30</v>
      </c>
      <c r="H1807" s="3" t="s">
        <v>31</v>
      </c>
      <c r="I1807" s="11">
        <v>7</v>
      </c>
      <c r="J1807" s="12">
        <v>12</v>
      </c>
      <c r="K1807" s="12">
        <f t="shared" si="28"/>
        <v>12</v>
      </c>
      <c r="L1807" s="4">
        <v>0.2</v>
      </c>
    </row>
    <row r="1808" spans="1:12" x14ac:dyDescent="0.25">
      <c r="A1808" s="3" t="s">
        <v>1662</v>
      </c>
      <c r="B1808" s="3" t="s">
        <v>3210</v>
      </c>
      <c r="C1808" s="3" t="s">
        <v>2234</v>
      </c>
      <c r="D1808" s="3" t="s">
        <v>2308</v>
      </c>
      <c r="E1808" s="3" t="s">
        <v>31</v>
      </c>
      <c r="F1808" s="3" t="s">
        <v>30</v>
      </c>
      <c r="G1808" s="3" t="s">
        <v>30</v>
      </c>
      <c r="H1808" s="3" t="s">
        <v>31</v>
      </c>
      <c r="I1808" s="11">
        <v>7</v>
      </c>
      <c r="J1808" s="12">
        <v>12</v>
      </c>
      <c r="K1808" s="12">
        <f t="shared" si="28"/>
        <v>12</v>
      </c>
      <c r="L1808" s="4">
        <v>0.8</v>
      </c>
    </row>
    <row r="1809" spans="1:12" x14ac:dyDescent="0.25">
      <c r="A1809" s="3" t="s">
        <v>1663</v>
      </c>
      <c r="B1809" s="3" t="s">
        <v>4775</v>
      </c>
      <c r="C1809" s="3" t="s">
        <v>2234</v>
      </c>
      <c r="D1809" s="3" t="s">
        <v>2308</v>
      </c>
      <c r="E1809" s="3" t="s">
        <v>96</v>
      </c>
      <c r="F1809" s="3" t="s">
        <v>95</v>
      </c>
      <c r="G1809" s="3" t="s">
        <v>95</v>
      </c>
      <c r="H1809" s="3" t="s">
        <v>96</v>
      </c>
      <c r="I1809" s="11">
        <v>5</v>
      </c>
      <c r="J1809" s="12">
        <v>8</v>
      </c>
      <c r="K1809" s="12">
        <f t="shared" si="28"/>
        <v>8</v>
      </c>
      <c r="L1809" s="4">
        <v>1</v>
      </c>
    </row>
    <row r="1810" spans="1:12" x14ac:dyDescent="0.25">
      <c r="A1810" s="3" t="s">
        <v>1664</v>
      </c>
      <c r="B1810" s="3" t="s">
        <v>3043</v>
      </c>
      <c r="C1810" s="3" t="s">
        <v>2234</v>
      </c>
      <c r="D1810" s="3" t="s">
        <v>2460</v>
      </c>
      <c r="E1810" s="3" t="s">
        <v>11</v>
      </c>
      <c r="F1810" s="3" t="s">
        <v>10</v>
      </c>
      <c r="G1810" s="3" t="s">
        <v>10</v>
      </c>
      <c r="H1810" s="3" t="s">
        <v>11</v>
      </c>
      <c r="I1810" s="11">
        <v>9</v>
      </c>
      <c r="J1810" s="12">
        <v>14</v>
      </c>
      <c r="K1810" s="12">
        <f t="shared" si="28"/>
        <v>14</v>
      </c>
      <c r="L1810" s="4">
        <v>1</v>
      </c>
    </row>
    <row r="1811" spans="1:12" x14ac:dyDescent="0.25">
      <c r="A1811" s="3" t="s">
        <v>1665</v>
      </c>
      <c r="B1811" s="3" t="s">
        <v>3044</v>
      </c>
      <c r="C1811" s="3" t="s">
        <v>2234</v>
      </c>
      <c r="D1811" s="3" t="s">
        <v>2308</v>
      </c>
      <c r="E1811" s="3" t="s">
        <v>31</v>
      </c>
      <c r="F1811" s="3" t="s">
        <v>30</v>
      </c>
      <c r="G1811" s="3" t="s">
        <v>30</v>
      </c>
      <c r="H1811" s="3" t="s">
        <v>31</v>
      </c>
      <c r="I1811" s="11">
        <v>5</v>
      </c>
      <c r="J1811" s="12">
        <v>8</v>
      </c>
      <c r="K1811" s="12">
        <f t="shared" si="28"/>
        <v>8</v>
      </c>
      <c r="L1811" s="4">
        <v>1</v>
      </c>
    </row>
    <row r="1812" spans="1:12" x14ac:dyDescent="0.25">
      <c r="A1812" s="3" t="s">
        <v>1666</v>
      </c>
      <c r="B1812" s="3" t="s">
        <v>3441</v>
      </c>
      <c r="C1812" s="3" t="s">
        <v>2234</v>
      </c>
      <c r="D1812" s="3" t="s">
        <v>2886</v>
      </c>
      <c r="E1812" s="3" t="s">
        <v>96</v>
      </c>
      <c r="F1812" s="3" t="s">
        <v>95</v>
      </c>
      <c r="G1812" s="3" t="s">
        <v>95</v>
      </c>
      <c r="H1812" s="3" t="s">
        <v>96</v>
      </c>
      <c r="I1812" s="11">
        <v>8</v>
      </c>
      <c r="J1812" s="12">
        <v>8</v>
      </c>
      <c r="K1812" s="12">
        <f t="shared" si="28"/>
        <v>8</v>
      </c>
      <c r="L1812" s="4">
        <v>0.1</v>
      </c>
    </row>
    <row r="1813" spans="1:12" x14ac:dyDescent="0.25">
      <c r="A1813" s="3" t="s">
        <v>1666</v>
      </c>
      <c r="B1813" s="3" t="s">
        <v>3441</v>
      </c>
      <c r="C1813" s="3" t="s">
        <v>2234</v>
      </c>
      <c r="D1813" s="3" t="s">
        <v>2282</v>
      </c>
      <c r="E1813" s="3" t="s">
        <v>96</v>
      </c>
      <c r="F1813" s="3" t="s">
        <v>95</v>
      </c>
      <c r="G1813" s="3" t="s">
        <v>95</v>
      </c>
      <c r="H1813" s="3" t="s">
        <v>96</v>
      </c>
      <c r="I1813" s="11">
        <v>8</v>
      </c>
      <c r="J1813" s="12">
        <v>8</v>
      </c>
      <c r="K1813" s="12">
        <f t="shared" si="28"/>
        <v>8</v>
      </c>
      <c r="L1813" s="4">
        <v>0.9</v>
      </c>
    </row>
    <row r="1814" spans="1:12" x14ac:dyDescent="0.25">
      <c r="A1814" s="3" t="s">
        <v>1667</v>
      </c>
      <c r="B1814" s="3" t="s">
        <v>3847</v>
      </c>
      <c r="C1814" s="3" t="s">
        <v>2234</v>
      </c>
      <c r="D1814" s="3" t="s">
        <v>2776</v>
      </c>
      <c r="E1814" s="3" t="s">
        <v>31</v>
      </c>
      <c r="F1814" s="3" t="s">
        <v>30</v>
      </c>
      <c r="G1814" s="3" t="s">
        <v>30</v>
      </c>
      <c r="H1814" s="3" t="s">
        <v>31</v>
      </c>
      <c r="I1814" s="11">
        <v>2</v>
      </c>
      <c r="J1814" s="12">
        <v>9</v>
      </c>
      <c r="K1814" s="12">
        <f t="shared" si="28"/>
        <v>9</v>
      </c>
      <c r="L1814" s="4">
        <v>0.2</v>
      </c>
    </row>
    <row r="1815" spans="1:12" x14ac:dyDescent="0.25">
      <c r="A1815" s="3" t="s">
        <v>1667</v>
      </c>
      <c r="B1815" s="3" t="s">
        <v>3847</v>
      </c>
      <c r="C1815" s="3" t="s">
        <v>2234</v>
      </c>
      <c r="D1815" s="3" t="s">
        <v>2308</v>
      </c>
      <c r="E1815" s="3" t="s">
        <v>31</v>
      </c>
      <c r="F1815" s="3" t="s">
        <v>30</v>
      </c>
      <c r="G1815" s="3" t="s">
        <v>30</v>
      </c>
      <c r="H1815" s="3" t="s">
        <v>31</v>
      </c>
      <c r="I1815" s="11">
        <v>2</v>
      </c>
      <c r="J1815" s="12">
        <v>9</v>
      </c>
      <c r="K1815" s="12">
        <f t="shared" si="28"/>
        <v>9</v>
      </c>
      <c r="L1815" s="4">
        <v>0.8</v>
      </c>
    </row>
    <row r="1816" spans="1:12" x14ac:dyDescent="0.25">
      <c r="A1816" s="3" t="s">
        <v>1668</v>
      </c>
      <c r="B1816" s="3" t="s">
        <v>4776</v>
      </c>
      <c r="C1816" s="3" t="s">
        <v>2234</v>
      </c>
      <c r="D1816" s="3" t="s">
        <v>2640</v>
      </c>
      <c r="E1816" s="3" t="s">
        <v>13</v>
      </c>
      <c r="F1816" s="3" t="s">
        <v>12</v>
      </c>
      <c r="G1816" s="3" t="s">
        <v>12</v>
      </c>
      <c r="H1816" s="3" t="s">
        <v>13</v>
      </c>
      <c r="I1816" s="11">
        <v>10</v>
      </c>
      <c r="J1816" s="12">
        <v>14</v>
      </c>
      <c r="K1816" s="12">
        <f t="shared" si="28"/>
        <v>14</v>
      </c>
      <c r="L1816" s="4">
        <v>1</v>
      </c>
    </row>
    <row r="1817" spans="1:12" x14ac:dyDescent="0.25">
      <c r="A1817" s="3" t="s">
        <v>1669</v>
      </c>
      <c r="B1817" s="3" t="s">
        <v>3117</v>
      </c>
      <c r="C1817" s="3" t="s">
        <v>2234</v>
      </c>
      <c r="D1817" s="3" t="s">
        <v>2791</v>
      </c>
      <c r="E1817" s="3" t="s">
        <v>70</v>
      </c>
      <c r="F1817" s="3" t="s">
        <v>69</v>
      </c>
      <c r="G1817" s="3" t="s">
        <v>69</v>
      </c>
      <c r="H1817" s="3" t="s">
        <v>70</v>
      </c>
      <c r="I1817" s="11">
        <v>5</v>
      </c>
      <c r="J1817" s="12">
        <v>16</v>
      </c>
      <c r="K1817" s="12">
        <f t="shared" si="28"/>
        <v>16</v>
      </c>
      <c r="L1817" s="4">
        <v>0.8</v>
      </c>
    </row>
    <row r="1818" spans="1:12" x14ac:dyDescent="0.25">
      <c r="A1818" s="3" t="s">
        <v>1669</v>
      </c>
      <c r="B1818" s="3" t="s">
        <v>3117</v>
      </c>
      <c r="C1818" s="3" t="s">
        <v>2234</v>
      </c>
      <c r="D1818" s="3" t="s">
        <v>2351</v>
      </c>
      <c r="E1818" s="3" t="s">
        <v>70</v>
      </c>
      <c r="F1818" s="3" t="s">
        <v>69</v>
      </c>
      <c r="G1818" s="3" t="s">
        <v>69</v>
      </c>
      <c r="H1818" s="3" t="s">
        <v>70</v>
      </c>
      <c r="I1818" s="11">
        <v>5</v>
      </c>
      <c r="J1818" s="12">
        <v>16</v>
      </c>
      <c r="K1818" s="12">
        <f t="shared" si="28"/>
        <v>16</v>
      </c>
      <c r="L1818" s="4">
        <v>0.2</v>
      </c>
    </row>
    <row r="1819" spans="1:12" x14ac:dyDescent="0.25">
      <c r="A1819" s="3" t="s">
        <v>1670</v>
      </c>
      <c r="B1819" s="3" t="s">
        <v>3045</v>
      </c>
      <c r="C1819" s="3" t="s">
        <v>2234</v>
      </c>
      <c r="D1819" s="3" t="s">
        <v>2460</v>
      </c>
      <c r="E1819" s="3" t="s">
        <v>99</v>
      </c>
      <c r="F1819" s="3" t="s">
        <v>98</v>
      </c>
      <c r="G1819" s="3" t="s">
        <v>98</v>
      </c>
      <c r="H1819" s="3" t="s">
        <v>99</v>
      </c>
      <c r="I1819" s="11">
        <v>10</v>
      </c>
      <c r="J1819" s="12">
        <v>14</v>
      </c>
      <c r="K1819" s="12">
        <f t="shared" si="28"/>
        <v>14</v>
      </c>
      <c r="L1819" s="4">
        <v>1</v>
      </c>
    </row>
    <row r="1820" spans="1:12" x14ac:dyDescent="0.25">
      <c r="A1820" s="3" t="s">
        <v>1671</v>
      </c>
      <c r="B1820" s="3" t="s">
        <v>3046</v>
      </c>
      <c r="C1820" s="3" t="s">
        <v>2234</v>
      </c>
      <c r="D1820" s="3" t="s">
        <v>2282</v>
      </c>
      <c r="E1820" s="3" t="s">
        <v>96</v>
      </c>
      <c r="F1820" s="3" t="s">
        <v>95</v>
      </c>
      <c r="G1820" s="3" t="s">
        <v>95</v>
      </c>
      <c r="H1820" s="3" t="s">
        <v>96</v>
      </c>
      <c r="I1820" s="11">
        <v>5</v>
      </c>
      <c r="J1820" s="12">
        <v>17</v>
      </c>
      <c r="K1820" s="12">
        <f t="shared" si="28"/>
        <v>17</v>
      </c>
      <c r="L1820" s="4">
        <v>1</v>
      </c>
    </row>
    <row r="1821" spans="1:12" x14ac:dyDescent="0.25">
      <c r="A1821" s="3" t="s">
        <v>1672</v>
      </c>
      <c r="B1821" s="3" t="s">
        <v>4777</v>
      </c>
      <c r="C1821" s="3" t="s">
        <v>2234</v>
      </c>
      <c r="D1821" s="3" t="s">
        <v>2308</v>
      </c>
      <c r="E1821" s="3" t="s">
        <v>96</v>
      </c>
      <c r="F1821" s="3" t="s">
        <v>95</v>
      </c>
      <c r="G1821" s="3" t="s">
        <v>95</v>
      </c>
      <c r="H1821" s="3" t="s">
        <v>96</v>
      </c>
      <c r="I1821" s="11">
        <v>5</v>
      </c>
      <c r="J1821" s="12">
        <v>8</v>
      </c>
      <c r="K1821" s="12">
        <f t="shared" si="28"/>
        <v>8</v>
      </c>
      <c r="L1821" s="4">
        <v>1</v>
      </c>
    </row>
    <row r="1822" spans="1:12" x14ac:dyDescent="0.25">
      <c r="A1822" s="3" t="s">
        <v>1673</v>
      </c>
      <c r="B1822" s="3" t="s">
        <v>3442</v>
      </c>
      <c r="C1822" s="3" t="s">
        <v>2234</v>
      </c>
      <c r="D1822" s="3" t="s">
        <v>2279</v>
      </c>
      <c r="E1822" s="3" t="s">
        <v>96</v>
      </c>
      <c r="F1822" s="3" t="s">
        <v>95</v>
      </c>
      <c r="G1822" s="3" t="s">
        <v>95</v>
      </c>
      <c r="H1822" s="3" t="s">
        <v>96</v>
      </c>
      <c r="I1822" s="11">
        <v>10</v>
      </c>
      <c r="J1822" s="12">
        <v>8</v>
      </c>
      <c r="K1822" s="12">
        <f t="shared" si="28"/>
        <v>8</v>
      </c>
      <c r="L1822" s="4">
        <v>1</v>
      </c>
    </row>
    <row r="1823" spans="1:12" x14ac:dyDescent="0.25">
      <c r="A1823" s="3" t="s">
        <v>1674</v>
      </c>
      <c r="B1823" s="3" t="s">
        <v>4778</v>
      </c>
      <c r="C1823" s="3" t="s">
        <v>2234</v>
      </c>
      <c r="D1823" s="3" t="s">
        <v>2289</v>
      </c>
      <c r="E1823" s="3" t="s">
        <v>96</v>
      </c>
      <c r="F1823" s="3" t="s">
        <v>95</v>
      </c>
      <c r="G1823" s="3" t="s">
        <v>95</v>
      </c>
      <c r="H1823" s="3" t="s">
        <v>96</v>
      </c>
      <c r="I1823" s="11">
        <v>2</v>
      </c>
      <c r="J1823" s="12">
        <v>10</v>
      </c>
      <c r="K1823" s="12">
        <f t="shared" si="28"/>
        <v>10</v>
      </c>
      <c r="L1823" s="4">
        <v>1</v>
      </c>
    </row>
    <row r="1824" spans="1:12" x14ac:dyDescent="0.25">
      <c r="A1824" s="3" t="s">
        <v>1675</v>
      </c>
      <c r="B1824" s="3" t="s">
        <v>3276</v>
      </c>
      <c r="C1824" s="3" t="s">
        <v>2234</v>
      </c>
      <c r="D1824" s="3" t="s">
        <v>2890</v>
      </c>
      <c r="E1824" s="3" t="s">
        <v>96</v>
      </c>
      <c r="F1824" s="3" t="s">
        <v>95</v>
      </c>
      <c r="G1824" s="3" t="s">
        <v>95</v>
      </c>
      <c r="H1824" s="3" t="s">
        <v>96</v>
      </c>
      <c r="I1824" s="11">
        <v>1</v>
      </c>
      <c r="J1824" s="12">
        <v>8</v>
      </c>
      <c r="K1824" s="12">
        <f t="shared" si="28"/>
        <v>8</v>
      </c>
      <c r="L1824" s="4">
        <v>0.1</v>
      </c>
    </row>
    <row r="1825" spans="1:12" x14ac:dyDescent="0.25">
      <c r="A1825" s="3" t="s">
        <v>1675</v>
      </c>
      <c r="B1825" s="3" t="s">
        <v>3276</v>
      </c>
      <c r="C1825" s="3" t="s">
        <v>2234</v>
      </c>
      <c r="D1825" s="3" t="s">
        <v>2894</v>
      </c>
      <c r="E1825" s="3" t="s">
        <v>96</v>
      </c>
      <c r="F1825" s="3" t="s">
        <v>95</v>
      </c>
      <c r="G1825" s="3" t="s">
        <v>95</v>
      </c>
      <c r="H1825" s="3" t="s">
        <v>96</v>
      </c>
      <c r="I1825" s="11">
        <v>1</v>
      </c>
      <c r="J1825" s="12">
        <v>8</v>
      </c>
      <c r="K1825" s="12">
        <f t="shared" si="28"/>
        <v>8</v>
      </c>
      <c r="L1825" s="4">
        <v>0.1</v>
      </c>
    </row>
    <row r="1826" spans="1:12" x14ac:dyDescent="0.25">
      <c r="A1826" s="3" t="s">
        <v>1675</v>
      </c>
      <c r="B1826" s="3" t="s">
        <v>3276</v>
      </c>
      <c r="C1826" s="3" t="s">
        <v>2234</v>
      </c>
      <c r="D1826" s="3" t="s">
        <v>2308</v>
      </c>
      <c r="E1826" s="3" t="s">
        <v>96</v>
      </c>
      <c r="F1826" s="3" t="s">
        <v>95</v>
      </c>
      <c r="G1826" s="3" t="s">
        <v>95</v>
      </c>
      <c r="H1826" s="3" t="s">
        <v>96</v>
      </c>
      <c r="I1826" s="11">
        <v>1</v>
      </c>
      <c r="J1826" s="12">
        <v>8</v>
      </c>
      <c r="K1826" s="12">
        <f t="shared" si="28"/>
        <v>8</v>
      </c>
      <c r="L1826" s="4">
        <v>0.8</v>
      </c>
    </row>
    <row r="1827" spans="1:12" x14ac:dyDescent="0.25">
      <c r="A1827" s="3" t="s">
        <v>1676</v>
      </c>
      <c r="B1827" s="3" t="s">
        <v>4779</v>
      </c>
      <c r="C1827" s="3" t="s">
        <v>2234</v>
      </c>
      <c r="D1827" s="3" t="s">
        <v>2308</v>
      </c>
      <c r="E1827" s="3" t="s">
        <v>96</v>
      </c>
      <c r="F1827" s="3" t="s">
        <v>95</v>
      </c>
      <c r="G1827" s="3" t="s">
        <v>95</v>
      </c>
      <c r="H1827" s="3" t="s">
        <v>96</v>
      </c>
      <c r="I1827" s="11">
        <v>5</v>
      </c>
      <c r="J1827" s="12">
        <v>8</v>
      </c>
      <c r="K1827" s="12">
        <f t="shared" si="28"/>
        <v>8</v>
      </c>
      <c r="L1827" s="4">
        <v>1</v>
      </c>
    </row>
    <row r="1828" spans="1:12" x14ac:dyDescent="0.25">
      <c r="A1828" s="3" t="s">
        <v>1677</v>
      </c>
      <c r="B1828" s="3" t="s">
        <v>4039</v>
      </c>
      <c r="C1828" s="3" t="s">
        <v>2234</v>
      </c>
      <c r="D1828" s="3" t="s">
        <v>2726</v>
      </c>
      <c r="E1828" s="3" t="s">
        <v>25</v>
      </c>
      <c r="F1828" s="3" t="s">
        <v>24</v>
      </c>
      <c r="G1828" s="3" t="s">
        <v>24</v>
      </c>
      <c r="H1828" s="3" t="s">
        <v>25</v>
      </c>
      <c r="I1828" s="11">
        <v>7</v>
      </c>
      <c r="J1828" s="12">
        <v>8</v>
      </c>
      <c r="K1828" s="12">
        <f t="shared" si="28"/>
        <v>8</v>
      </c>
      <c r="L1828" s="4">
        <v>1</v>
      </c>
    </row>
    <row r="1829" spans="1:12" x14ac:dyDescent="0.25">
      <c r="A1829" s="3" t="s">
        <v>1678</v>
      </c>
      <c r="B1829" s="3" t="s">
        <v>3848</v>
      </c>
      <c r="C1829" s="3" t="s">
        <v>2234</v>
      </c>
      <c r="D1829" s="3" t="s">
        <v>2556</v>
      </c>
      <c r="E1829" s="3" t="s">
        <v>21</v>
      </c>
      <c r="F1829" s="3" t="s">
        <v>20</v>
      </c>
      <c r="G1829" s="3" t="s">
        <v>20</v>
      </c>
      <c r="H1829" s="3" t="s">
        <v>21</v>
      </c>
      <c r="I1829" s="11">
        <v>9</v>
      </c>
      <c r="J1829" s="12">
        <v>6</v>
      </c>
      <c r="K1829" s="12">
        <f t="shared" si="28"/>
        <v>6</v>
      </c>
      <c r="L1829" s="4">
        <v>1</v>
      </c>
    </row>
    <row r="1830" spans="1:12" x14ac:dyDescent="0.25">
      <c r="A1830" s="3" t="s">
        <v>2790</v>
      </c>
      <c r="B1830" s="3" t="s">
        <v>3849</v>
      </c>
      <c r="C1830" s="3" t="s">
        <v>2234</v>
      </c>
      <c r="D1830" s="3" t="s">
        <v>2891</v>
      </c>
      <c r="E1830" s="3" t="s">
        <v>99</v>
      </c>
      <c r="F1830" s="3" t="s">
        <v>98</v>
      </c>
      <c r="G1830" s="3" t="s">
        <v>135</v>
      </c>
      <c r="H1830" s="3" t="s">
        <v>2883</v>
      </c>
      <c r="I1830" s="11">
        <v>2</v>
      </c>
      <c r="J1830" s="12">
        <v>8</v>
      </c>
      <c r="K1830" s="12">
        <f t="shared" si="28"/>
        <v>8</v>
      </c>
      <c r="L1830" s="4">
        <v>0.4</v>
      </c>
    </row>
    <row r="1831" spans="1:12" x14ac:dyDescent="0.25">
      <c r="A1831" s="3" t="s">
        <v>2790</v>
      </c>
      <c r="B1831" s="3" t="s">
        <v>3849</v>
      </c>
      <c r="C1831" s="3" t="s">
        <v>2234</v>
      </c>
      <c r="D1831" s="3" t="s">
        <v>2284</v>
      </c>
      <c r="E1831" s="3" t="s">
        <v>99</v>
      </c>
      <c r="F1831" s="3" t="s">
        <v>98</v>
      </c>
      <c r="G1831" s="3" t="s">
        <v>120</v>
      </c>
      <c r="H1831" s="3" t="s">
        <v>2879</v>
      </c>
      <c r="I1831" s="11">
        <v>2</v>
      </c>
      <c r="J1831" s="12">
        <v>8</v>
      </c>
      <c r="K1831" s="12">
        <f t="shared" si="28"/>
        <v>8</v>
      </c>
      <c r="L1831" s="4">
        <v>0.6</v>
      </c>
    </row>
    <row r="1832" spans="1:12" x14ac:dyDescent="0.25">
      <c r="A1832" s="3" t="s">
        <v>1679</v>
      </c>
      <c r="B1832" s="3" t="s">
        <v>3850</v>
      </c>
      <c r="C1832" s="3" t="s">
        <v>2234</v>
      </c>
      <c r="D1832" s="3" t="s">
        <v>2255</v>
      </c>
      <c r="E1832" s="3" t="s">
        <v>78</v>
      </c>
      <c r="F1832" s="3" t="s">
        <v>77</v>
      </c>
      <c r="G1832" s="3" t="s">
        <v>127</v>
      </c>
      <c r="H1832" s="3" t="s">
        <v>142</v>
      </c>
      <c r="I1832" s="11">
        <v>3</v>
      </c>
      <c r="J1832" s="12">
        <v>10</v>
      </c>
      <c r="K1832" s="12">
        <f t="shared" si="28"/>
        <v>10</v>
      </c>
      <c r="L1832" s="4">
        <v>1</v>
      </c>
    </row>
    <row r="1833" spans="1:12" x14ac:dyDescent="0.25">
      <c r="A1833" s="3" t="s">
        <v>1680</v>
      </c>
      <c r="B1833" s="3" t="s">
        <v>4780</v>
      </c>
      <c r="C1833" s="3" t="s">
        <v>2234</v>
      </c>
      <c r="D1833" s="3" t="s">
        <v>2789</v>
      </c>
      <c r="E1833" s="3" t="s">
        <v>78</v>
      </c>
      <c r="F1833" s="3" t="s">
        <v>77</v>
      </c>
      <c r="G1833" s="3" t="s">
        <v>127</v>
      </c>
      <c r="H1833" s="3" t="s">
        <v>142</v>
      </c>
      <c r="I1833" s="11">
        <v>6</v>
      </c>
      <c r="J1833" s="12">
        <v>14</v>
      </c>
      <c r="K1833" s="12">
        <f t="shared" si="28"/>
        <v>14</v>
      </c>
      <c r="L1833" s="4">
        <v>1</v>
      </c>
    </row>
    <row r="1834" spans="1:12" x14ac:dyDescent="0.25">
      <c r="A1834" s="3" t="s">
        <v>1681</v>
      </c>
      <c r="B1834" s="3" t="s">
        <v>5317</v>
      </c>
      <c r="C1834" s="3" t="s">
        <v>2234</v>
      </c>
      <c r="D1834" s="3" t="s">
        <v>2243</v>
      </c>
      <c r="E1834" s="3" t="s">
        <v>19</v>
      </c>
      <c r="F1834" s="3" t="s">
        <v>18</v>
      </c>
      <c r="G1834" s="3" t="s">
        <v>120</v>
      </c>
      <c r="H1834" s="3" t="s">
        <v>2879</v>
      </c>
      <c r="I1834" s="11">
        <v>9</v>
      </c>
      <c r="J1834" s="12">
        <v>14</v>
      </c>
      <c r="K1834" s="12">
        <f t="shared" si="28"/>
        <v>14</v>
      </c>
      <c r="L1834" s="4">
        <v>1</v>
      </c>
    </row>
    <row r="1835" spans="1:12" x14ac:dyDescent="0.25">
      <c r="A1835" s="3" t="s">
        <v>1682</v>
      </c>
      <c r="B1835" s="3" t="s">
        <v>3851</v>
      </c>
      <c r="C1835" s="3" t="s">
        <v>2234</v>
      </c>
      <c r="D1835" s="3" t="s">
        <v>2413</v>
      </c>
      <c r="E1835" s="3" t="s">
        <v>96</v>
      </c>
      <c r="F1835" s="3" t="s">
        <v>95</v>
      </c>
      <c r="G1835" s="3" t="s">
        <v>130</v>
      </c>
      <c r="H1835" s="3" t="s">
        <v>2885</v>
      </c>
      <c r="I1835" s="11">
        <v>10</v>
      </c>
      <c r="J1835" s="12">
        <v>10</v>
      </c>
      <c r="K1835" s="12">
        <f t="shared" si="28"/>
        <v>10</v>
      </c>
      <c r="L1835" s="4">
        <v>0.2</v>
      </c>
    </row>
    <row r="1836" spans="1:12" x14ac:dyDescent="0.25">
      <c r="A1836" s="3" t="s">
        <v>1682</v>
      </c>
      <c r="B1836" s="3" t="s">
        <v>3851</v>
      </c>
      <c r="C1836" s="3" t="s">
        <v>2234</v>
      </c>
      <c r="D1836" s="3" t="s">
        <v>2241</v>
      </c>
      <c r="E1836" s="3" t="s">
        <v>96</v>
      </c>
      <c r="F1836" s="3" t="s">
        <v>95</v>
      </c>
      <c r="G1836" s="3" t="s">
        <v>95</v>
      </c>
      <c r="H1836" s="3" t="s">
        <v>96</v>
      </c>
      <c r="I1836" s="11">
        <v>10</v>
      </c>
      <c r="J1836" s="12">
        <v>10</v>
      </c>
      <c r="K1836" s="12">
        <f t="shared" si="28"/>
        <v>10</v>
      </c>
      <c r="L1836" s="4">
        <v>0.8</v>
      </c>
    </row>
    <row r="1837" spans="1:12" x14ac:dyDescent="0.25">
      <c r="A1837" s="3" t="s">
        <v>1683</v>
      </c>
      <c r="B1837" s="3" t="s">
        <v>4781</v>
      </c>
      <c r="C1837" s="3" t="s">
        <v>2234</v>
      </c>
      <c r="D1837" s="3" t="s">
        <v>2249</v>
      </c>
      <c r="E1837" s="3" t="s">
        <v>31</v>
      </c>
      <c r="F1837" s="3" t="s">
        <v>30</v>
      </c>
      <c r="G1837" s="3" t="s">
        <v>30</v>
      </c>
      <c r="H1837" s="3" t="s">
        <v>31</v>
      </c>
      <c r="I1837" s="11">
        <v>10</v>
      </c>
      <c r="J1837" s="12">
        <v>18</v>
      </c>
      <c r="K1837" s="12">
        <f t="shared" si="28"/>
        <v>18</v>
      </c>
      <c r="L1837" s="4">
        <v>1</v>
      </c>
    </row>
    <row r="1838" spans="1:12" x14ac:dyDescent="0.25">
      <c r="A1838" s="3" t="s">
        <v>1684</v>
      </c>
      <c r="B1838" s="3" t="s">
        <v>3852</v>
      </c>
      <c r="C1838" s="3" t="s">
        <v>2234</v>
      </c>
      <c r="D1838" s="3" t="s">
        <v>2375</v>
      </c>
      <c r="E1838" s="3" t="s">
        <v>76</v>
      </c>
      <c r="F1838" s="3" t="s">
        <v>75</v>
      </c>
      <c r="G1838" s="3" t="s">
        <v>127</v>
      </c>
      <c r="H1838" s="3" t="s">
        <v>142</v>
      </c>
      <c r="I1838" s="11">
        <v>2</v>
      </c>
      <c r="J1838" s="12">
        <v>13</v>
      </c>
      <c r="K1838" s="12">
        <f t="shared" si="28"/>
        <v>13</v>
      </c>
      <c r="L1838" s="4">
        <v>1</v>
      </c>
    </row>
    <row r="1839" spans="1:12" x14ac:dyDescent="0.25">
      <c r="A1839" s="3" t="s">
        <v>1685</v>
      </c>
      <c r="B1839" s="3" t="s">
        <v>4782</v>
      </c>
      <c r="C1839" s="3" t="s">
        <v>2234</v>
      </c>
      <c r="D1839" s="3" t="s">
        <v>2556</v>
      </c>
      <c r="E1839" s="3" t="s">
        <v>9</v>
      </c>
      <c r="F1839" s="3" t="s">
        <v>8</v>
      </c>
      <c r="G1839" s="3" t="s">
        <v>8</v>
      </c>
      <c r="H1839" s="3" t="s">
        <v>2235</v>
      </c>
      <c r="I1839" s="11">
        <v>5</v>
      </c>
      <c r="J1839" s="12">
        <v>7</v>
      </c>
      <c r="K1839" s="12">
        <f t="shared" si="28"/>
        <v>7</v>
      </c>
      <c r="L1839" s="4">
        <v>1</v>
      </c>
    </row>
    <row r="1840" spans="1:12" x14ac:dyDescent="0.25">
      <c r="A1840" s="3" t="s">
        <v>1686</v>
      </c>
      <c r="B1840" s="3" t="s">
        <v>4783</v>
      </c>
      <c r="C1840" s="3" t="s">
        <v>2234</v>
      </c>
      <c r="D1840" s="3" t="s">
        <v>2271</v>
      </c>
      <c r="E1840" s="3" t="s">
        <v>39</v>
      </c>
      <c r="F1840" s="3" t="s">
        <v>38</v>
      </c>
      <c r="G1840" s="3" t="s">
        <v>127</v>
      </c>
      <c r="H1840" s="3" t="s">
        <v>142</v>
      </c>
      <c r="I1840" s="11">
        <v>10</v>
      </c>
      <c r="J1840" s="12">
        <v>8</v>
      </c>
      <c r="K1840" s="12">
        <f t="shared" si="28"/>
        <v>8</v>
      </c>
      <c r="L1840" s="4">
        <v>1</v>
      </c>
    </row>
    <row r="1841" spans="1:12" x14ac:dyDescent="0.25">
      <c r="A1841" s="3" t="s">
        <v>1687</v>
      </c>
      <c r="B1841" s="3" t="s">
        <v>4784</v>
      </c>
      <c r="C1841" s="3" t="s">
        <v>2234</v>
      </c>
      <c r="D1841" s="3" t="s">
        <v>2366</v>
      </c>
      <c r="E1841" s="3" t="s">
        <v>66</v>
      </c>
      <c r="F1841" s="3" t="s">
        <v>65</v>
      </c>
      <c r="G1841" s="3" t="s">
        <v>65</v>
      </c>
      <c r="H1841" s="3" t="s">
        <v>66</v>
      </c>
      <c r="I1841" s="11">
        <v>5</v>
      </c>
      <c r="J1841" s="12">
        <v>11</v>
      </c>
      <c r="K1841" s="12">
        <f t="shared" si="28"/>
        <v>11</v>
      </c>
      <c r="L1841" s="4">
        <v>1</v>
      </c>
    </row>
    <row r="1842" spans="1:12" x14ac:dyDescent="0.25">
      <c r="A1842" s="3" t="s">
        <v>1688</v>
      </c>
      <c r="B1842" s="3" t="s">
        <v>3853</v>
      </c>
      <c r="C1842" s="3" t="s">
        <v>2234</v>
      </c>
      <c r="D1842" s="3" t="s">
        <v>2259</v>
      </c>
      <c r="E1842" s="3" t="s">
        <v>84</v>
      </c>
      <c r="F1842" s="3" t="s">
        <v>83</v>
      </c>
      <c r="G1842" s="3" t="s">
        <v>127</v>
      </c>
      <c r="H1842" s="3" t="s">
        <v>142</v>
      </c>
      <c r="I1842" s="11">
        <v>8</v>
      </c>
      <c r="J1842" s="12">
        <v>19</v>
      </c>
      <c r="K1842" s="12">
        <f t="shared" si="28"/>
        <v>19</v>
      </c>
      <c r="L1842" s="4">
        <v>1</v>
      </c>
    </row>
    <row r="1843" spans="1:12" x14ac:dyDescent="0.25">
      <c r="A1843" s="3" t="s">
        <v>1689</v>
      </c>
      <c r="B1843" s="3" t="s">
        <v>5221</v>
      </c>
      <c r="C1843" s="3" t="s">
        <v>2234</v>
      </c>
      <c r="D1843" s="3" t="s">
        <v>2328</v>
      </c>
      <c r="E1843" s="3" t="s">
        <v>84</v>
      </c>
      <c r="F1843" s="3" t="s">
        <v>83</v>
      </c>
      <c r="G1843" s="3" t="s">
        <v>120</v>
      </c>
      <c r="H1843" s="3" t="s">
        <v>2879</v>
      </c>
      <c r="I1843" s="11">
        <v>9</v>
      </c>
      <c r="J1843" s="12">
        <v>8</v>
      </c>
      <c r="K1843" s="12">
        <f t="shared" si="28"/>
        <v>8</v>
      </c>
      <c r="L1843" s="4">
        <v>1</v>
      </c>
    </row>
    <row r="1844" spans="1:12" x14ac:dyDescent="0.25">
      <c r="A1844" s="3" t="s">
        <v>1690</v>
      </c>
      <c r="B1844" s="3" t="s">
        <v>3047</v>
      </c>
      <c r="C1844" s="3" t="s">
        <v>2234</v>
      </c>
      <c r="D1844" s="3" t="s">
        <v>2423</v>
      </c>
      <c r="E1844" s="3" t="s">
        <v>62</v>
      </c>
      <c r="F1844" s="3" t="s">
        <v>61</v>
      </c>
      <c r="G1844" s="3" t="s">
        <v>120</v>
      </c>
      <c r="H1844" s="3" t="s">
        <v>2879</v>
      </c>
      <c r="I1844" s="11">
        <v>6</v>
      </c>
      <c r="J1844" s="12">
        <v>8</v>
      </c>
      <c r="K1844" s="12">
        <f t="shared" si="28"/>
        <v>8</v>
      </c>
      <c r="L1844" s="4">
        <v>1</v>
      </c>
    </row>
    <row r="1845" spans="1:12" x14ac:dyDescent="0.25">
      <c r="A1845" s="3" t="s">
        <v>1691</v>
      </c>
      <c r="B1845" s="3" t="s">
        <v>3277</v>
      </c>
      <c r="C1845" s="3" t="s">
        <v>2234</v>
      </c>
      <c r="D1845" s="3" t="s">
        <v>2693</v>
      </c>
      <c r="E1845" s="3" t="s">
        <v>13</v>
      </c>
      <c r="F1845" s="3" t="s">
        <v>12</v>
      </c>
      <c r="G1845" s="3" t="s">
        <v>12</v>
      </c>
      <c r="H1845" s="3" t="s">
        <v>13</v>
      </c>
      <c r="I1845" s="11">
        <v>8</v>
      </c>
      <c r="J1845" s="12">
        <v>14</v>
      </c>
      <c r="K1845" s="12">
        <f t="shared" si="28"/>
        <v>14</v>
      </c>
      <c r="L1845" s="4">
        <v>0.2</v>
      </c>
    </row>
    <row r="1846" spans="1:12" x14ac:dyDescent="0.25">
      <c r="A1846" s="3" t="s">
        <v>1691</v>
      </c>
      <c r="B1846" s="3" t="s">
        <v>3277</v>
      </c>
      <c r="C1846" s="3" t="s">
        <v>2234</v>
      </c>
      <c r="D1846" s="3" t="s">
        <v>2716</v>
      </c>
      <c r="E1846" s="3" t="s">
        <v>13</v>
      </c>
      <c r="F1846" s="3" t="s">
        <v>12</v>
      </c>
      <c r="G1846" s="3" t="s">
        <v>130</v>
      </c>
      <c r="H1846" s="3" t="s">
        <v>2885</v>
      </c>
      <c r="I1846" s="11">
        <v>8</v>
      </c>
      <c r="J1846" s="12">
        <v>14</v>
      </c>
      <c r="K1846" s="12">
        <f t="shared" si="28"/>
        <v>14</v>
      </c>
      <c r="L1846" s="4">
        <v>0.8</v>
      </c>
    </row>
    <row r="1847" spans="1:12" x14ac:dyDescent="0.25">
      <c r="A1847" s="3" t="s">
        <v>1692</v>
      </c>
      <c r="B1847" s="3" t="s">
        <v>4785</v>
      </c>
      <c r="C1847" s="3" t="s">
        <v>2234</v>
      </c>
      <c r="D1847" s="3" t="s">
        <v>2284</v>
      </c>
      <c r="E1847" s="3" t="s">
        <v>99</v>
      </c>
      <c r="F1847" s="3" t="s">
        <v>98</v>
      </c>
      <c r="G1847" s="3" t="s">
        <v>120</v>
      </c>
      <c r="H1847" s="3" t="s">
        <v>2879</v>
      </c>
      <c r="I1847" s="11">
        <v>6</v>
      </c>
      <c r="J1847" s="12">
        <v>11</v>
      </c>
      <c r="K1847" s="12">
        <f t="shared" si="28"/>
        <v>11</v>
      </c>
      <c r="L1847" s="4">
        <v>1</v>
      </c>
    </row>
    <row r="1848" spans="1:12" x14ac:dyDescent="0.25">
      <c r="A1848" s="3" t="s">
        <v>1693</v>
      </c>
      <c r="B1848" s="3" t="s">
        <v>3443</v>
      </c>
      <c r="C1848" s="3" t="s">
        <v>2234</v>
      </c>
      <c r="D1848" s="3" t="s">
        <v>2603</v>
      </c>
      <c r="E1848" s="3" t="s">
        <v>88</v>
      </c>
      <c r="F1848" s="3" t="s">
        <v>87</v>
      </c>
      <c r="G1848" s="3" t="s">
        <v>127</v>
      </c>
      <c r="H1848" s="3" t="s">
        <v>142</v>
      </c>
      <c r="I1848" s="11">
        <v>7</v>
      </c>
      <c r="J1848" s="12">
        <v>15</v>
      </c>
      <c r="K1848" s="12">
        <f t="shared" si="28"/>
        <v>15</v>
      </c>
      <c r="L1848" s="4">
        <v>1</v>
      </c>
    </row>
    <row r="1849" spans="1:12" x14ac:dyDescent="0.25">
      <c r="A1849" s="3" t="s">
        <v>1694</v>
      </c>
      <c r="B1849" s="3" t="s">
        <v>3211</v>
      </c>
      <c r="C1849" s="3" t="s">
        <v>2234</v>
      </c>
      <c r="D1849" s="3" t="s">
        <v>2898</v>
      </c>
      <c r="E1849" s="3" t="s">
        <v>29</v>
      </c>
      <c r="F1849" s="3" t="s">
        <v>28</v>
      </c>
      <c r="G1849" s="3" t="s">
        <v>28</v>
      </c>
      <c r="H1849" s="3" t="s">
        <v>29</v>
      </c>
      <c r="I1849" s="11">
        <v>6</v>
      </c>
      <c r="J1849" s="12">
        <v>12</v>
      </c>
      <c r="K1849" s="12">
        <f t="shared" si="28"/>
        <v>12</v>
      </c>
      <c r="L1849" s="4">
        <v>0.2</v>
      </c>
    </row>
    <row r="1850" spans="1:12" x14ac:dyDescent="0.25">
      <c r="A1850" s="3" t="s">
        <v>1694</v>
      </c>
      <c r="B1850" s="3" t="s">
        <v>3211</v>
      </c>
      <c r="C1850" s="3" t="s">
        <v>2234</v>
      </c>
      <c r="D1850" s="3" t="s">
        <v>2693</v>
      </c>
      <c r="E1850" s="3" t="s">
        <v>29</v>
      </c>
      <c r="F1850" s="3" t="s">
        <v>28</v>
      </c>
      <c r="G1850" s="3" t="s">
        <v>28</v>
      </c>
      <c r="H1850" s="3" t="s">
        <v>29</v>
      </c>
      <c r="I1850" s="11">
        <v>6</v>
      </c>
      <c r="J1850" s="12">
        <v>12</v>
      </c>
      <c r="K1850" s="12">
        <f t="shared" si="28"/>
        <v>12</v>
      </c>
      <c r="L1850" s="4">
        <v>0.2</v>
      </c>
    </row>
    <row r="1851" spans="1:12" x14ac:dyDescent="0.25">
      <c r="A1851" s="3" t="s">
        <v>1694</v>
      </c>
      <c r="B1851" s="3" t="s">
        <v>3211</v>
      </c>
      <c r="C1851" s="3" t="s">
        <v>2234</v>
      </c>
      <c r="D1851" s="3" t="s">
        <v>2716</v>
      </c>
      <c r="E1851" s="3" t="s">
        <v>29</v>
      </c>
      <c r="F1851" s="3" t="s">
        <v>28</v>
      </c>
      <c r="G1851" s="3" t="s">
        <v>130</v>
      </c>
      <c r="H1851" s="3" t="s">
        <v>2885</v>
      </c>
      <c r="I1851" s="11">
        <v>6</v>
      </c>
      <c r="J1851" s="12">
        <v>12</v>
      </c>
      <c r="K1851" s="12">
        <f t="shared" si="28"/>
        <v>12</v>
      </c>
      <c r="L1851" s="4">
        <v>0.6</v>
      </c>
    </row>
    <row r="1852" spans="1:12" x14ac:dyDescent="0.25">
      <c r="A1852" s="3" t="s">
        <v>1695</v>
      </c>
      <c r="B1852" s="3" t="s">
        <v>3048</v>
      </c>
      <c r="C1852" s="3" t="s">
        <v>2234</v>
      </c>
      <c r="D1852" s="3" t="s">
        <v>2693</v>
      </c>
      <c r="E1852" s="3" t="s">
        <v>64</v>
      </c>
      <c r="F1852" s="3" t="s">
        <v>63</v>
      </c>
      <c r="G1852" s="3" t="s">
        <v>63</v>
      </c>
      <c r="H1852" s="3" t="s">
        <v>64</v>
      </c>
      <c r="I1852" s="11">
        <v>7</v>
      </c>
      <c r="J1852" s="12">
        <v>10</v>
      </c>
      <c r="K1852" s="12">
        <f t="shared" si="28"/>
        <v>10</v>
      </c>
      <c r="L1852" s="4">
        <v>1</v>
      </c>
    </row>
    <row r="1853" spans="1:12" x14ac:dyDescent="0.25">
      <c r="A1853" s="3" t="s">
        <v>1696</v>
      </c>
      <c r="B1853" s="3" t="s">
        <v>4786</v>
      </c>
      <c r="C1853" s="3" t="s">
        <v>2234</v>
      </c>
      <c r="D1853" s="3" t="s">
        <v>2271</v>
      </c>
      <c r="E1853" s="3" t="s">
        <v>23</v>
      </c>
      <c r="F1853" s="3" t="s">
        <v>22</v>
      </c>
      <c r="G1853" s="3" t="s">
        <v>127</v>
      </c>
      <c r="H1853" s="3" t="s">
        <v>142</v>
      </c>
      <c r="I1853" s="11">
        <v>6</v>
      </c>
      <c r="J1853" s="12">
        <v>13</v>
      </c>
      <c r="K1853" s="12">
        <f t="shared" si="28"/>
        <v>13</v>
      </c>
      <c r="L1853" s="4">
        <v>1</v>
      </c>
    </row>
    <row r="1854" spans="1:12" x14ac:dyDescent="0.25">
      <c r="A1854" s="3" t="s">
        <v>1697</v>
      </c>
      <c r="B1854" s="3" t="s">
        <v>3854</v>
      </c>
      <c r="C1854" s="3" t="s">
        <v>2234</v>
      </c>
      <c r="D1854" s="3" t="s">
        <v>2659</v>
      </c>
      <c r="E1854" s="3" t="s">
        <v>72</v>
      </c>
      <c r="F1854" s="3" t="s">
        <v>71</v>
      </c>
      <c r="G1854" s="3" t="s">
        <v>71</v>
      </c>
      <c r="H1854" s="3" t="s">
        <v>72</v>
      </c>
      <c r="I1854" s="11">
        <v>3</v>
      </c>
      <c r="J1854" s="12">
        <v>11</v>
      </c>
      <c r="K1854" s="12">
        <f t="shared" si="28"/>
        <v>11</v>
      </c>
      <c r="L1854" s="4">
        <v>1</v>
      </c>
    </row>
    <row r="1855" spans="1:12" x14ac:dyDescent="0.25">
      <c r="A1855" s="3" t="s">
        <v>1698</v>
      </c>
      <c r="B1855" s="3" t="s">
        <v>3855</v>
      </c>
      <c r="C1855" s="3" t="s">
        <v>2234</v>
      </c>
      <c r="D1855" s="3" t="s">
        <v>2274</v>
      </c>
      <c r="E1855" s="3" t="s">
        <v>90</v>
      </c>
      <c r="F1855" s="3" t="s">
        <v>89</v>
      </c>
      <c r="G1855" s="3" t="s">
        <v>127</v>
      </c>
      <c r="H1855" s="3" t="s">
        <v>142</v>
      </c>
      <c r="I1855" s="11">
        <v>3</v>
      </c>
      <c r="J1855" s="12">
        <v>9</v>
      </c>
      <c r="K1855" s="12">
        <f t="shared" si="28"/>
        <v>9</v>
      </c>
      <c r="L1855" s="4">
        <v>1</v>
      </c>
    </row>
    <row r="1856" spans="1:12" x14ac:dyDescent="0.25">
      <c r="A1856" s="3" t="s">
        <v>1699</v>
      </c>
      <c r="B1856" s="3" t="s">
        <v>4787</v>
      </c>
      <c r="C1856" s="3" t="s">
        <v>2234</v>
      </c>
      <c r="D1856" s="3" t="s">
        <v>2312</v>
      </c>
      <c r="E1856" s="3" t="s">
        <v>90</v>
      </c>
      <c r="F1856" s="3" t="s">
        <v>89</v>
      </c>
      <c r="G1856" s="3" t="s">
        <v>127</v>
      </c>
      <c r="H1856" s="3" t="s">
        <v>142</v>
      </c>
      <c r="I1856" s="11">
        <v>10</v>
      </c>
      <c r="J1856" s="12">
        <v>15</v>
      </c>
      <c r="K1856" s="12">
        <f t="shared" si="28"/>
        <v>15</v>
      </c>
      <c r="L1856" s="4">
        <v>1</v>
      </c>
    </row>
    <row r="1857" spans="1:12" x14ac:dyDescent="0.25">
      <c r="A1857" s="3" t="s">
        <v>1700</v>
      </c>
      <c r="B1857" s="3" t="s">
        <v>3049</v>
      </c>
      <c r="C1857" s="3" t="s">
        <v>2234</v>
      </c>
      <c r="D1857" s="3" t="s">
        <v>2284</v>
      </c>
      <c r="E1857" s="3" t="s">
        <v>31</v>
      </c>
      <c r="F1857" s="3" t="s">
        <v>30</v>
      </c>
      <c r="G1857" s="3" t="s">
        <v>120</v>
      </c>
      <c r="H1857" s="3" t="s">
        <v>2879</v>
      </c>
      <c r="I1857" s="11">
        <v>8</v>
      </c>
      <c r="J1857" s="12">
        <v>9</v>
      </c>
      <c r="K1857" s="12">
        <f t="shared" si="28"/>
        <v>9</v>
      </c>
      <c r="L1857" s="4">
        <v>1</v>
      </c>
    </row>
    <row r="1858" spans="1:12" x14ac:dyDescent="0.25">
      <c r="A1858" s="3" t="s">
        <v>1701</v>
      </c>
      <c r="B1858" s="3" t="s">
        <v>3172</v>
      </c>
      <c r="C1858" s="3" t="s">
        <v>2234</v>
      </c>
      <c r="D1858" s="3" t="s">
        <v>2302</v>
      </c>
      <c r="E1858" s="3" t="s">
        <v>99</v>
      </c>
      <c r="F1858" s="3" t="s">
        <v>98</v>
      </c>
      <c r="G1858" s="3" t="s">
        <v>127</v>
      </c>
      <c r="H1858" s="3" t="s">
        <v>142</v>
      </c>
      <c r="I1858" s="11">
        <v>8</v>
      </c>
      <c r="J1858" s="12">
        <v>15</v>
      </c>
      <c r="K1858" s="12">
        <f t="shared" ref="K1858:K1921" si="29">IF(J1858&gt;31,31,J1858)</f>
        <v>15</v>
      </c>
      <c r="L1858" s="4">
        <v>0.2</v>
      </c>
    </row>
    <row r="1859" spans="1:12" x14ac:dyDescent="0.25">
      <c r="A1859" s="3" t="s">
        <v>1701</v>
      </c>
      <c r="B1859" s="3" t="s">
        <v>3172</v>
      </c>
      <c r="C1859" s="3" t="s">
        <v>2234</v>
      </c>
      <c r="D1859" s="3" t="s">
        <v>2814</v>
      </c>
      <c r="E1859" s="3" t="s">
        <v>99</v>
      </c>
      <c r="F1859" s="3" t="s">
        <v>98</v>
      </c>
      <c r="G1859" s="3" t="s">
        <v>98</v>
      </c>
      <c r="H1859" s="3" t="s">
        <v>99</v>
      </c>
      <c r="I1859" s="11">
        <v>8</v>
      </c>
      <c r="J1859" s="12">
        <v>15</v>
      </c>
      <c r="K1859" s="12">
        <f t="shared" si="29"/>
        <v>15</v>
      </c>
      <c r="L1859" s="4">
        <v>0.3</v>
      </c>
    </row>
    <row r="1860" spans="1:12" x14ac:dyDescent="0.25">
      <c r="A1860" s="3" t="s">
        <v>1701</v>
      </c>
      <c r="B1860" s="3" t="s">
        <v>3172</v>
      </c>
      <c r="C1860" s="3" t="s">
        <v>2234</v>
      </c>
      <c r="D1860" s="3" t="s">
        <v>2241</v>
      </c>
      <c r="E1860" s="3" t="s">
        <v>99</v>
      </c>
      <c r="F1860" s="3" t="s">
        <v>98</v>
      </c>
      <c r="G1860" s="3" t="s">
        <v>98</v>
      </c>
      <c r="H1860" s="3" t="s">
        <v>99</v>
      </c>
      <c r="I1860" s="11">
        <v>8</v>
      </c>
      <c r="J1860" s="12">
        <v>15</v>
      </c>
      <c r="K1860" s="12">
        <f t="shared" si="29"/>
        <v>15</v>
      </c>
      <c r="L1860" s="4">
        <v>0.4</v>
      </c>
    </row>
    <row r="1861" spans="1:12" x14ac:dyDescent="0.25">
      <c r="A1861" s="3" t="s">
        <v>1701</v>
      </c>
      <c r="B1861" s="3" t="s">
        <v>3172</v>
      </c>
      <c r="C1861" s="3" t="s">
        <v>2234</v>
      </c>
      <c r="D1861" s="3" t="s">
        <v>2886</v>
      </c>
      <c r="E1861" s="3" t="s">
        <v>99</v>
      </c>
      <c r="F1861" s="3" t="s">
        <v>98</v>
      </c>
      <c r="G1861" s="3" t="s">
        <v>98</v>
      </c>
      <c r="H1861" s="3" t="s">
        <v>99</v>
      </c>
      <c r="I1861" s="11">
        <v>8</v>
      </c>
      <c r="J1861" s="12">
        <v>15</v>
      </c>
      <c r="K1861" s="12">
        <f t="shared" si="29"/>
        <v>15</v>
      </c>
      <c r="L1861" s="4">
        <v>0.1</v>
      </c>
    </row>
    <row r="1862" spans="1:12" x14ac:dyDescent="0.25">
      <c r="A1862" s="3" t="s">
        <v>1702</v>
      </c>
      <c r="B1862" s="3" t="s">
        <v>3278</v>
      </c>
      <c r="C1862" s="3" t="s">
        <v>2234</v>
      </c>
      <c r="D1862" s="3" t="s">
        <v>2514</v>
      </c>
      <c r="E1862" s="3" t="s">
        <v>58</v>
      </c>
      <c r="F1862" s="3" t="s">
        <v>57</v>
      </c>
      <c r="G1862" s="3" t="s">
        <v>118</v>
      </c>
      <c r="H1862" s="3" t="s">
        <v>2880</v>
      </c>
      <c r="I1862" s="11">
        <v>5</v>
      </c>
      <c r="J1862" s="12">
        <v>16</v>
      </c>
      <c r="K1862" s="12">
        <f t="shared" si="29"/>
        <v>16</v>
      </c>
      <c r="L1862" s="4">
        <v>1</v>
      </c>
    </row>
    <row r="1863" spans="1:12" x14ac:dyDescent="0.25">
      <c r="A1863" s="3" t="s">
        <v>1703</v>
      </c>
      <c r="B1863" s="3" t="s">
        <v>3444</v>
      </c>
      <c r="C1863" s="3" t="s">
        <v>2234</v>
      </c>
      <c r="D1863" s="3" t="s">
        <v>2731</v>
      </c>
      <c r="E1863" s="3" t="s">
        <v>31</v>
      </c>
      <c r="F1863" s="3" t="s">
        <v>30</v>
      </c>
      <c r="G1863" s="3" t="s">
        <v>135</v>
      </c>
      <c r="H1863" s="3" t="s">
        <v>2883</v>
      </c>
      <c r="I1863" s="11">
        <v>4</v>
      </c>
      <c r="J1863" s="12">
        <v>13</v>
      </c>
      <c r="K1863" s="12">
        <f t="shared" si="29"/>
        <v>13</v>
      </c>
      <c r="L1863" s="4">
        <v>0.4</v>
      </c>
    </row>
    <row r="1864" spans="1:12" x14ac:dyDescent="0.25">
      <c r="A1864" s="3" t="s">
        <v>1703</v>
      </c>
      <c r="B1864" s="3" t="s">
        <v>3444</v>
      </c>
      <c r="C1864" s="3" t="s">
        <v>2234</v>
      </c>
      <c r="D1864" s="3" t="s">
        <v>2289</v>
      </c>
      <c r="E1864" s="3" t="s">
        <v>31</v>
      </c>
      <c r="F1864" s="3" t="s">
        <v>30</v>
      </c>
      <c r="G1864" s="3" t="s">
        <v>30</v>
      </c>
      <c r="H1864" s="3" t="s">
        <v>31</v>
      </c>
      <c r="I1864" s="11">
        <v>4</v>
      </c>
      <c r="J1864" s="12">
        <v>13</v>
      </c>
      <c r="K1864" s="12">
        <f t="shared" si="29"/>
        <v>13</v>
      </c>
      <c r="L1864" s="4">
        <v>0.6</v>
      </c>
    </row>
    <row r="1865" spans="1:12" x14ac:dyDescent="0.25">
      <c r="A1865" s="3" t="s">
        <v>1704</v>
      </c>
      <c r="B1865" s="3" t="s">
        <v>4788</v>
      </c>
      <c r="C1865" s="3" t="s">
        <v>2234</v>
      </c>
      <c r="D1865" s="3" t="s">
        <v>2691</v>
      </c>
      <c r="E1865" s="3" t="s">
        <v>52</v>
      </c>
      <c r="F1865" s="3" t="s">
        <v>51</v>
      </c>
      <c r="G1865" s="3" t="s">
        <v>127</v>
      </c>
      <c r="H1865" s="3" t="s">
        <v>142</v>
      </c>
      <c r="I1865" s="11">
        <v>10</v>
      </c>
      <c r="J1865" s="12">
        <v>9</v>
      </c>
      <c r="K1865" s="12">
        <f t="shared" si="29"/>
        <v>9</v>
      </c>
      <c r="L1865" s="4">
        <v>1</v>
      </c>
    </row>
    <row r="1866" spans="1:12" x14ac:dyDescent="0.25">
      <c r="A1866" s="3" t="s">
        <v>1705</v>
      </c>
      <c r="B1866" s="3" t="s">
        <v>4789</v>
      </c>
      <c r="C1866" s="3" t="s">
        <v>2234</v>
      </c>
      <c r="D1866" s="3" t="s">
        <v>2788</v>
      </c>
      <c r="E1866" s="3" t="s">
        <v>54</v>
      </c>
      <c r="F1866" s="3" t="s">
        <v>53</v>
      </c>
      <c r="G1866" s="3" t="s">
        <v>53</v>
      </c>
      <c r="H1866" s="3" t="s">
        <v>54</v>
      </c>
      <c r="I1866" s="11">
        <v>10</v>
      </c>
      <c r="J1866" s="12">
        <v>18</v>
      </c>
      <c r="K1866" s="12">
        <f t="shared" si="29"/>
        <v>18</v>
      </c>
      <c r="L1866" s="4">
        <v>1</v>
      </c>
    </row>
    <row r="1867" spans="1:12" x14ac:dyDescent="0.25">
      <c r="A1867" s="3" t="s">
        <v>1706</v>
      </c>
      <c r="B1867" s="3" t="s">
        <v>5318</v>
      </c>
      <c r="C1867" s="3" t="s">
        <v>2234</v>
      </c>
      <c r="D1867" s="3" t="s">
        <v>2787</v>
      </c>
      <c r="E1867" s="3" t="s">
        <v>139</v>
      </c>
      <c r="F1867" s="3" t="s">
        <v>138</v>
      </c>
      <c r="G1867" s="3" t="s">
        <v>138</v>
      </c>
      <c r="H1867" s="3" t="s">
        <v>139</v>
      </c>
      <c r="I1867" s="11">
        <v>6</v>
      </c>
      <c r="J1867" s="12">
        <v>14</v>
      </c>
      <c r="K1867" s="12">
        <f t="shared" si="29"/>
        <v>14</v>
      </c>
      <c r="L1867" s="4">
        <v>1</v>
      </c>
    </row>
    <row r="1868" spans="1:12" x14ac:dyDescent="0.25">
      <c r="A1868" s="3" t="s">
        <v>1707</v>
      </c>
      <c r="B1868" s="3" t="s">
        <v>3279</v>
      </c>
      <c r="C1868" s="3" t="s">
        <v>2234</v>
      </c>
      <c r="D1868" s="3" t="s">
        <v>2715</v>
      </c>
      <c r="E1868" s="3" t="s">
        <v>70</v>
      </c>
      <c r="F1868" s="3" t="s">
        <v>69</v>
      </c>
      <c r="G1868" s="3" t="s">
        <v>69</v>
      </c>
      <c r="H1868" s="3" t="s">
        <v>70</v>
      </c>
      <c r="I1868" s="11">
        <v>4</v>
      </c>
      <c r="J1868" s="12">
        <v>18</v>
      </c>
      <c r="K1868" s="12">
        <f t="shared" si="29"/>
        <v>18</v>
      </c>
      <c r="L1868" s="4">
        <v>1</v>
      </c>
    </row>
    <row r="1869" spans="1:12" x14ac:dyDescent="0.25">
      <c r="A1869" s="3" t="s">
        <v>1708</v>
      </c>
      <c r="B1869" s="3" t="s">
        <v>4790</v>
      </c>
      <c r="C1869" s="3" t="s">
        <v>2234</v>
      </c>
      <c r="D1869" s="3" t="s">
        <v>2308</v>
      </c>
      <c r="E1869" s="3" t="s">
        <v>31</v>
      </c>
      <c r="F1869" s="3" t="s">
        <v>30</v>
      </c>
      <c r="G1869" s="3" t="s">
        <v>30</v>
      </c>
      <c r="H1869" s="3" t="s">
        <v>31</v>
      </c>
      <c r="I1869" s="11">
        <v>1</v>
      </c>
      <c r="J1869" s="12">
        <v>8</v>
      </c>
      <c r="K1869" s="12">
        <f t="shared" si="29"/>
        <v>8</v>
      </c>
      <c r="L1869" s="4">
        <v>1</v>
      </c>
    </row>
    <row r="1870" spans="1:12" x14ac:dyDescent="0.25">
      <c r="A1870" s="3" t="s">
        <v>1709</v>
      </c>
      <c r="B1870" s="3" t="s">
        <v>5181</v>
      </c>
      <c r="C1870" s="3" t="s">
        <v>2234</v>
      </c>
      <c r="D1870" s="3" t="s">
        <v>2664</v>
      </c>
      <c r="E1870" s="3" t="s">
        <v>111</v>
      </c>
      <c r="F1870" s="3" t="s">
        <v>110</v>
      </c>
      <c r="G1870" s="3" t="s">
        <v>120</v>
      </c>
      <c r="H1870" s="3" t="s">
        <v>2879</v>
      </c>
      <c r="I1870" s="11">
        <v>8</v>
      </c>
      <c r="J1870" s="12">
        <v>18</v>
      </c>
      <c r="K1870" s="12">
        <f t="shared" si="29"/>
        <v>18</v>
      </c>
      <c r="L1870" s="4">
        <v>0.5</v>
      </c>
    </row>
    <row r="1871" spans="1:12" x14ac:dyDescent="0.25">
      <c r="A1871" s="3" t="s">
        <v>1709</v>
      </c>
      <c r="B1871" s="3" t="s">
        <v>5181</v>
      </c>
      <c r="C1871" s="3" t="s">
        <v>2234</v>
      </c>
      <c r="D1871" s="3" t="s">
        <v>2664</v>
      </c>
      <c r="E1871" s="3" t="s">
        <v>88</v>
      </c>
      <c r="F1871" s="3" t="s">
        <v>87</v>
      </c>
      <c r="G1871" s="3" t="s">
        <v>120</v>
      </c>
      <c r="H1871" s="3" t="s">
        <v>2879</v>
      </c>
      <c r="I1871" s="11">
        <v>8</v>
      </c>
      <c r="J1871" s="12">
        <v>18</v>
      </c>
      <c r="K1871" s="12">
        <f t="shared" si="29"/>
        <v>18</v>
      </c>
      <c r="L1871" s="4">
        <v>0.5</v>
      </c>
    </row>
    <row r="1872" spans="1:12" x14ac:dyDescent="0.25">
      <c r="A1872" s="3" t="s">
        <v>1710</v>
      </c>
      <c r="B1872" s="3" t="s">
        <v>3129</v>
      </c>
      <c r="C1872" s="3" t="s">
        <v>2234</v>
      </c>
      <c r="D1872" s="3" t="s">
        <v>2302</v>
      </c>
      <c r="E1872" s="3" t="s">
        <v>70</v>
      </c>
      <c r="F1872" s="3" t="s">
        <v>69</v>
      </c>
      <c r="G1872" s="3" t="s">
        <v>127</v>
      </c>
      <c r="H1872" s="3" t="s">
        <v>142</v>
      </c>
      <c r="I1872" s="11">
        <v>7</v>
      </c>
      <c r="J1872" s="12">
        <v>8</v>
      </c>
      <c r="K1872" s="12">
        <f t="shared" si="29"/>
        <v>8</v>
      </c>
      <c r="L1872" s="4">
        <v>0.8</v>
      </c>
    </row>
    <row r="1873" spans="1:12" x14ac:dyDescent="0.25">
      <c r="A1873" s="3" t="s">
        <v>1710</v>
      </c>
      <c r="B1873" s="3" t="s">
        <v>3129</v>
      </c>
      <c r="C1873" s="3" t="s">
        <v>2234</v>
      </c>
      <c r="D1873" s="3" t="s">
        <v>2282</v>
      </c>
      <c r="E1873" s="3" t="s">
        <v>70</v>
      </c>
      <c r="F1873" s="3" t="s">
        <v>69</v>
      </c>
      <c r="G1873" s="3" t="s">
        <v>69</v>
      </c>
      <c r="H1873" s="3" t="s">
        <v>70</v>
      </c>
      <c r="I1873" s="11">
        <v>7</v>
      </c>
      <c r="J1873" s="12">
        <v>8</v>
      </c>
      <c r="K1873" s="12">
        <f t="shared" si="29"/>
        <v>8</v>
      </c>
      <c r="L1873" s="4">
        <v>0.2</v>
      </c>
    </row>
    <row r="1874" spans="1:12" x14ac:dyDescent="0.25">
      <c r="A1874" s="3" t="s">
        <v>1711</v>
      </c>
      <c r="B1874" s="3" t="s">
        <v>3856</v>
      </c>
      <c r="C1874" s="3" t="s">
        <v>2234</v>
      </c>
      <c r="D1874" s="3" t="s">
        <v>2245</v>
      </c>
      <c r="E1874" s="3" t="s">
        <v>56</v>
      </c>
      <c r="F1874" s="3" t="s">
        <v>55</v>
      </c>
      <c r="G1874" s="3" t="s">
        <v>55</v>
      </c>
      <c r="H1874" s="3" t="s">
        <v>56</v>
      </c>
      <c r="I1874" s="11">
        <v>4</v>
      </c>
      <c r="J1874" s="12">
        <v>9</v>
      </c>
      <c r="K1874" s="12">
        <f t="shared" si="29"/>
        <v>9</v>
      </c>
      <c r="L1874" s="4">
        <v>1</v>
      </c>
    </row>
    <row r="1875" spans="1:12" x14ac:dyDescent="0.25">
      <c r="A1875" s="3" t="s">
        <v>1712</v>
      </c>
      <c r="B1875" s="3" t="s">
        <v>3857</v>
      </c>
      <c r="C1875" s="3" t="s">
        <v>2234</v>
      </c>
      <c r="D1875" s="3" t="s">
        <v>2253</v>
      </c>
      <c r="E1875" s="3" t="s">
        <v>68</v>
      </c>
      <c r="F1875" s="3" t="s">
        <v>67</v>
      </c>
      <c r="G1875" s="3" t="s">
        <v>127</v>
      </c>
      <c r="H1875" s="3" t="s">
        <v>142</v>
      </c>
      <c r="I1875" s="11">
        <v>3</v>
      </c>
      <c r="J1875" s="12">
        <v>7</v>
      </c>
      <c r="K1875" s="12">
        <f t="shared" si="29"/>
        <v>7</v>
      </c>
      <c r="L1875" s="4">
        <v>1</v>
      </c>
    </row>
    <row r="1876" spans="1:12" x14ac:dyDescent="0.25">
      <c r="A1876" s="3" t="s">
        <v>2226</v>
      </c>
      <c r="B1876" s="3" t="s">
        <v>2917</v>
      </c>
      <c r="C1876" s="3" t="s">
        <v>2234</v>
      </c>
      <c r="D1876" s="3" t="s">
        <v>2237</v>
      </c>
      <c r="E1876" s="3" t="s">
        <v>15</v>
      </c>
      <c r="F1876" s="3" t="s">
        <v>14</v>
      </c>
      <c r="G1876" s="3" t="s">
        <v>14</v>
      </c>
      <c r="H1876" s="3" t="s">
        <v>15</v>
      </c>
      <c r="I1876" s="11">
        <v>1</v>
      </c>
      <c r="J1876" s="12">
        <v>1</v>
      </c>
      <c r="K1876" s="12">
        <f t="shared" si="29"/>
        <v>1</v>
      </c>
      <c r="L1876" s="4">
        <v>1</v>
      </c>
    </row>
    <row r="1877" spans="1:12" x14ac:dyDescent="0.25">
      <c r="A1877" s="3" t="s">
        <v>1713</v>
      </c>
      <c r="B1877" s="3" t="s">
        <v>5319</v>
      </c>
      <c r="C1877" s="3" t="s">
        <v>2234</v>
      </c>
      <c r="D1877" s="3" t="s">
        <v>2460</v>
      </c>
      <c r="E1877" s="3" t="s">
        <v>31</v>
      </c>
      <c r="F1877" s="3" t="s">
        <v>30</v>
      </c>
      <c r="G1877" s="3" t="s">
        <v>30</v>
      </c>
      <c r="H1877" s="3" t="s">
        <v>31</v>
      </c>
      <c r="I1877" s="11">
        <v>5</v>
      </c>
      <c r="J1877" s="12">
        <v>5</v>
      </c>
      <c r="K1877" s="12">
        <f t="shared" si="29"/>
        <v>5</v>
      </c>
      <c r="L1877" s="4">
        <v>1</v>
      </c>
    </row>
    <row r="1878" spans="1:12" x14ac:dyDescent="0.25">
      <c r="A1878" s="3" t="s">
        <v>1714</v>
      </c>
      <c r="B1878" s="3" t="s">
        <v>3050</v>
      </c>
      <c r="C1878" s="3" t="s">
        <v>2234</v>
      </c>
      <c r="D1878" s="3" t="s">
        <v>2351</v>
      </c>
      <c r="E1878" s="3" t="s">
        <v>99</v>
      </c>
      <c r="F1878" s="3" t="s">
        <v>98</v>
      </c>
      <c r="G1878" s="3" t="s">
        <v>98</v>
      </c>
      <c r="H1878" s="3" t="s">
        <v>99</v>
      </c>
      <c r="I1878" s="11">
        <v>2</v>
      </c>
      <c r="J1878" s="12">
        <v>12</v>
      </c>
      <c r="K1878" s="12">
        <f t="shared" si="29"/>
        <v>12</v>
      </c>
      <c r="L1878" s="4">
        <v>1</v>
      </c>
    </row>
    <row r="1879" spans="1:12" x14ac:dyDescent="0.25">
      <c r="A1879" s="3" t="s">
        <v>1715</v>
      </c>
      <c r="B1879" s="3" t="s">
        <v>5162</v>
      </c>
      <c r="C1879" s="3" t="s">
        <v>2234</v>
      </c>
      <c r="D1879" s="3" t="s">
        <v>2333</v>
      </c>
      <c r="E1879" s="3" t="s">
        <v>82</v>
      </c>
      <c r="F1879" s="3" t="s">
        <v>81</v>
      </c>
      <c r="G1879" s="3" t="s">
        <v>120</v>
      </c>
      <c r="H1879" s="3" t="s">
        <v>2879</v>
      </c>
      <c r="I1879" s="11">
        <v>5</v>
      </c>
      <c r="J1879" s="12">
        <v>9</v>
      </c>
      <c r="K1879" s="12">
        <f t="shared" si="29"/>
        <v>9</v>
      </c>
      <c r="L1879" s="4">
        <v>0.6</v>
      </c>
    </row>
    <row r="1880" spans="1:12" x14ac:dyDescent="0.25">
      <c r="A1880" s="3" t="s">
        <v>2786</v>
      </c>
      <c r="B1880" s="3" t="s">
        <v>4791</v>
      </c>
      <c r="C1880" s="3" t="s">
        <v>2234</v>
      </c>
      <c r="D1880" s="3" t="s">
        <v>2659</v>
      </c>
      <c r="E1880" s="3" t="s">
        <v>9</v>
      </c>
      <c r="F1880" s="3" t="s">
        <v>8</v>
      </c>
      <c r="G1880" s="3" t="s">
        <v>8</v>
      </c>
      <c r="H1880" s="3" t="s">
        <v>2235</v>
      </c>
      <c r="I1880" s="11">
        <v>5</v>
      </c>
      <c r="J1880" s="12">
        <v>2</v>
      </c>
      <c r="K1880" s="12">
        <f t="shared" si="29"/>
        <v>2</v>
      </c>
      <c r="L1880" s="4">
        <v>1</v>
      </c>
    </row>
    <row r="1881" spans="1:12" x14ac:dyDescent="0.25">
      <c r="A1881" s="3" t="s">
        <v>1716</v>
      </c>
      <c r="B1881" s="3" t="s">
        <v>3445</v>
      </c>
      <c r="C1881" s="3" t="s">
        <v>2234</v>
      </c>
      <c r="D1881" s="3" t="s">
        <v>2353</v>
      </c>
      <c r="E1881" s="3" t="s">
        <v>88</v>
      </c>
      <c r="F1881" s="3" t="s">
        <v>87</v>
      </c>
      <c r="G1881" s="3" t="s">
        <v>118</v>
      </c>
      <c r="H1881" s="3" t="s">
        <v>2880</v>
      </c>
      <c r="I1881" s="11">
        <v>7</v>
      </c>
      <c r="J1881" s="12">
        <v>4</v>
      </c>
      <c r="K1881" s="12">
        <f t="shared" si="29"/>
        <v>4</v>
      </c>
      <c r="L1881" s="4">
        <v>1</v>
      </c>
    </row>
    <row r="1882" spans="1:12" x14ac:dyDescent="0.25">
      <c r="A1882" s="3" t="s">
        <v>2785</v>
      </c>
      <c r="B1882" s="3" t="s">
        <v>4792</v>
      </c>
      <c r="C1882" s="3" t="s">
        <v>2234</v>
      </c>
      <c r="D1882" s="3" t="s">
        <v>2362</v>
      </c>
      <c r="E1882" s="3" t="s">
        <v>33</v>
      </c>
      <c r="F1882" s="3" t="s">
        <v>32</v>
      </c>
      <c r="G1882" s="3" t="s">
        <v>32</v>
      </c>
      <c r="H1882" s="3" t="s">
        <v>33</v>
      </c>
      <c r="I1882" s="11">
        <v>1</v>
      </c>
      <c r="J1882" s="12">
        <v>7</v>
      </c>
      <c r="K1882" s="12">
        <f t="shared" si="29"/>
        <v>7</v>
      </c>
      <c r="L1882" s="4">
        <v>1</v>
      </c>
    </row>
    <row r="1883" spans="1:12" x14ac:dyDescent="0.25">
      <c r="A1883" s="3" t="s">
        <v>1717</v>
      </c>
      <c r="B1883" s="3" t="s">
        <v>3858</v>
      </c>
      <c r="C1883" s="3" t="s">
        <v>2234</v>
      </c>
      <c r="D1883" s="3" t="s">
        <v>2479</v>
      </c>
      <c r="E1883" s="3" t="s">
        <v>15</v>
      </c>
      <c r="F1883" s="3" t="s">
        <v>14</v>
      </c>
      <c r="G1883" s="3" t="s">
        <v>120</v>
      </c>
      <c r="H1883" s="3" t="s">
        <v>2879</v>
      </c>
      <c r="I1883" s="11">
        <v>1</v>
      </c>
      <c r="J1883" s="12">
        <v>13</v>
      </c>
      <c r="K1883" s="12">
        <f t="shared" si="29"/>
        <v>13</v>
      </c>
      <c r="L1883" s="4">
        <v>1</v>
      </c>
    </row>
    <row r="1884" spans="1:12" x14ac:dyDescent="0.25">
      <c r="A1884" s="3" t="s">
        <v>2784</v>
      </c>
      <c r="B1884" s="3" t="s">
        <v>3446</v>
      </c>
      <c r="C1884" s="3" t="s">
        <v>2234</v>
      </c>
      <c r="D1884" s="3" t="s">
        <v>2259</v>
      </c>
      <c r="E1884" s="3" t="s">
        <v>2224</v>
      </c>
      <c r="F1884" s="3" t="s">
        <v>40</v>
      </c>
      <c r="G1884" s="3" t="s">
        <v>127</v>
      </c>
      <c r="H1884" s="3" t="s">
        <v>142</v>
      </c>
      <c r="I1884" s="11">
        <v>1</v>
      </c>
      <c r="J1884" s="12">
        <v>3</v>
      </c>
      <c r="K1884" s="12">
        <f t="shared" si="29"/>
        <v>3</v>
      </c>
      <c r="L1884" s="4">
        <v>1</v>
      </c>
    </row>
    <row r="1885" spans="1:12" x14ac:dyDescent="0.25">
      <c r="A1885" s="3" t="s">
        <v>2089</v>
      </c>
      <c r="B1885" s="3" t="s">
        <v>5320</v>
      </c>
      <c r="C1885" s="3" t="s">
        <v>2234</v>
      </c>
      <c r="D1885" s="3" t="s">
        <v>2783</v>
      </c>
      <c r="E1885" s="3" t="s">
        <v>121</v>
      </c>
      <c r="F1885" s="3" t="s">
        <v>120</v>
      </c>
      <c r="G1885" s="3" t="s">
        <v>120</v>
      </c>
      <c r="H1885" s="3" t="s">
        <v>2879</v>
      </c>
      <c r="I1885" s="11">
        <v>9</v>
      </c>
      <c r="J1885" s="12">
        <v>12</v>
      </c>
      <c r="K1885" s="12">
        <f t="shared" si="29"/>
        <v>12</v>
      </c>
      <c r="L1885" s="4">
        <v>1</v>
      </c>
    </row>
    <row r="1886" spans="1:12" x14ac:dyDescent="0.25">
      <c r="A1886" s="3" t="s">
        <v>1718</v>
      </c>
      <c r="B1886" s="3" t="s">
        <v>3859</v>
      </c>
      <c r="C1886" s="3" t="s">
        <v>2234</v>
      </c>
      <c r="D1886" s="3" t="s">
        <v>2353</v>
      </c>
      <c r="E1886" s="3" t="s">
        <v>15</v>
      </c>
      <c r="F1886" s="3" t="s">
        <v>14</v>
      </c>
      <c r="G1886" s="3" t="s">
        <v>118</v>
      </c>
      <c r="H1886" s="3" t="s">
        <v>2880</v>
      </c>
      <c r="I1886" s="11">
        <v>4</v>
      </c>
      <c r="J1886" s="12">
        <v>13</v>
      </c>
      <c r="K1886" s="12">
        <f t="shared" si="29"/>
        <v>13</v>
      </c>
      <c r="L1886" s="4">
        <v>1</v>
      </c>
    </row>
    <row r="1887" spans="1:12" x14ac:dyDescent="0.25">
      <c r="A1887" s="3" t="s">
        <v>2090</v>
      </c>
      <c r="B1887" s="3" t="s">
        <v>3051</v>
      </c>
      <c r="C1887" s="3" t="s">
        <v>2234</v>
      </c>
      <c r="D1887" s="3" t="s">
        <v>2308</v>
      </c>
      <c r="E1887" s="3" t="s">
        <v>70</v>
      </c>
      <c r="F1887" s="3" t="s">
        <v>69</v>
      </c>
      <c r="G1887" s="3" t="s">
        <v>69</v>
      </c>
      <c r="H1887" s="3" t="s">
        <v>70</v>
      </c>
      <c r="I1887" s="11">
        <v>1</v>
      </c>
      <c r="J1887" s="12">
        <v>3</v>
      </c>
      <c r="K1887" s="12">
        <f t="shared" si="29"/>
        <v>3</v>
      </c>
      <c r="L1887" s="4">
        <v>1</v>
      </c>
    </row>
    <row r="1888" spans="1:12" x14ac:dyDescent="0.25">
      <c r="A1888" s="3" t="s">
        <v>1719</v>
      </c>
      <c r="B1888" s="3" t="s">
        <v>4793</v>
      </c>
      <c r="C1888" s="3" t="s">
        <v>2234</v>
      </c>
      <c r="D1888" s="3" t="s">
        <v>2284</v>
      </c>
      <c r="E1888" s="3" t="s">
        <v>7</v>
      </c>
      <c r="F1888" s="3" t="s">
        <v>6</v>
      </c>
      <c r="G1888" s="3" t="s">
        <v>120</v>
      </c>
      <c r="H1888" s="3" t="s">
        <v>2879</v>
      </c>
      <c r="I1888" s="11">
        <v>7</v>
      </c>
      <c r="J1888" s="12">
        <v>5</v>
      </c>
      <c r="K1888" s="12">
        <f t="shared" si="29"/>
        <v>5</v>
      </c>
      <c r="L1888" s="4">
        <v>1</v>
      </c>
    </row>
    <row r="1889" spans="1:12" x14ac:dyDescent="0.25">
      <c r="A1889" s="3" t="s">
        <v>1720</v>
      </c>
      <c r="B1889" s="3" t="s">
        <v>3052</v>
      </c>
      <c r="C1889" s="3" t="s">
        <v>2234</v>
      </c>
      <c r="D1889" s="3" t="s">
        <v>2308</v>
      </c>
      <c r="E1889" s="3" t="s">
        <v>99</v>
      </c>
      <c r="F1889" s="3" t="s">
        <v>98</v>
      </c>
      <c r="G1889" s="3" t="s">
        <v>98</v>
      </c>
      <c r="H1889" s="3" t="s">
        <v>99</v>
      </c>
      <c r="I1889" s="11">
        <v>5</v>
      </c>
      <c r="J1889" s="12">
        <v>8</v>
      </c>
      <c r="K1889" s="12">
        <f t="shared" si="29"/>
        <v>8</v>
      </c>
      <c r="L1889" s="4">
        <v>1</v>
      </c>
    </row>
    <row r="1890" spans="1:12" x14ac:dyDescent="0.25">
      <c r="A1890" s="3" t="s">
        <v>1721</v>
      </c>
      <c r="B1890" s="3" t="s">
        <v>3860</v>
      </c>
      <c r="C1890" s="3" t="s">
        <v>2234</v>
      </c>
      <c r="D1890" s="3" t="s">
        <v>2284</v>
      </c>
      <c r="E1890" s="3" t="s">
        <v>31</v>
      </c>
      <c r="F1890" s="3" t="s">
        <v>30</v>
      </c>
      <c r="G1890" s="3" t="s">
        <v>120</v>
      </c>
      <c r="H1890" s="3" t="s">
        <v>2879</v>
      </c>
      <c r="I1890" s="11">
        <v>5</v>
      </c>
      <c r="J1890" s="12">
        <v>8</v>
      </c>
      <c r="K1890" s="12">
        <f t="shared" si="29"/>
        <v>8</v>
      </c>
      <c r="L1890" s="4">
        <v>1</v>
      </c>
    </row>
    <row r="1891" spans="1:12" x14ac:dyDescent="0.25">
      <c r="A1891" s="3" t="s">
        <v>1722</v>
      </c>
      <c r="B1891" s="3" t="s">
        <v>4794</v>
      </c>
      <c r="C1891" s="3" t="s">
        <v>2234</v>
      </c>
      <c r="D1891" s="3" t="s">
        <v>2253</v>
      </c>
      <c r="E1891" s="3" t="s">
        <v>111</v>
      </c>
      <c r="F1891" s="3" t="s">
        <v>110</v>
      </c>
      <c r="G1891" s="3" t="s">
        <v>127</v>
      </c>
      <c r="H1891" s="3" t="s">
        <v>142</v>
      </c>
      <c r="I1891" s="11">
        <v>3</v>
      </c>
      <c r="J1891" s="12">
        <v>5</v>
      </c>
      <c r="K1891" s="12">
        <f t="shared" si="29"/>
        <v>5</v>
      </c>
      <c r="L1891" s="4">
        <v>1</v>
      </c>
    </row>
    <row r="1892" spans="1:12" x14ac:dyDescent="0.25">
      <c r="A1892" s="3" t="s">
        <v>1723</v>
      </c>
      <c r="B1892" s="3" t="s">
        <v>3447</v>
      </c>
      <c r="C1892" s="3" t="s">
        <v>2234</v>
      </c>
      <c r="D1892" s="3" t="s">
        <v>2677</v>
      </c>
      <c r="E1892" s="3" t="s">
        <v>96</v>
      </c>
      <c r="F1892" s="3" t="s">
        <v>95</v>
      </c>
      <c r="G1892" s="3" t="s">
        <v>95</v>
      </c>
      <c r="H1892" s="3" t="s">
        <v>96</v>
      </c>
      <c r="I1892" s="11">
        <v>1</v>
      </c>
      <c r="J1892" s="12">
        <v>5</v>
      </c>
      <c r="K1892" s="12">
        <f t="shared" si="29"/>
        <v>5</v>
      </c>
      <c r="L1892" s="4">
        <v>0.2</v>
      </c>
    </row>
    <row r="1893" spans="1:12" x14ac:dyDescent="0.25">
      <c r="A1893" s="3" t="s">
        <v>1723</v>
      </c>
      <c r="B1893" s="3" t="s">
        <v>3447</v>
      </c>
      <c r="C1893" s="3" t="s">
        <v>2234</v>
      </c>
      <c r="D1893" s="3" t="s">
        <v>2746</v>
      </c>
      <c r="E1893" s="3" t="s">
        <v>96</v>
      </c>
      <c r="F1893" s="3" t="s">
        <v>95</v>
      </c>
      <c r="G1893" s="3" t="s">
        <v>95</v>
      </c>
      <c r="H1893" s="3" t="s">
        <v>96</v>
      </c>
      <c r="I1893" s="11">
        <v>1</v>
      </c>
      <c r="J1893" s="12">
        <v>5</v>
      </c>
      <c r="K1893" s="12">
        <f t="shared" si="29"/>
        <v>5</v>
      </c>
      <c r="L1893" s="4">
        <v>0.8</v>
      </c>
    </row>
    <row r="1894" spans="1:12" x14ac:dyDescent="0.25">
      <c r="A1894" s="3" t="s">
        <v>1724</v>
      </c>
      <c r="B1894" s="3" t="s">
        <v>3280</v>
      </c>
      <c r="C1894" s="3" t="s">
        <v>2234</v>
      </c>
      <c r="D1894" s="3" t="s">
        <v>2375</v>
      </c>
      <c r="E1894" s="3" t="s">
        <v>17</v>
      </c>
      <c r="F1894" s="3" t="s">
        <v>16</v>
      </c>
      <c r="G1894" s="3" t="s">
        <v>127</v>
      </c>
      <c r="H1894" s="3" t="s">
        <v>142</v>
      </c>
      <c r="I1894" s="11">
        <v>5</v>
      </c>
      <c r="J1894" s="12">
        <v>4</v>
      </c>
      <c r="K1894" s="12">
        <f t="shared" si="29"/>
        <v>4</v>
      </c>
      <c r="L1894" s="4">
        <v>1</v>
      </c>
    </row>
    <row r="1895" spans="1:12" x14ac:dyDescent="0.25">
      <c r="A1895" s="3" t="s">
        <v>1725</v>
      </c>
      <c r="B1895" s="3" t="s">
        <v>4795</v>
      </c>
      <c r="C1895" s="3" t="s">
        <v>2234</v>
      </c>
      <c r="D1895" s="3" t="s">
        <v>2359</v>
      </c>
      <c r="E1895" s="3" t="s">
        <v>99</v>
      </c>
      <c r="F1895" s="3" t="s">
        <v>98</v>
      </c>
      <c r="G1895" s="3" t="s">
        <v>98</v>
      </c>
      <c r="H1895" s="3" t="s">
        <v>99</v>
      </c>
      <c r="I1895" s="11">
        <v>1</v>
      </c>
      <c r="J1895" s="12">
        <v>9</v>
      </c>
      <c r="K1895" s="12">
        <f t="shared" si="29"/>
        <v>9</v>
      </c>
      <c r="L1895" s="4">
        <v>1</v>
      </c>
    </row>
    <row r="1896" spans="1:12" x14ac:dyDescent="0.25">
      <c r="A1896" s="3" t="s">
        <v>1726</v>
      </c>
      <c r="B1896" s="3" t="s">
        <v>3861</v>
      </c>
      <c r="C1896" s="3" t="s">
        <v>2234</v>
      </c>
      <c r="D1896" s="3" t="s">
        <v>2696</v>
      </c>
      <c r="E1896" s="3" t="s">
        <v>96</v>
      </c>
      <c r="F1896" s="3" t="s">
        <v>95</v>
      </c>
      <c r="G1896" s="3" t="s">
        <v>120</v>
      </c>
      <c r="H1896" s="3" t="s">
        <v>2879</v>
      </c>
      <c r="I1896" s="11">
        <v>5</v>
      </c>
      <c r="J1896" s="12">
        <v>7</v>
      </c>
      <c r="K1896" s="12">
        <f t="shared" si="29"/>
        <v>7</v>
      </c>
      <c r="L1896" s="4">
        <v>1</v>
      </c>
    </row>
    <row r="1897" spans="1:12" x14ac:dyDescent="0.25">
      <c r="A1897" s="3" t="s">
        <v>1727</v>
      </c>
      <c r="B1897" s="3" t="s">
        <v>3102</v>
      </c>
      <c r="C1897" s="3" t="s">
        <v>2234</v>
      </c>
      <c r="D1897" s="3" t="s">
        <v>2237</v>
      </c>
      <c r="E1897" s="3" t="s">
        <v>92</v>
      </c>
      <c r="F1897" s="3" t="s">
        <v>91</v>
      </c>
      <c r="G1897" s="3" t="s">
        <v>91</v>
      </c>
      <c r="H1897" s="3" t="s">
        <v>92</v>
      </c>
      <c r="I1897" s="11">
        <v>5</v>
      </c>
      <c r="J1897" s="12">
        <v>5</v>
      </c>
      <c r="K1897" s="12">
        <f t="shared" si="29"/>
        <v>5</v>
      </c>
      <c r="L1897" s="4">
        <v>1</v>
      </c>
    </row>
    <row r="1898" spans="1:12" x14ac:dyDescent="0.25">
      <c r="A1898" s="3" t="s">
        <v>2782</v>
      </c>
      <c r="B1898" s="3" t="s">
        <v>5321</v>
      </c>
      <c r="C1898" s="3" t="s">
        <v>2234</v>
      </c>
      <c r="D1898" s="3" t="s">
        <v>2333</v>
      </c>
      <c r="E1898" s="3" t="s">
        <v>60</v>
      </c>
      <c r="F1898" s="3" t="s">
        <v>59</v>
      </c>
      <c r="G1898" s="3" t="s">
        <v>120</v>
      </c>
      <c r="H1898" s="3" t="s">
        <v>2879</v>
      </c>
      <c r="I1898" s="11">
        <v>8</v>
      </c>
      <c r="J1898" s="12">
        <v>10</v>
      </c>
      <c r="K1898" s="12">
        <f t="shared" si="29"/>
        <v>10</v>
      </c>
      <c r="L1898" s="4">
        <v>1</v>
      </c>
    </row>
    <row r="1899" spans="1:12" x14ac:dyDescent="0.25">
      <c r="A1899" s="3" t="s">
        <v>2781</v>
      </c>
      <c r="B1899" s="3" t="s">
        <v>4796</v>
      </c>
      <c r="C1899" s="3" t="s">
        <v>2234</v>
      </c>
      <c r="D1899" s="3" t="s">
        <v>2357</v>
      </c>
      <c r="E1899" s="3" t="s">
        <v>88</v>
      </c>
      <c r="F1899" s="3" t="s">
        <v>87</v>
      </c>
      <c r="G1899" s="3" t="s">
        <v>127</v>
      </c>
      <c r="H1899" s="3" t="s">
        <v>142</v>
      </c>
      <c r="I1899" s="11">
        <v>8</v>
      </c>
      <c r="J1899" s="12">
        <v>11</v>
      </c>
      <c r="K1899" s="12">
        <f t="shared" si="29"/>
        <v>11</v>
      </c>
      <c r="L1899" s="4">
        <v>1</v>
      </c>
    </row>
    <row r="1900" spans="1:12" x14ac:dyDescent="0.25">
      <c r="A1900" s="3" t="s">
        <v>1728</v>
      </c>
      <c r="B1900" s="3" t="s">
        <v>4797</v>
      </c>
      <c r="C1900" s="3" t="s">
        <v>2234</v>
      </c>
      <c r="D1900" s="3" t="s">
        <v>2359</v>
      </c>
      <c r="E1900" s="3" t="s">
        <v>31</v>
      </c>
      <c r="F1900" s="3" t="s">
        <v>30</v>
      </c>
      <c r="G1900" s="3" t="s">
        <v>30</v>
      </c>
      <c r="H1900" s="3" t="s">
        <v>31</v>
      </c>
      <c r="I1900" s="11">
        <v>1</v>
      </c>
      <c r="J1900" s="12">
        <v>11</v>
      </c>
      <c r="K1900" s="12">
        <f t="shared" si="29"/>
        <v>11</v>
      </c>
      <c r="L1900" s="4">
        <v>1</v>
      </c>
    </row>
    <row r="1901" spans="1:12" x14ac:dyDescent="0.25">
      <c r="A1901" s="3" t="s">
        <v>1729</v>
      </c>
      <c r="B1901" s="3" t="s">
        <v>2942</v>
      </c>
      <c r="C1901" s="3" t="s">
        <v>2234</v>
      </c>
      <c r="D1901" s="3" t="s">
        <v>2357</v>
      </c>
      <c r="E1901" s="3" t="s">
        <v>50</v>
      </c>
      <c r="F1901" s="3" t="s">
        <v>49</v>
      </c>
      <c r="G1901" s="3" t="s">
        <v>127</v>
      </c>
      <c r="H1901" s="3" t="s">
        <v>142</v>
      </c>
      <c r="I1901" s="11">
        <v>8</v>
      </c>
      <c r="J1901" s="12">
        <v>15</v>
      </c>
      <c r="K1901" s="12">
        <f t="shared" si="29"/>
        <v>15</v>
      </c>
      <c r="L1901" s="4">
        <v>1</v>
      </c>
    </row>
    <row r="1902" spans="1:12" x14ac:dyDescent="0.25">
      <c r="A1902" s="3" t="s">
        <v>1730</v>
      </c>
      <c r="B1902" s="3" t="s">
        <v>3053</v>
      </c>
      <c r="C1902" s="3" t="s">
        <v>2234</v>
      </c>
      <c r="D1902" s="3" t="s">
        <v>2251</v>
      </c>
      <c r="E1902" s="3" t="s">
        <v>70</v>
      </c>
      <c r="F1902" s="3" t="s">
        <v>69</v>
      </c>
      <c r="G1902" s="3" t="s">
        <v>69</v>
      </c>
      <c r="H1902" s="3" t="s">
        <v>70</v>
      </c>
      <c r="I1902" s="11">
        <v>5</v>
      </c>
      <c r="J1902" s="12">
        <v>6</v>
      </c>
      <c r="K1902" s="12">
        <f t="shared" si="29"/>
        <v>6</v>
      </c>
      <c r="L1902" s="4">
        <v>0.2</v>
      </c>
    </row>
    <row r="1903" spans="1:12" x14ac:dyDescent="0.25">
      <c r="A1903" s="3" t="s">
        <v>1730</v>
      </c>
      <c r="B1903" s="3" t="s">
        <v>3053</v>
      </c>
      <c r="C1903" s="3" t="s">
        <v>2234</v>
      </c>
      <c r="D1903" s="3" t="s">
        <v>2257</v>
      </c>
      <c r="E1903" s="3" t="s">
        <v>70</v>
      </c>
      <c r="F1903" s="3" t="s">
        <v>69</v>
      </c>
      <c r="G1903" s="3" t="s">
        <v>69</v>
      </c>
      <c r="H1903" s="3" t="s">
        <v>70</v>
      </c>
      <c r="I1903" s="11">
        <v>5</v>
      </c>
      <c r="J1903" s="12">
        <v>6</v>
      </c>
      <c r="K1903" s="12">
        <f t="shared" si="29"/>
        <v>6</v>
      </c>
      <c r="L1903" s="4">
        <v>0.8</v>
      </c>
    </row>
    <row r="1904" spans="1:12" x14ac:dyDescent="0.25">
      <c r="A1904" s="3" t="s">
        <v>1731</v>
      </c>
      <c r="B1904" s="3" t="s">
        <v>3448</v>
      </c>
      <c r="C1904" s="3" t="s">
        <v>2234</v>
      </c>
      <c r="D1904" s="3" t="s">
        <v>2268</v>
      </c>
      <c r="E1904" s="3" t="s">
        <v>33</v>
      </c>
      <c r="F1904" s="3" t="s">
        <v>32</v>
      </c>
      <c r="G1904" s="3" t="s">
        <v>32</v>
      </c>
      <c r="H1904" s="3" t="s">
        <v>33</v>
      </c>
      <c r="I1904" s="11">
        <v>7</v>
      </c>
      <c r="J1904" s="12">
        <v>10</v>
      </c>
      <c r="K1904" s="12">
        <f t="shared" si="29"/>
        <v>10</v>
      </c>
      <c r="L1904" s="4">
        <v>0.2</v>
      </c>
    </row>
    <row r="1905" spans="1:12" x14ac:dyDescent="0.25">
      <c r="A1905" s="3" t="s">
        <v>1731</v>
      </c>
      <c r="B1905" s="3" t="s">
        <v>3448</v>
      </c>
      <c r="C1905" s="3" t="s">
        <v>2234</v>
      </c>
      <c r="D1905" s="3" t="s">
        <v>2302</v>
      </c>
      <c r="E1905" s="3" t="s">
        <v>33</v>
      </c>
      <c r="F1905" s="3" t="s">
        <v>32</v>
      </c>
      <c r="G1905" s="3" t="s">
        <v>127</v>
      </c>
      <c r="H1905" s="3" t="s">
        <v>142</v>
      </c>
      <c r="I1905" s="11">
        <v>7</v>
      </c>
      <c r="J1905" s="12">
        <v>10</v>
      </c>
      <c r="K1905" s="12">
        <f t="shared" si="29"/>
        <v>10</v>
      </c>
      <c r="L1905" s="4">
        <v>0.8</v>
      </c>
    </row>
    <row r="1906" spans="1:12" x14ac:dyDescent="0.25">
      <c r="A1906" s="3" t="s">
        <v>1732</v>
      </c>
      <c r="B1906" s="3" t="s">
        <v>3157</v>
      </c>
      <c r="C1906" s="3" t="s">
        <v>2234</v>
      </c>
      <c r="D1906" s="3" t="s">
        <v>2359</v>
      </c>
      <c r="E1906" s="3" t="s">
        <v>99</v>
      </c>
      <c r="F1906" s="3" t="s">
        <v>98</v>
      </c>
      <c r="G1906" s="3" t="s">
        <v>98</v>
      </c>
      <c r="H1906" s="3" t="s">
        <v>99</v>
      </c>
      <c r="I1906" s="11">
        <v>5</v>
      </c>
      <c r="J1906" s="12">
        <v>8</v>
      </c>
      <c r="K1906" s="12">
        <f t="shared" si="29"/>
        <v>8</v>
      </c>
      <c r="L1906" s="4">
        <v>1</v>
      </c>
    </row>
    <row r="1907" spans="1:12" x14ac:dyDescent="0.25">
      <c r="A1907" s="3" t="s">
        <v>1733</v>
      </c>
      <c r="B1907" s="3" t="s">
        <v>4798</v>
      </c>
      <c r="C1907" s="3" t="s">
        <v>2234</v>
      </c>
      <c r="D1907" s="3" t="s">
        <v>2375</v>
      </c>
      <c r="E1907" s="3" t="s">
        <v>68</v>
      </c>
      <c r="F1907" s="3" t="s">
        <v>67</v>
      </c>
      <c r="G1907" s="3" t="s">
        <v>127</v>
      </c>
      <c r="H1907" s="3" t="s">
        <v>142</v>
      </c>
      <c r="I1907" s="11">
        <v>3</v>
      </c>
      <c r="J1907" s="12">
        <v>8</v>
      </c>
      <c r="K1907" s="12">
        <f t="shared" si="29"/>
        <v>8</v>
      </c>
      <c r="L1907" s="4">
        <v>1</v>
      </c>
    </row>
    <row r="1908" spans="1:12" x14ac:dyDescent="0.25">
      <c r="A1908" s="3" t="s">
        <v>1734</v>
      </c>
      <c r="B1908" s="3" t="s">
        <v>4799</v>
      </c>
      <c r="C1908" s="3" t="s">
        <v>2234</v>
      </c>
      <c r="D1908" s="3" t="s">
        <v>2282</v>
      </c>
      <c r="E1908" s="3" t="s">
        <v>99</v>
      </c>
      <c r="F1908" s="3" t="s">
        <v>98</v>
      </c>
      <c r="G1908" s="3" t="s">
        <v>98</v>
      </c>
      <c r="H1908" s="3" t="s">
        <v>99</v>
      </c>
      <c r="I1908" s="11">
        <v>7</v>
      </c>
      <c r="J1908" s="12">
        <v>7</v>
      </c>
      <c r="K1908" s="12">
        <f t="shared" si="29"/>
        <v>7</v>
      </c>
      <c r="L1908" s="4">
        <v>1</v>
      </c>
    </row>
    <row r="1909" spans="1:12" x14ac:dyDescent="0.25">
      <c r="A1909" s="3" t="s">
        <v>1735</v>
      </c>
      <c r="B1909" s="3" t="s">
        <v>4800</v>
      </c>
      <c r="C1909" s="3" t="s">
        <v>2234</v>
      </c>
      <c r="D1909" s="3" t="s">
        <v>2479</v>
      </c>
      <c r="E1909" s="3" t="s">
        <v>15</v>
      </c>
      <c r="F1909" s="3" t="s">
        <v>14</v>
      </c>
      <c r="G1909" s="3" t="s">
        <v>120</v>
      </c>
      <c r="H1909" s="3" t="s">
        <v>2879</v>
      </c>
      <c r="I1909" s="11">
        <v>7</v>
      </c>
      <c r="J1909" s="12">
        <v>9</v>
      </c>
      <c r="K1909" s="12">
        <f t="shared" si="29"/>
        <v>9</v>
      </c>
      <c r="L1909" s="4">
        <v>1</v>
      </c>
    </row>
    <row r="1910" spans="1:12" x14ac:dyDescent="0.25">
      <c r="A1910" s="3" t="s">
        <v>1736</v>
      </c>
      <c r="B1910" s="3" t="s">
        <v>3862</v>
      </c>
      <c r="C1910" s="3" t="s">
        <v>2234</v>
      </c>
      <c r="D1910" s="3" t="s">
        <v>2691</v>
      </c>
      <c r="E1910" s="3" t="s">
        <v>42</v>
      </c>
      <c r="F1910" s="3" t="s">
        <v>41</v>
      </c>
      <c r="G1910" s="3" t="s">
        <v>127</v>
      </c>
      <c r="H1910" s="3" t="s">
        <v>142</v>
      </c>
      <c r="I1910" s="11">
        <v>1</v>
      </c>
      <c r="J1910" s="12">
        <v>7</v>
      </c>
      <c r="K1910" s="12">
        <f t="shared" si="29"/>
        <v>7</v>
      </c>
      <c r="L1910" s="4">
        <v>1</v>
      </c>
    </row>
    <row r="1911" spans="1:12" x14ac:dyDescent="0.25">
      <c r="A1911" s="3" t="s">
        <v>1737</v>
      </c>
      <c r="B1911" s="3" t="s">
        <v>5322</v>
      </c>
      <c r="C1911" s="3" t="s">
        <v>2234</v>
      </c>
      <c r="D1911" s="3" t="s">
        <v>2333</v>
      </c>
      <c r="E1911" s="3" t="s">
        <v>105</v>
      </c>
      <c r="F1911" s="3" t="s">
        <v>104</v>
      </c>
      <c r="G1911" s="3" t="s">
        <v>120</v>
      </c>
      <c r="H1911" s="3" t="s">
        <v>2879</v>
      </c>
      <c r="I1911" s="11">
        <v>5</v>
      </c>
      <c r="J1911" s="12">
        <v>10</v>
      </c>
      <c r="K1911" s="12">
        <f t="shared" si="29"/>
        <v>10</v>
      </c>
      <c r="L1911" s="4">
        <v>1</v>
      </c>
    </row>
    <row r="1912" spans="1:12" x14ac:dyDescent="0.25">
      <c r="A1912" s="3" t="s">
        <v>2780</v>
      </c>
      <c r="B1912" s="3" t="s">
        <v>4801</v>
      </c>
      <c r="C1912" s="3" t="s">
        <v>2234</v>
      </c>
      <c r="D1912" s="3" t="s">
        <v>2337</v>
      </c>
      <c r="E1912" s="3" t="s">
        <v>31</v>
      </c>
      <c r="F1912" s="3" t="s">
        <v>30</v>
      </c>
      <c r="G1912" s="3" t="s">
        <v>120</v>
      </c>
      <c r="H1912" s="3" t="s">
        <v>2879</v>
      </c>
      <c r="I1912" s="11">
        <v>6</v>
      </c>
      <c r="J1912" s="12">
        <v>14</v>
      </c>
      <c r="K1912" s="12">
        <f t="shared" si="29"/>
        <v>14</v>
      </c>
      <c r="L1912" s="4">
        <v>1</v>
      </c>
    </row>
    <row r="1913" spans="1:12" x14ac:dyDescent="0.25">
      <c r="A1913" s="3" t="s">
        <v>1738</v>
      </c>
      <c r="B1913" s="3" t="s">
        <v>3863</v>
      </c>
      <c r="C1913" s="3" t="s">
        <v>2234</v>
      </c>
      <c r="D1913" s="3" t="s">
        <v>2362</v>
      </c>
      <c r="E1913" s="3" t="s">
        <v>13</v>
      </c>
      <c r="F1913" s="3" t="s">
        <v>12</v>
      </c>
      <c r="G1913" s="3" t="s">
        <v>12</v>
      </c>
      <c r="H1913" s="3" t="s">
        <v>13</v>
      </c>
      <c r="I1913" s="11">
        <v>1</v>
      </c>
      <c r="J1913" s="12">
        <v>8</v>
      </c>
      <c r="K1913" s="12">
        <f t="shared" si="29"/>
        <v>8</v>
      </c>
      <c r="L1913" s="4">
        <v>1</v>
      </c>
    </row>
    <row r="1914" spans="1:12" x14ac:dyDescent="0.25">
      <c r="A1914" s="3" t="s">
        <v>1739</v>
      </c>
      <c r="B1914" s="3" t="s">
        <v>3864</v>
      </c>
      <c r="C1914" s="3" t="s">
        <v>2234</v>
      </c>
      <c r="D1914" s="3" t="s">
        <v>2779</v>
      </c>
      <c r="E1914" s="3" t="s">
        <v>117</v>
      </c>
      <c r="F1914" s="3" t="s">
        <v>116</v>
      </c>
      <c r="G1914" s="3" t="s">
        <v>120</v>
      </c>
      <c r="H1914" s="3" t="s">
        <v>2879</v>
      </c>
      <c r="I1914" s="11">
        <v>5</v>
      </c>
      <c r="J1914" s="12">
        <v>8</v>
      </c>
      <c r="K1914" s="12">
        <f t="shared" si="29"/>
        <v>8</v>
      </c>
      <c r="L1914" s="4">
        <v>1</v>
      </c>
    </row>
    <row r="1915" spans="1:12" x14ac:dyDescent="0.25">
      <c r="A1915" s="3" t="s">
        <v>1740</v>
      </c>
      <c r="B1915" s="3" t="s">
        <v>4802</v>
      </c>
      <c r="C1915" s="3" t="s">
        <v>2234</v>
      </c>
      <c r="D1915" s="3" t="s">
        <v>2446</v>
      </c>
      <c r="E1915" s="3" t="s">
        <v>111</v>
      </c>
      <c r="F1915" s="3" t="s">
        <v>110</v>
      </c>
      <c r="G1915" s="3" t="s">
        <v>127</v>
      </c>
      <c r="H1915" s="3" t="s">
        <v>142</v>
      </c>
      <c r="I1915" s="11">
        <v>7</v>
      </c>
      <c r="J1915" s="12">
        <v>11</v>
      </c>
      <c r="K1915" s="12">
        <f t="shared" si="29"/>
        <v>11</v>
      </c>
      <c r="L1915" s="4">
        <v>1</v>
      </c>
    </row>
    <row r="1916" spans="1:12" x14ac:dyDescent="0.25">
      <c r="A1916" s="3" t="s">
        <v>1741</v>
      </c>
      <c r="B1916" s="3" t="s">
        <v>2975</v>
      </c>
      <c r="C1916" s="3" t="s">
        <v>2234</v>
      </c>
      <c r="D1916" s="3" t="s">
        <v>2308</v>
      </c>
      <c r="E1916" s="3" t="s">
        <v>31</v>
      </c>
      <c r="F1916" s="3" t="s">
        <v>30</v>
      </c>
      <c r="G1916" s="3" t="s">
        <v>30</v>
      </c>
      <c r="H1916" s="3" t="s">
        <v>31</v>
      </c>
      <c r="I1916" s="11">
        <v>1</v>
      </c>
      <c r="J1916" s="12">
        <v>6</v>
      </c>
      <c r="K1916" s="12">
        <f t="shared" si="29"/>
        <v>6</v>
      </c>
      <c r="L1916" s="4">
        <v>1</v>
      </c>
    </row>
    <row r="1917" spans="1:12" x14ac:dyDescent="0.25">
      <c r="A1917" s="3" t="s">
        <v>1742</v>
      </c>
      <c r="B1917" s="3" t="s">
        <v>4803</v>
      </c>
      <c r="C1917" s="3" t="s">
        <v>2234</v>
      </c>
      <c r="D1917" s="3" t="s">
        <v>2640</v>
      </c>
      <c r="E1917" s="3" t="s">
        <v>107</v>
      </c>
      <c r="F1917" s="3" t="s">
        <v>106</v>
      </c>
      <c r="G1917" s="3" t="s">
        <v>106</v>
      </c>
      <c r="H1917" s="3" t="s">
        <v>107</v>
      </c>
      <c r="I1917" s="11">
        <v>10</v>
      </c>
      <c r="J1917" s="12">
        <v>13</v>
      </c>
      <c r="K1917" s="12">
        <f t="shared" si="29"/>
        <v>13</v>
      </c>
      <c r="L1917" s="4">
        <v>1</v>
      </c>
    </row>
    <row r="1918" spans="1:12" x14ac:dyDescent="0.25">
      <c r="A1918" s="3" t="s">
        <v>1743</v>
      </c>
      <c r="B1918" s="3" t="s">
        <v>4804</v>
      </c>
      <c r="C1918" s="3" t="s">
        <v>2234</v>
      </c>
      <c r="D1918" s="3" t="s">
        <v>2727</v>
      </c>
      <c r="E1918" s="3" t="s">
        <v>99</v>
      </c>
      <c r="F1918" s="3" t="s">
        <v>98</v>
      </c>
      <c r="G1918" s="3" t="s">
        <v>120</v>
      </c>
      <c r="H1918" s="3" t="s">
        <v>2879</v>
      </c>
      <c r="I1918" s="11">
        <v>6</v>
      </c>
      <c r="J1918" s="12">
        <v>13</v>
      </c>
      <c r="K1918" s="12">
        <f t="shared" si="29"/>
        <v>13</v>
      </c>
      <c r="L1918" s="4">
        <v>1</v>
      </c>
    </row>
    <row r="1919" spans="1:12" x14ac:dyDescent="0.25">
      <c r="A1919" s="3" t="s">
        <v>1744</v>
      </c>
      <c r="B1919" s="3" t="s">
        <v>4805</v>
      </c>
      <c r="C1919" s="3" t="s">
        <v>2234</v>
      </c>
      <c r="D1919" s="3" t="s">
        <v>2702</v>
      </c>
      <c r="E1919" s="3" t="s">
        <v>82</v>
      </c>
      <c r="F1919" s="3" t="s">
        <v>81</v>
      </c>
      <c r="G1919" s="3" t="s">
        <v>120</v>
      </c>
      <c r="H1919" s="3" t="s">
        <v>2879</v>
      </c>
      <c r="I1919" s="11">
        <v>7</v>
      </c>
      <c r="J1919" s="12">
        <v>15</v>
      </c>
      <c r="K1919" s="12">
        <f t="shared" si="29"/>
        <v>15</v>
      </c>
      <c r="L1919" s="4">
        <v>1</v>
      </c>
    </row>
    <row r="1920" spans="1:12" x14ac:dyDescent="0.25">
      <c r="A1920" s="3" t="s">
        <v>1745</v>
      </c>
      <c r="B1920" s="3" t="s">
        <v>3865</v>
      </c>
      <c r="C1920" s="3" t="s">
        <v>2234</v>
      </c>
      <c r="D1920" s="3" t="s">
        <v>2279</v>
      </c>
      <c r="E1920" s="3" t="s">
        <v>70</v>
      </c>
      <c r="F1920" s="3" t="s">
        <v>69</v>
      </c>
      <c r="G1920" s="3" t="s">
        <v>69</v>
      </c>
      <c r="H1920" s="3" t="s">
        <v>70</v>
      </c>
      <c r="I1920" s="11">
        <v>4</v>
      </c>
      <c r="J1920" s="12">
        <v>12</v>
      </c>
      <c r="K1920" s="12">
        <f t="shared" si="29"/>
        <v>12</v>
      </c>
      <c r="L1920" s="4">
        <v>1</v>
      </c>
    </row>
    <row r="1921" spans="1:12" x14ac:dyDescent="0.25">
      <c r="A1921" s="3" t="s">
        <v>1746</v>
      </c>
      <c r="B1921" s="3" t="s">
        <v>4806</v>
      </c>
      <c r="C1921" s="3" t="s">
        <v>2234</v>
      </c>
      <c r="D1921" s="3" t="s">
        <v>2710</v>
      </c>
      <c r="E1921" s="3" t="s">
        <v>46</v>
      </c>
      <c r="F1921" s="3" t="s">
        <v>45</v>
      </c>
      <c r="G1921" s="3" t="s">
        <v>120</v>
      </c>
      <c r="H1921" s="3" t="s">
        <v>2879</v>
      </c>
      <c r="I1921" s="11">
        <v>8</v>
      </c>
      <c r="J1921" s="12">
        <v>7</v>
      </c>
      <c r="K1921" s="12">
        <f t="shared" si="29"/>
        <v>7</v>
      </c>
      <c r="L1921" s="4">
        <v>1</v>
      </c>
    </row>
    <row r="1922" spans="1:12" x14ac:dyDescent="0.25">
      <c r="A1922" s="3" t="s">
        <v>1747</v>
      </c>
      <c r="B1922" s="3" t="s">
        <v>4807</v>
      </c>
      <c r="C1922" s="3" t="s">
        <v>2234</v>
      </c>
      <c r="D1922" s="3" t="s">
        <v>2279</v>
      </c>
      <c r="E1922" s="3" t="s">
        <v>70</v>
      </c>
      <c r="F1922" s="3" t="s">
        <v>69</v>
      </c>
      <c r="G1922" s="3" t="s">
        <v>69</v>
      </c>
      <c r="H1922" s="3" t="s">
        <v>70</v>
      </c>
      <c r="I1922" s="11">
        <v>5</v>
      </c>
      <c r="J1922" s="12">
        <v>6</v>
      </c>
      <c r="K1922" s="12">
        <f t="shared" ref="K1922:K1985" si="30">IF(J1922&gt;31,31,J1922)</f>
        <v>6</v>
      </c>
      <c r="L1922" s="4">
        <v>1</v>
      </c>
    </row>
    <row r="1923" spans="1:12" x14ac:dyDescent="0.25">
      <c r="A1923" s="3" t="s">
        <v>1748</v>
      </c>
      <c r="B1923" s="3" t="s">
        <v>3449</v>
      </c>
      <c r="C1923" s="3" t="s">
        <v>2234</v>
      </c>
      <c r="D1923" s="3" t="s">
        <v>2337</v>
      </c>
      <c r="E1923" s="3" t="s">
        <v>70</v>
      </c>
      <c r="F1923" s="3" t="s">
        <v>69</v>
      </c>
      <c r="G1923" s="3" t="s">
        <v>120</v>
      </c>
      <c r="H1923" s="3" t="s">
        <v>2879</v>
      </c>
      <c r="I1923" s="11">
        <v>8</v>
      </c>
      <c r="J1923" s="12">
        <v>16</v>
      </c>
      <c r="K1923" s="12">
        <f t="shared" si="30"/>
        <v>16</v>
      </c>
      <c r="L1923" s="4">
        <v>1</v>
      </c>
    </row>
    <row r="1924" spans="1:12" x14ac:dyDescent="0.25">
      <c r="A1924" s="3" t="s">
        <v>1749</v>
      </c>
      <c r="B1924" s="3" t="s">
        <v>3866</v>
      </c>
      <c r="C1924" s="3" t="s">
        <v>2234</v>
      </c>
      <c r="D1924" s="3" t="s">
        <v>2734</v>
      </c>
      <c r="E1924" s="3" t="s">
        <v>72</v>
      </c>
      <c r="F1924" s="3" t="s">
        <v>71</v>
      </c>
      <c r="G1924" s="3" t="s">
        <v>127</v>
      </c>
      <c r="H1924" s="3" t="s">
        <v>142</v>
      </c>
      <c r="I1924" s="11">
        <v>3</v>
      </c>
      <c r="J1924" s="12">
        <v>7</v>
      </c>
      <c r="K1924" s="12">
        <f t="shared" si="30"/>
        <v>7</v>
      </c>
      <c r="L1924" s="4">
        <v>1</v>
      </c>
    </row>
    <row r="1925" spans="1:12" x14ac:dyDescent="0.25">
      <c r="A1925" s="3" t="s">
        <v>1750</v>
      </c>
      <c r="B1925" s="3" t="s">
        <v>4808</v>
      </c>
      <c r="C1925" s="3" t="s">
        <v>2234</v>
      </c>
      <c r="D1925" s="3" t="s">
        <v>2302</v>
      </c>
      <c r="E1925" s="3" t="s">
        <v>33</v>
      </c>
      <c r="F1925" s="3" t="s">
        <v>32</v>
      </c>
      <c r="G1925" s="3" t="s">
        <v>127</v>
      </c>
      <c r="H1925" s="3" t="s">
        <v>142</v>
      </c>
      <c r="I1925" s="11">
        <v>7</v>
      </c>
      <c r="J1925" s="12">
        <v>9</v>
      </c>
      <c r="K1925" s="12">
        <f t="shared" si="30"/>
        <v>9</v>
      </c>
      <c r="L1925" s="4">
        <v>1</v>
      </c>
    </row>
    <row r="1926" spans="1:12" x14ac:dyDescent="0.25">
      <c r="A1926" s="3" t="s">
        <v>1751</v>
      </c>
      <c r="B1926" s="3" t="s">
        <v>4809</v>
      </c>
      <c r="C1926" s="3" t="s">
        <v>2234</v>
      </c>
      <c r="D1926" s="3" t="s">
        <v>2298</v>
      </c>
      <c r="E1926" s="3" t="s">
        <v>37</v>
      </c>
      <c r="F1926" s="3" t="s">
        <v>36</v>
      </c>
      <c r="G1926" s="3" t="s">
        <v>120</v>
      </c>
      <c r="H1926" s="3" t="s">
        <v>2879</v>
      </c>
      <c r="I1926" s="11">
        <v>4</v>
      </c>
      <c r="J1926" s="12">
        <v>11</v>
      </c>
      <c r="K1926" s="12">
        <f t="shared" si="30"/>
        <v>11</v>
      </c>
      <c r="L1926" s="4">
        <v>1</v>
      </c>
    </row>
    <row r="1927" spans="1:12" x14ac:dyDescent="0.25">
      <c r="A1927" s="3" t="s">
        <v>1752</v>
      </c>
      <c r="B1927" s="3" t="s">
        <v>3867</v>
      </c>
      <c r="C1927" s="3" t="s">
        <v>2234</v>
      </c>
      <c r="D1927" s="3" t="s">
        <v>2298</v>
      </c>
      <c r="E1927" s="3" t="s">
        <v>76</v>
      </c>
      <c r="F1927" s="3" t="s">
        <v>75</v>
      </c>
      <c r="G1927" s="3" t="s">
        <v>120</v>
      </c>
      <c r="H1927" s="3" t="s">
        <v>2879</v>
      </c>
      <c r="I1927" s="11">
        <v>5</v>
      </c>
      <c r="J1927" s="12">
        <v>17</v>
      </c>
      <c r="K1927" s="12">
        <f t="shared" si="30"/>
        <v>17</v>
      </c>
      <c r="L1927" s="4">
        <v>1</v>
      </c>
    </row>
    <row r="1928" spans="1:12" x14ac:dyDescent="0.25">
      <c r="A1928" s="3" t="s">
        <v>1753</v>
      </c>
      <c r="B1928" s="3" t="s">
        <v>3054</v>
      </c>
      <c r="C1928" s="3" t="s">
        <v>2234</v>
      </c>
      <c r="D1928" s="3" t="s">
        <v>2696</v>
      </c>
      <c r="E1928" s="3" t="s">
        <v>11</v>
      </c>
      <c r="F1928" s="3" t="s">
        <v>10</v>
      </c>
      <c r="G1928" s="3" t="s">
        <v>120</v>
      </c>
      <c r="H1928" s="3" t="s">
        <v>2879</v>
      </c>
      <c r="I1928" s="11">
        <v>6</v>
      </c>
      <c r="J1928" s="12">
        <v>11</v>
      </c>
      <c r="K1928" s="12">
        <f t="shared" si="30"/>
        <v>11</v>
      </c>
      <c r="L1928" s="4">
        <v>1</v>
      </c>
    </row>
    <row r="1929" spans="1:12" x14ac:dyDescent="0.25">
      <c r="A1929" s="3" t="s">
        <v>1754</v>
      </c>
      <c r="B1929" s="3" t="s">
        <v>3103</v>
      </c>
      <c r="C1929" s="3" t="s">
        <v>2234</v>
      </c>
      <c r="D1929" s="3" t="s">
        <v>2568</v>
      </c>
      <c r="E1929" s="3" t="s">
        <v>54</v>
      </c>
      <c r="F1929" s="3" t="s">
        <v>53</v>
      </c>
      <c r="G1929" s="3" t="s">
        <v>53</v>
      </c>
      <c r="H1929" s="3" t="s">
        <v>54</v>
      </c>
      <c r="I1929" s="11">
        <v>7</v>
      </c>
      <c r="J1929" s="12">
        <v>7</v>
      </c>
      <c r="K1929" s="12">
        <f t="shared" si="30"/>
        <v>7</v>
      </c>
      <c r="L1929" s="4">
        <v>1</v>
      </c>
    </row>
    <row r="1930" spans="1:12" x14ac:dyDescent="0.25">
      <c r="A1930" s="3" t="s">
        <v>1755</v>
      </c>
      <c r="B1930" s="3" t="s">
        <v>3868</v>
      </c>
      <c r="C1930" s="3" t="s">
        <v>2234</v>
      </c>
      <c r="D1930" s="3" t="s">
        <v>2702</v>
      </c>
      <c r="E1930" s="3" t="s">
        <v>42</v>
      </c>
      <c r="F1930" s="3" t="s">
        <v>41</v>
      </c>
      <c r="G1930" s="3" t="s">
        <v>120</v>
      </c>
      <c r="H1930" s="3" t="s">
        <v>2879</v>
      </c>
      <c r="I1930" s="11">
        <v>4</v>
      </c>
      <c r="J1930" s="12">
        <v>7</v>
      </c>
      <c r="K1930" s="12">
        <f t="shared" si="30"/>
        <v>7</v>
      </c>
      <c r="L1930" s="4">
        <v>1</v>
      </c>
    </row>
    <row r="1931" spans="1:12" x14ac:dyDescent="0.25">
      <c r="A1931" s="3" t="s">
        <v>1756</v>
      </c>
      <c r="B1931" s="3" t="s">
        <v>4810</v>
      </c>
      <c r="C1931" s="3" t="s">
        <v>2234</v>
      </c>
      <c r="D1931" s="3" t="s">
        <v>2337</v>
      </c>
      <c r="E1931" s="3" t="s">
        <v>99</v>
      </c>
      <c r="F1931" s="3" t="s">
        <v>98</v>
      </c>
      <c r="G1931" s="3" t="s">
        <v>120</v>
      </c>
      <c r="H1931" s="3" t="s">
        <v>2879</v>
      </c>
      <c r="I1931" s="11">
        <v>8</v>
      </c>
      <c r="J1931" s="12">
        <v>7</v>
      </c>
      <c r="K1931" s="12">
        <f t="shared" si="30"/>
        <v>7</v>
      </c>
      <c r="L1931" s="4">
        <v>1</v>
      </c>
    </row>
    <row r="1932" spans="1:12" x14ac:dyDescent="0.25">
      <c r="A1932" s="3" t="s">
        <v>1757</v>
      </c>
      <c r="B1932" s="3" t="s">
        <v>3869</v>
      </c>
      <c r="C1932" s="3" t="s">
        <v>2234</v>
      </c>
      <c r="D1932" s="3" t="s">
        <v>2308</v>
      </c>
      <c r="E1932" s="3" t="s">
        <v>96</v>
      </c>
      <c r="F1932" s="3" t="s">
        <v>95</v>
      </c>
      <c r="G1932" s="3" t="s">
        <v>95</v>
      </c>
      <c r="H1932" s="3" t="s">
        <v>96</v>
      </c>
      <c r="I1932" s="11">
        <v>1</v>
      </c>
      <c r="J1932" s="12">
        <v>5</v>
      </c>
      <c r="K1932" s="12">
        <f t="shared" si="30"/>
        <v>5</v>
      </c>
      <c r="L1932" s="4">
        <v>1</v>
      </c>
    </row>
    <row r="1933" spans="1:12" x14ac:dyDescent="0.25">
      <c r="A1933" s="3" t="s">
        <v>2091</v>
      </c>
      <c r="B1933" s="3" t="s">
        <v>3870</v>
      </c>
      <c r="C1933" s="3" t="s">
        <v>2234</v>
      </c>
      <c r="D1933" s="3" t="s">
        <v>2353</v>
      </c>
      <c r="E1933" s="3" t="s">
        <v>54</v>
      </c>
      <c r="F1933" s="3" t="s">
        <v>53</v>
      </c>
      <c r="G1933" s="3" t="s">
        <v>118</v>
      </c>
      <c r="H1933" s="3" t="s">
        <v>2880</v>
      </c>
      <c r="I1933" s="11">
        <v>4</v>
      </c>
      <c r="J1933" s="12">
        <v>8</v>
      </c>
      <c r="K1933" s="12">
        <f t="shared" si="30"/>
        <v>8</v>
      </c>
      <c r="L1933" s="4">
        <v>1</v>
      </c>
    </row>
    <row r="1934" spans="1:12" x14ac:dyDescent="0.25">
      <c r="A1934" s="3" t="s">
        <v>2778</v>
      </c>
      <c r="B1934" s="3" t="s">
        <v>2918</v>
      </c>
      <c r="C1934" s="3" t="s">
        <v>2234</v>
      </c>
      <c r="D1934" s="3" t="s">
        <v>2253</v>
      </c>
      <c r="E1934" s="3" t="s">
        <v>78</v>
      </c>
      <c r="F1934" s="3" t="s">
        <v>77</v>
      </c>
      <c r="G1934" s="3" t="s">
        <v>127</v>
      </c>
      <c r="H1934" s="3" t="s">
        <v>142</v>
      </c>
      <c r="I1934" s="11">
        <v>1</v>
      </c>
      <c r="J1934" s="12">
        <v>1</v>
      </c>
      <c r="K1934" s="12">
        <f t="shared" si="30"/>
        <v>1</v>
      </c>
      <c r="L1934" s="4">
        <v>1</v>
      </c>
    </row>
    <row r="1935" spans="1:12" x14ac:dyDescent="0.25">
      <c r="A1935" s="3" t="s">
        <v>1758</v>
      </c>
      <c r="B1935" s="3" t="s">
        <v>4811</v>
      </c>
      <c r="C1935" s="3" t="s">
        <v>2234</v>
      </c>
      <c r="D1935" s="3" t="s">
        <v>2702</v>
      </c>
      <c r="E1935" s="3" t="s">
        <v>86</v>
      </c>
      <c r="F1935" s="3" t="s">
        <v>85</v>
      </c>
      <c r="G1935" s="3" t="s">
        <v>120</v>
      </c>
      <c r="H1935" s="3" t="s">
        <v>2879</v>
      </c>
      <c r="I1935" s="11">
        <v>6</v>
      </c>
      <c r="J1935" s="12">
        <v>14</v>
      </c>
      <c r="K1935" s="12">
        <f t="shared" si="30"/>
        <v>14</v>
      </c>
      <c r="L1935" s="4">
        <v>1</v>
      </c>
    </row>
    <row r="1936" spans="1:12" x14ac:dyDescent="0.25">
      <c r="A1936" s="3" t="s">
        <v>1759</v>
      </c>
      <c r="B1936" s="3" t="s">
        <v>4812</v>
      </c>
      <c r="C1936" s="3" t="s">
        <v>2234</v>
      </c>
      <c r="D1936" s="3" t="s">
        <v>2284</v>
      </c>
      <c r="E1936" s="3" t="s">
        <v>66</v>
      </c>
      <c r="F1936" s="3" t="s">
        <v>65</v>
      </c>
      <c r="G1936" s="3" t="s">
        <v>120</v>
      </c>
      <c r="H1936" s="3" t="s">
        <v>2879</v>
      </c>
      <c r="I1936" s="11">
        <v>4</v>
      </c>
      <c r="J1936" s="12">
        <v>4</v>
      </c>
      <c r="K1936" s="12">
        <f t="shared" si="30"/>
        <v>4</v>
      </c>
      <c r="L1936" s="4">
        <v>1</v>
      </c>
    </row>
    <row r="1937" spans="1:12" x14ac:dyDescent="0.25">
      <c r="A1937" s="3" t="s">
        <v>2777</v>
      </c>
      <c r="B1937" s="3" t="s">
        <v>4813</v>
      </c>
      <c r="C1937" s="3" t="s">
        <v>2234</v>
      </c>
      <c r="D1937" s="3" t="s">
        <v>2776</v>
      </c>
      <c r="E1937" s="3" t="s">
        <v>117</v>
      </c>
      <c r="F1937" s="3" t="s">
        <v>116</v>
      </c>
      <c r="G1937" s="3" t="s">
        <v>116</v>
      </c>
      <c r="H1937" s="3" t="s">
        <v>117</v>
      </c>
      <c r="I1937" s="11">
        <v>6</v>
      </c>
      <c r="J1937" s="12">
        <v>9</v>
      </c>
      <c r="K1937" s="12">
        <f t="shared" si="30"/>
        <v>9</v>
      </c>
      <c r="L1937" s="4">
        <v>1</v>
      </c>
    </row>
    <row r="1938" spans="1:12" x14ac:dyDescent="0.25">
      <c r="A1938" s="3" t="s">
        <v>1760</v>
      </c>
      <c r="B1938" s="3" t="s">
        <v>3450</v>
      </c>
      <c r="C1938" s="3" t="s">
        <v>2234</v>
      </c>
      <c r="D1938" s="3" t="s">
        <v>2289</v>
      </c>
      <c r="E1938" s="3" t="s">
        <v>31</v>
      </c>
      <c r="F1938" s="3" t="s">
        <v>30</v>
      </c>
      <c r="G1938" s="3" t="s">
        <v>30</v>
      </c>
      <c r="H1938" s="3" t="s">
        <v>31</v>
      </c>
      <c r="I1938" s="11">
        <v>1</v>
      </c>
      <c r="J1938" s="12">
        <v>6</v>
      </c>
      <c r="K1938" s="12">
        <f t="shared" si="30"/>
        <v>6</v>
      </c>
      <c r="L1938" s="4">
        <v>1</v>
      </c>
    </row>
    <row r="1939" spans="1:12" x14ac:dyDescent="0.25">
      <c r="A1939" s="3" t="s">
        <v>1761</v>
      </c>
      <c r="B1939" s="3" t="s">
        <v>3451</v>
      </c>
      <c r="C1939" s="3" t="s">
        <v>2234</v>
      </c>
      <c r="D1939" s="3" t="s">
        <v>2568</v>
      </c>
      <c r="E1939" s="3" t="s">
        <v>15</v>
      </c>
      <c r="F1939" s="3" t="s">
        <v>14</v>
      </c>
      <c r="G1939" s="3" t="s">
        <v>14</v>
      </c>
      <c r="H1939" s="3" t="s">
        <v>15</v>
      </c>
      <c r="I1939" s="11">
        <v>7</v>
      </c>
      <c r="J1939" s="12">
        <v>5</v>
      </c>
      <c r="K1939" s="12">
        <f t="shared" si="30"/>
        <v>5</v>
      </c>
      <c r="L1939" s="4">
        <v>1</v>
      </c>
    </row>
    <row r="1940" spans="1:12" x14ac:dyDescent="0.25">
      <c r="A1940" s="3" t="s">
        <v>1762</v>
      </c>
      <c r="B1940" s="3" t="s">
        <v>4814</v>
      </c>
      <c r="C1940" s="3" t="s">
        <v>2234</v>
      </c>
      <c r="D1940" s="3" t="s">
        <v>2304</v>
      </c>
      <c r="E1940" s="3" t="s">
        <v>96</v>
      </c>
      <c r="F1940" s="3" t="s">
        <v>95</v>
      </c>
      <c r="G1940" s="3" t="s">
        <v>95</v>
      </c>
      <c r="H1940" s="3" t="s">
        <v>96</v>
      </c>
      <c r="I1940" s="11">
        <v>1</v>
      </c>
      <c r="J1940" s="12">
        <v>4</v>
      </c>
      <c r="K1940" s="12">
        <f t="shared" si="30"/>
        <v>4</v>
      </c>
      <c r="L1940" s="4">
        <v>1</v>
      </c>
    </row>
    <row r="1941" spans="1:12" x14ac:dyDescent="0.25">
      <c r="A1941" s="3" t="s">
        <v>1763</v>
      </c>
      <c r="B1941" s="3" t="s">
        <v>4815</v>
      </c>
      <c r="C1941" s="3" t="s">
        <v>2234</v>
      </c>
      <c r="D1941" s="3" t="s">
        <v>2315</v>
      </c>
      <c r="E1941" s="3" t="s">
        <v>109</v>
      </c>
      <c r="F1941" s="3" t="s">
        <v>108</v>
      </c>
      <c r="G1941" s="3" t="s">
        <v>127</v>
      </c>
      <c r="H1941" s="3" t="s">
        <v>142</v>
      </c>
      <c r="I1941" s="11">
        <v>7</v>
      </c>
      <c r="J1941" s="12">
        <v>5</v>
      </c>
      <c r="K1941" s="12">
        <f t="shared" si="30"/>
        <v>5</v>
      </c>
      <c r="L1941" s="4">
        <v>1</v>
      </c>
    </row>
    <row r="1942" spans="1:12" x14ac:dyDescent="0.25">
      <c r="A1942" s="3" t="s">
        <v>1764</v>
      </c>
      <c r="B1942" s="3" t="s">
        <v>4816</v>
      </c>
      <c r="C1942" s="3" t="s">
        <v>2234</v>
      </c>
      <c r="D1942" s="3" t="s">
        <v>2714</v>
      </c>
      <c r="E1942" s="3" t="s">
        <v>107</v>
      </c>
      <c r="F1942" s="3" t="s">
        <v>106</v>
      </c>
      <c r="G1942" s="3" t="s">
        <v>106</v>
      </c>
      <c r="H1942" s="3" t="s">
        <v>107</v>
      </c>
      <c r="I1942" s="11">
        <v>4</v>
      </c>
      <c r="J1942" s="12">
        <v>6</v>
      </c>
      <c r="K1942" s="12">
        <f t="shared" si="30"/>
        <v>6</v>
      </c>
      <c r="L1942" s="4">
        <v>1</v>
      </c>
    </row>
    <row r="1943" spans="1:12" x14ac:dyDescent="0.25">
      <c r="A1943" s="3" t="s">
        <v>1765</v>
      </c>
      <c r="B1943" s="3" t="s">
        <v>4817</v>
      </c>
      <c r="C1943" s="3" t="s">
        <v>2234</v>
      </c>
      <c r="D1943" s="3" t="s">
        <v>2659</v>
      </c>
      <c r="E1943" s="3" t="s">
        <v>84</v>
      </c>
      <c r="F1943" s="3" t="s">
        <v>83</v>
      </c>
      <c r="G1943" s="3" t="s">
        <v>83</v>
      </c>
      <c r="H1943" s="3" t="s">
        <v>2878</v>
      </c>
      <c r="I1943" s="11">
        <v>3</v>
      </c>
      <c r="J1943" s="12">
        <v>5</v>
      </c>
      <c r="K1943" s="12">
        <f t="shared" si="30"/>
        <v>5</v>
      </c>
      <c r="L1943" s="4">
        <v>1</v>
      </c>
    </row>
    <row r="1944" spans="1:12" x14ac:dyDescent="0.25">
      <c r="A1944" s="3" t="s">
        <v>2775</v>
      </c>
      <c r="B1944" s="3" t="s">
        <v>4818</v>
      </c>
      <c r="C1944" s="3" t="s">
        <v>2234</v>
      </c>
      <c r="D1944" s="3" t="s">
        <v>2568</v>
      </c>
      <c r="E1944" s="3" t="s">
        <v>72</v>
      </c>
      <c r="F1944" s="3" t="s">
        <v>71</v>
      </c>
      <c r="G1944" s="3" t="s">
        <v>71</v>
      </c>
      <c r="H1944" s="3" t="s">
        <v>72</v>
      </c>
      <c r="I1944" s="11">
        <v>1</v>
      </c>
      <c r="J1944" s="12">
        <v>3</v>
      </c>
      <c r="K1944" s="12">
        <f t="shared" si="30"/>
        <v>3</v>
      </c>
      <c r="L1944" s="4">
        <v>1</v>
      </c>
    </row>
    <row r="1945" spans="1:12" x14ac:dyDescent="0.25">
      <c r="A1945" s="3" t="s">
        <v>1766</v>
      </c>
      <c r="B1945" s="3" t="s">
        <v>4819</v>
      </c>
      <c r="C1945" s="3" t="s">
        <v>2234</v>
      </c>
      <c r="D1945" s="3" t="s">
        <v>2359</v>
      </c>
      <c r="E1945" s="3" t="s">
        <v>31</v>
      </c>
      <c r="F1945" s="3" t="s">
        <v>30</v>
      </c>
      <c r="G1945" s="3" t="s">
        <v>30</v>
      </c>
      <c r="H1945" s="3" t="s">
        <v>31</v>
      </c>
      <c r="I1945" s="11">
        <v>5</v>
      </c>
      <c r="J1945" s="12">
        <v>7</v>
      </c>
      <c r="K1945" s="12">
        <f t="shared" si="30"/>
        <v>7</v>
      </c>
      <c r="L1945" s="4">
        <v>1</v>
      </c>
    </row>
    <row r="1946" spans="1:12" x14ac:dyDescent="0.25">
      <c r="A1946" s="3" t="s">
        <v>1767</v>
      </c>
      <c r="B1946" s="3" t="s">
        <v>3212</v>
      </c>
      <c r="C1946" s="3" t="s">
        <v>2234</v>
      </c>
      <c r="D1946" s="3" t="s">
        <v>2279</v>
      </c>
      <c r="E1946" s="3" t="s">
        <v>70</v>
      </c>
      <c r="F1946" s="3" t="s">
        <v>69</v>
      </c>
      <c r="G1946" s="3" t="s">
        <v>69</v>
      </c>
      <c r="H1946" s="3" t="s">
        <v>70</v>
      </c>
      <c r="I1946" s="11">
        <v>8</v>
      </c>
      <c r="J1946" s="12">
        <v>17</v>
      </c>
      <c r="K1946" s="12">
        <f t="shared" si="30"/>
        <v>17</v>
      </c>
      <c r="L1946" s="4">
        <v>0.4</v>
      </c>
    </row>
    <row r="1947" spans="1:12" x14ac:dyDescent="0.25">
      <c r="A1947" s="3" t="s">
        <v>1767</v>
      </c>
      <c r="B1947" s="3" t="s">
        <v>3212</v>
      </c>
      <c r="C1947" s="3" t="s">
        <v>2234</v>
      </c>
      <c r="D1947" s="3" t="s">
        <v>2241</v>
      </c>
      <c r="E1947" s="3" t="s">
        <v>70</v>
      </c>
      <c r="F1947" s="3" t="s">
        <v>69</v>
      </c>
      <c r="G1947" s="3" t="s">
        <v>69</v>
      </c>
      <c r="H1947" s="3" t="s">
        <v>70</v>
      </c>
      <c r="I1947" s="11">
        <v>8</v>
      </c>
      <c r="J1947" s="12">
        <v>17</v>
      </c>
      <c r="K1947" s="12">
        <f t="shared" si="30"/>
        <v>17</v>
      </c>
      <c r="L1947" s="4">
        <v>0.6</v>
      </c>
    </row>
    <row r="1948" spans="1:12" x14ac:dyDescent="0.25">
      <c r="A1948" s="3" t="s">
        <v>1768</v>
      </c>
      <c r="B1948" s="3" t="s">
        <v>5323</v>
      </c>
      <c r="C1948" s="3" t="s">
        <v>2234</v>
      </c>
      <c r="D1948" s="3" t="s">
        <v>2333</v>
      </c>
      <c r="E1948" s="3" t="s">
        <v>52</v>
      </c>
      <c r="F1948" s="3" t="s">
        <v>51</v>
      </c>
      <c r="G1948" s="3" t="s">
        <v>120</v>
      </c>
      <c r="H1948" s="3" t="s">
        <v>2879</v>
      </c>
      <c r="I1948" s="11">
        <v>5</v>
      </c>
      <c r="J1948" s="12">
        <v>8</v>
      </c>
      <c r="K1948" s="12">
        <f t="shared" si="30"/>
        <v>8</v>
      </c>
      <c r="L1948" s="4">
        <v>1</v>
      </c>
    </row>
    <row r="1949" spans="1:12" x14ac:dyDescent="0.25">
      <c r="A1949" s="3" t="s">
        <v>1769</v>
      </c>
      <c r="B1949" s="3" t="s">
        <v>3213</v>
      </c>
      <c r="C1949" s="3" t="s">
        <v>2234</v>
      </c>
      <c r="D1949" s="3" t="s">
        <v>2733</v>
      </c>
      <c r="E1949" s="3" t="s">
        <v>70</v>
      </c>
      <c r="F1949" s="3" t="s">
        <v>69</v>
      </c>
      <c r="G1949" s="3" t="s">
        <v>69</v>
      </c>
      <c r="H1949" s="3" t="s">
        <v>70</v>
      </c>
      <c r="I1949" s="11">
        <v>5</v>
      </c>
      <c r="J1949" s="12">
        <v>10</v>
      </c>
      <c r="K1949" s="12">
        <f t="shared" si="30"/>
        <v>10</v>
      </c>
      <c r="L1949" s="4">
        <v>0.4</v>
      </c>
    </row>
    <row r="1950" spans="1:12" x14ac:dyDescent="0.25">
      <c r="A1950" s="3" t="s">
        <v>1769</v>
      </c>
      <c r="B1950" s="3" t="s">
        <v>3213</v>
      </c>
      <c r="C1950" s="3" t="s">
        <v>2234</v>
      </c>
      <c r="D1950" s="3" t="s">
        <v>2308</v>
      </c>
      <c r="E1950" s="3" t="s">
        <v>70</v>
      </c>
      <c r="F1950" s="3" t="s">
        <v>69</v>
      </c>
      <c r="G1950" s="3" t="s">
        <v>69</v>
      </c>
      <c r="H1950" s="3" t="s">
        <v>70</v>
      </c>
      <c r="I1950" s="11">
        <v>5</v>
      </c>
      <c r="J1950" s="12">
        <v>10</v>
      </c>
      <c r="K1950" s="12">
        <f t="shared" si="30"/>
        <v>10</v>
      </c>
      <c r="L1950" s="4">
        <v>0.6</v>
      </c>
    </row>
    <row r="1951" spans="1:12" x14ac:dyDescent="0.25">
      <c r="A1951" s="3" t="s">
        <v>1770</v>
      </c>
      <c r="B1951" s="3" t="s">
        <v>2963</v>
      </c>
      <c r="C1951" s="3" t="s">
        <v>2234</v>
      </c>
      <c r="D1951" s="3" t="s">
        <v>2747</v>
      </c>
      <c r="E1951" s="3" t="s">
        <v>31</v>
      </c>
      <c r="F1951" s="3" t="s">
        <v>30</v>
      </c>
      <c r="G1951" s="3" t="s">
        <v>30</v>
      </c>
      <c r="H1951" s="3" t="s">
        <v>31</v>
      </c>
      <c r="I1951" s="11">
        <v>1</v>
      </c>
      <c r="J1951" s="12">
        <v>5</v>
      </c>
      <c r="K1951" s="12">
        <f t="shared" si="30"/>
        <v>5</v>
      </c>
      <c r="L1951" s="4">
        <v>0.4</v>
      </c>
    </row>
    <row r="1952" spans="1:12" x14ac:dyDescent="0.25">
      <c r="A1952" s="3" t="s">
        <v>1770</v>
      </c>
      <c r="B1952" s="3" t="s">
        <v>2963</v>
      </c>
      <c r="C1952" s="3" t="s">
        <v>2234</v>
      </c>
      <c r="D1952" s="3" t="s">
        <v>2308</v>
      </c>
      <c r="E1952" s="3" t="s">
        <v>31</v>
      </c>
      <c r="F1952" s="3" t="s">
        <v>30</v>
      </c>
      <c r="G1952" s="3" t="s">
        <v>30</v>
      </c>
      <c r="H1952" s="3" t="s">
        <v>31</v>
      </c>
      <c r="I1952" s="11">
        <v>1</v>
      </c>
      <c r="J1952" s="12">
        <v>5</v>
      </c>
      <c r="K1952" s="12">
        <f t="shared" si="30"/>
        <v>5</v>
      </c>
      <c r="L1952" s="4">
        <v>0.4</v>
      </c>
    </row>
    <row r="1953" spans="1:12" x14ac:dyDescent="0.25">
      <c r="A1953" s="3" t="s">
        <v>1770</v>
      </c>
      <c r="B1953" s="3" t="s">
        <v>2963</v>
      </c>
      <c r="C1953" s="3" t="s">
        <v>2234</v>
      </c>
      <c r="D1953" s="3" t="s">
        <v>2894</v>
      </c>
      <c r="E1953" s="3" t="s">
        <v>31</v>
      </c>
      <c r="F1953" s="3" t="s">
        <v>30</v>
      </c>
      <c r="G1953" s="3" t="s">
        <v>30</v>
      </c>
      <c r="H1953" s="3" t="s">
        <v>31</v>
      </c>
      <c r="I1953" s="11">
        <v>1</v>
      </c>
      <c r="J1953" s="12">
        <v>5</v>
      </c>
      <c r="K1953" s="12">
        <f t="shared" si="30"/>
        <v>5</v>
      </c>
      <c r="L1953" s="4">
        <v>0.1</v>
      </c>
    </row>
    <row r="1954" spans="1:12" x14ac:dyDescent="0.25">
      <c r="A1954" s="3" t="s">
        <v>1770</v>
      </c>
      <c r="B1954" s="3" t="s">
        <v>2963</v>
      </c>
      <c r="C1954" s="3" t="s">
        <v>2234</v>
      </c>
      <c r="D1954" s="3" t="s">
        <v>2890</v>
      </c>
      <c r="E1954" s="3" t="s">
        <v>31</v>
      </c>
      <c r="F1954" s="3" t="s">
        <v>30</v>
      </c>
      <c r="G1954" s="3" t="s">
        <v>30</v>
      </c>
      <c r="H1954" s="3" t="s">
        <v>31</v>
      </c>
      <c r="I1954" s="11">
        <v>1</v>
      </c>
      <c r="J1954" s="12">
        <v>5</v>
      </c>
      <c r="K1954" s="12">
        <f t="shared" si="30"/>
        <v>5</v>
      </c>
      <c r="L1954" s="4">
        <v>0.1</v>
      </c>
    </row>
    <row r="1955" spans="1:12" x14ac:dyDescent="0.25">
      <c r="A1955" s="3" t="s">
        <v>1771</v>
      </c>
      <c r="B1955" s="3" t="s">
        <v>3871</v>
      </c>
      <c r="C1955" s="3" t="s">
        <v>2234</v>
      </c>
      <c r="D1955" s="3" t="s">
        <v>2353</v>
      </c>
      <c r="E1955" s="3" t="s">
        <v>58</v>
      </c>
      <c r="F1955" s="3" t="s">
        <v>57</v>
      </c>
      <c r="G1955" s="3" t="s">
        <v>118</v>
      </c>
      <c r="H1955" s="3" t="s">
        <v>2880</v>
      </c>
      <c r="I1955" s="11">
        <v>3</v>
      </c>
      <c r="J1955" s="12">
        <v>7</v>
      </c>
      <c r="K1955" s="12">
        <f t="shared" si="30"/>
        <v>7</v>
      </c>
      <c r="L1955" s="4">
        <v>1</v>
      </c>
    </row>
    <row r="1956" spans="1:12" x14ac:dyDescent="0.25">
      <c r="A1956" s="3" t="s">
        <v>1772</v>
      </c>
      <c r="B1956" s="3" t="s">
        <v>4820</v>
      </c>
      <c r="C1956" s="3" t="s">
        <v>2234</v>
      </c>
      <c r="D1956" s="3" t="s">
        <v>2237</v>
      </c>
      <c r="E1956" s="3" t="s">
        <v>56</v>
      </c>
      <c r="F1956" s="3" t="s">
        <v>55</v>
      </c>
      <c r="G1956" s="3" t="s">
        <v>55</v>
      </c>
      <c r="H1956" s="3" t="s">
        <v>56</v>
      </c>
      <c r="I1956" s="11">
        <v>5</v>
      </c>
      <c r="J1956" s="12">
        <v>6</v>
      </c>
      <c r="K1956" s="12">
        <f t="shared" si="30"/>
        <v>6</v>
      </c>
      <c r="L1956" s="4">
        <v>1</v>
      </c>
    </row>
    <row r="1957" spans="1:12" x14ac:dyDescent="0.25">
      <c r="A1957" s="3" t="s">
        <v>2092</v>
      </c>
      <c r="B1957" s="3" t="s">
        <v>3055</v>
      </c>
      <c r="C1957" s="3" t="s">
        <v>2234</v>
      </c>
      <c r="D1957" s="3" t="s">
        <v>2279</v>
      </c>
      <c r="E1957" s="3" t="s">
        <v>11</v>
      </c>
      <c r="F1957" s="3" t="s">
        <v>10</v>
      </c>
      <c r="G1957" s="3" t="s">
        <v>10</v>
      </c>
      <c r="H1957" s="3" t="s">
        <v>11</v>
      </c>
      <c r="I1957" s="11">
        <v>5</v>
      </c>
      <c r="J1957" s="12">
        <v>3</v>
      </c>
      <c r="K1957" s="12">
        <f t="shared" si="30"/>
        <v>3</v>
      </c>
      <c r="L1957" s="4">
        <v>1</v>
      </c>
    </row>
    <row r="1958" spans="1:12" x14ac:dyDescent="0.25">
      <c r="A1958" s="3" t="s">
        <v>1773</v>
      </c>
      <c r="B1958" s="3" t="s">
        <v>3872</v>
      </c>
      <c r="C1958" s="3" t="s">
        <v>2234</v>
      </c>
      <c r="D1958" s="3" t="s">
        <v>2357</v>
      </c>
      <c r="E1958" s="3" t="s">
        <v>19</v>
      </c>
      <c r="F1958" s="3" t="s">
        <v>18</v>
      </c>
      <c r="G1958" s="3" t="s">
        <v>127</v>
      </c>
      <c r="H1958" s="3" t="s">
        <v>142</v>
      </c>
      <c r="I1958" s="11">
        <v>9</v>
      </c>
      <c r="J1958" s="12">
        <v>16</v>
      </c>
      <c r="K1958" s="12">
        <f t="shared" si="30"/>
        <v>16</v>
      </c>
      <c r="L1958" s="4">
        <v>1</v>
      </c>
    </row>
    <row r="1959" spans="1:12" x14ac:dyDescent="0.25">
      <c r="A1959" s="3" t="s">
        <v>1774</v>
      </c>
      <c r="B1959" s="3" t="s">
        <v>3056</v>
      </c>
      <c r="C1959" s="3" t="s">
        <v>2234</v>
      </c>
      <c r="D1959" s="3" t="s">
        <v>2838</v>
      </c>
      <c r="E1959" s="3" t="s">
        <v>13</v>
      </c>
      <c r="F1959" s="3" t="s">
        <v>12</v>
      </c>
      <c r="G1959" s="3" t="s">
        <v>12</v>
      </c>
      <c r="H1959" s="3" t="s">
        <v>13</v>
      </c>
      <c r="I1959" s="11">
        <v>5</v>
      </c>
      <c r="J1959" s="12">
        <v>4</v>
      </c>
      <c r="K1959" s="12">
        <f t="shared" si="30"/>
        <v>4</v>
      </c>
      <c r="L1959" s="4">
        <v>0.4</v>
      </c>
    </row>
    <row r="1960" spans="1:12" x14ac:dyDescent="0.25">
      <c r="A1960" s="3" t="s">
        <v>1774</v>
      </c>
      <c r="B1960" s="3" t="s">
        <v>3056</v>
      </c>
      <c r="C1960" s="3" t="s">
        <v>2234</v>
      </c>
      <c r="D1960" s="3" t="s">
        <v>2291</v>
      </c>
      <c r="E1960" s="3" t="s">
        <v>13</v>
      </c>
      <c r="F1960" s="3" t="s">
        <v>12</v>
      </c>
      <c r="G1960" s="3" t="s">
        <v>12</v>
      </c>
      <c r="H1960" s="3" t="s">
        <v>13</v>
      </c>
      <c r="I1960" s="11">
        <v>5</v>
      </c>
      <c r="J1960" s="12">
        <v>4</v>
      </c>
      <c r="K1960" s="12">
        <f t="shared" si="30"/>
        <v>4</v>
      </c>
      <c r="L1960" s="4">
        <v>0.6</v>
      </c>
    </row>
    <row r="1961" spans="1:12" x14ac:dyDescent="0.25">
      <c r="A1961" s="3" t="s">
        <v>2093</v>
      </c>
      <c r="B1961" s="3" t="s">
        <v>3057</v>
      </c>
      <c r="C1961" s="3" t="s">
        <v>2234</v>
      </c>
      <c r="D1961" s="3" t="s">
        <v>2774</v>
      </c>
      <c r="E1961" s="3" t="s">
        <v>117</v>
      </c>
      <c r="F1961" s="3" t="s">
        <v>116</v>
      </c>
      <c r="G1961" s="3" t="s">
        <v>116</v>
      </c>
      <c r="H1961" s="3" t="s">
        <v>117</v>
      </c>
      <c r="I1961" s="11">
        <v>5</v>
      </c>
      <c r="J1961" s="12">
        <v>3</v>
      </c>
      <c r="K1961" s="12">
        <f t="shared" si="30"/>
        <v>3</v>
      </c>
      <c r="L1961" s="4">
        <v>1</v>
      </c>
    </row>
    <row r="1962" spans="1:12" x14ac:dyDescent="0.25">
      <c r="A1962" s="3" t="s">
        <v>1775</v>
      </c>
      <c r="B1962" s="3" t="s">
        <v>3452</v>
      </c>
      <c r="C1962" s="3" t="s">
        <v>2234</v>
      </c>
      <c r="D1962" s="3" t="s">
        <v>2679</v>
      </c>
      <c r="E1962" s="3" t="s">
        <v>37</v>
      </c>
      <c r="F1962" s="3" t="s">
        <v>36</v>
      </c>
      <c r="G1962" s="3" t="s">
        <v>36</v>
      </c>
      <c r="H1962" s="3" t="s">
        <v>37</v>
      </c>
      <c r="I1962" s="11">
        <v>5</v>
      </c>
      <c r="J1962" s="12">
        <v>5</v>
      </c>
      <c r="K1962" s="12">
        <f t="shared" si="30"/>
        <v>5</v>
      </c>
      <c r="L1962" s="4">
        <v>1</v>
      </c>
    </row>
    <row r="1963" spans="1:12" x14ac:dyDescent="0.25">
      <c r="A1963" s="3" t="s">
        <v>1776</v>
      </c>
      <c r="B1963" s="3" t="s">
        <v>3873</v>
      </c>
      <c r="C1963" s="3" t="s">
        <v>2234</v>
      </c>
      <c r="D1963" s="3" t="s">
        <v>2532</v>
      </c>
      <c r="E1963" s="3" t="s">
        <v>50</v>
      </c>
      <c r="F1963" s="3" t="s">
        <v>49</v>
      </c>
      <c r="G1963" s="3" t="s">
        <v>127</v>
      </c>
      <c r="H1963" s="3" t="s">
        <v>142</v>
      </c>
      <c r="I1963" s="11">
        <v>8</v>
      </c>
      <c r="J1963" s="12">
        <v>9</v>
      </c>
      <c r="K1963" s="12">
        <f t="shared" si="30"/>
        <v>9</v>
      </c>
      <c r="L1963" s="4">
        <v>1</v>
      </c>
    </row>
    <row r="1964" spans="1:12" x14ac:dyDescent="0.25">
      <c r="A1964" s="3" t="s">
        <v>2773</v>
      </c>
      <c r="B1964" s="3" t="s">
        <v>3453</v>
      </c>
      <c r="C1964" s="3" t="s">
        <v>2234</v>
      </c>
      <c r="D1964" s="3" t="s">
        <v>2306</v>
      </c>
      <c r="E1964" s="3" t="s">
        <v>7</v>
      </c>
      <c r="F1964" s="3" t="s">
        <v>6</v>
      </c>
      <c r="G1964" s="3" t="s">
        <v>6</v>
      </c>
      <c r="H1964" s="3" t="s">
        <v>7</v>
      </c>
      <c r="I1964" s="11">
        <v>6</v>
      </c>
      <c r="J1964" s="12">
        <v>1</v>
      </c>
      <c r="K1964" s="12">
        <f t="shared" si="30"/>
        <v>1</v>
      </c>
      <c r="L1964" s="4">
        <v>0.2</v>
      </c>
    </row>
    <row r="1965" spans="1:12" x14ac:dyDescent="0.25">
      <c r="A1965" s="3" t="s">
        <v>2773</v>
      </c>
      <c r="B1965" s="3" t="s">
        <v>3453</v>
      </c>
      <c r="C1965" s="3" t="s">
        <v>2234</v>
      </c>
      <c r="D1965" s="3" t="s">
        <v>2291</v>
      </c>
      <c r="E1965" s="3" t="s">
        <v>7</v>
      </c>
      <c r="F1965" s="3" t="s">
        <v>6</v>
      </c>
      <c r="G1965" s="3" t="s">
        <v>6</v>
      </c>
      <c r="H1965" s="3" t="s">
        <v>7</v>
      </c>
      <c r="I1965" s="11">
        <v>6</v>
      </c>
      <c r="J1965" s="12">
        <v>1</v>
      </c>
      <c r="K1965" s="12">
        <f t="shared" si="30"/>
        <v>1</v>
      </c>
      <c r="L1965" s="4">
        <v>0.4</v>
      </c>
    </row>
    <row r="1966" spans="1:12" x14ac:dyDescent="0.25">
      <c r="A1966" s="3" t="s">
        <v>2773</v>
      </c>
      <c r="B1966" s="3" t="s">
        <v>3453</v>
      </c>
      <c r="C1966" s="3" t="s">
        <v>2234</v>
      </c>
      <c r="D1966" s="3" t="s">
        <v>2772</v>
      </c>
      <c r="E1966" s="3" t="s">
        <v>7</v>
      </c>
      <c r="F1966" s="3" t="s">
        <v>6</v>
      </c>
      <c r="G1966" s="3" t="s">
        <v>6</v>
      </c>
      <c r="H1966" s="3" t="s">
        <v>7</v>
      </c>
      <c r="I1966" s="11">
        <v>6</v>
      </c>
      <c r="J1966" s="12">
        <v>1</v>
      </c>
      <c r="K1966" s="12">
        <f t="shared" si="30"/>
        <v>1</v>
      </c>
      <c r="L1966" s="4">
        <v>0.4</v>
      </c>
    </row>
    <row r="1967" spans="1:12" x14ac:dyDescent="0.25">
      <c r="A1967" s="3" t="s">
        <v>1777</v>
      </c>
      <c r="B1967" s="3" t="s">
        <v>4821</v>
      </c>
      <c r="C1967" s="3" t="s">
        <v>2234</v>
      </c>
      <c r="D1967" s="3" t="s">
        <v>2284</v>
      </c>
      <c r="E1967" s="3" t="s">
        <v>13</v>
      </c>
      <c r="F1967" s="3" t="s">
        <v>12</v>
      </c>
      <c r="G1967" s="3" t="s">
        <v>120</v>
      </c>
      <c r="H1967" s="3" t="s">
        <v>2879</v>
      </c>
      <c r="I1967" s="11">
        <v>3</v>
      </c>
      <c r="J1967" s="12">
        <v>4</v>
      </c>
      <c r="K1967" s="12">
        <f t="shared" si="30"/>
        <v>4</v>
      </c>
      <c r="L1967" s="4">
        <v>1</v>
      </c>
    </row>
    <row r="1968" spans="1:12" x14ac:dyDescent="0.25">
      <c r="A1968" s="3" t="s">
        <v>2094</v>
      </c>
      <c r="B1968" s="3" t="s">
        <v>3874</v>
      </c>
      <c r="C1968" s="3" t="s">
        <v>2234</v>
      </c>
      <c r="D1968" s="3" t="s">
        <v>2715</v>
      </c>
      <c r="E1968" s="3" t="s">
        <v>96</v>
      </c>
      <c r="F1968" s="3" t="s">
        <v>95</v>
      </c>
      <c r="G1968" s="3" t="s">
        <v>95</v>
      </c>
      <c r="H1968" s="3" t="s">
        <v>96</v>
      </c>
      <c r="I1968" s="11">
        <v>1</v>
      </c>
      <c r="J1968" s="12">
        <v>3</v>
      </c>
      <c r="K1968" s="12">
        <f t="shared" si="30"/>
        <v>3</v>
      </c>
      <c r="L1968" s="4">
        <v>0.8</v>
      </c>
    </row>
    <row r="1969" spans="1:12" x14ac:dyDescent="0.25">
      <c r="A1969" s="3" t="s">
        <v>1778</v>
      </c>
      <c r="B1969" s="3" t="s">
        <v>4822</v>
      </c>
      <c r="C1969" s="3" t="s">
        <v>2234</v>
      </c>
      <c r="D1969" s="3" t="s">
        <v>2702</v>
      </c>
      <c r="E1969" s="3" t="s">
        <v>37</v>
      </c>
      <c r="F1969" s="3" t="s">
        <v>36</v>
      </c>
      <c r="G1969" s="3" t="s">
        <v>120</v>
      </c>
      <c r="H1969" s="3" t="s">
        <v>2879</v>
      </c>
      <c r="I1969" s="11">
        <v>10</v>
      </c>
      <c r="J1969" s="12">
        <v>17</v>
      </c>
      <c r="K1969" s="12">
        <f t="shared" si="30"/>
        <v>17</v>
      </c>
      <c r="L1969" s="4">
        <v>1</v>
      </c>
    </row>
    <row r="1970" spans="1:12" x14ac:dyDescent="0.25">
      <c r="A1970" s="3" t="s">
        <v>1779</v>
      </c>
      <c r="B1970" s="3" t="s">
        <v>3875</v>
      </c>
      <c r="C1970" s="3" t="s">
        <v>2234</v>
      </c>
      <c r="D1970" s="3" t="s">
        <v>2308</v>
      </c>
      <c r="E1970" s="3" t="s">
        <v>99</v>
      </c>
      <c r="F1970" s="3" t="s">
        <v>98</v>
      </c>
      <c r="G1970" s="3" t="s">
        <v>98</v>
      </c>
      <c r="H1970" s="3" t="s">
        <v>99</v>
      </c>
      <c r="I1970" s="11">
        <v>3</v>
      </c>
      <c r="J1970" s="12">
        <v>5</v>
      </c>
      <c r="K1970" s="12">
        <f t="shared" si="30"/>
        <v>5</v>
      </c>
      <c r="L1970" s="4">
        <v>1</v>
      </c>
    </row>
    <row r="1971" spans="1:12" x14ac:dyDescent="0.25">
      <c r="A1971" s="3" t="s">
        <v>1780</v>
      </c>
      <c r="B1971" s="3" t="s">
        <v>5324</v>
      </c>
      <c r="C1971" s="3" t="s">
        <v>2234</v>
      </c>
      <c r="D1971" s="3" t="s">
        <v>2771</v>
      </c>
      <c r="E1971" s="3" t="s">
        <v>70</v>
      </c>
      <c r="F1971" s="3" t="s">
        <v>69</v>
      </c>
      <c r="G1971" s="3" t="s">
        <v>69</v>
      </c>
      <c r="H1971" s="3" t="s">
        <v>70</v>
      </c>
      <c r="I1971" s="11">
        <v>9</v>
      </c>
      <c r="J1971" s="12">
        <v>7</v>
      </c>
      <c r="K1971" s="12">
        <f t="shared" si="30"/>
        <v>7</v>
      </c>
      <c r="L1971" s="4">
        <v>1</v>
      </c>
    </row>
    <row r="1972" spans="1:12" x14ac:dyDescent="0.25">
      <c r="A1972" s="3" t="s">
        <v>1781</v>
      </c>
      <c r="B1972" s="3" t="s">
        <v>4823</v>
      </c>
      <c r="C1972" s="3" t="s">
        <v>2234</v>
      </c>
      <c r="D1972" s="3" t="s">
        <v>2415</v>
      </c>
      <c r="E1972" s="3" t="s">
        <v>27</v>
      </c>
      <c r="F1972" s="3" t="s">
        <v>26</v>
      </c>
      <c r="G1972" s="3" t="s">
        <v>120</v>
      </c>
      <c r="H1972" s="3" t="s">
        <v>2879</v>
      </c>
      <c r="I1972" s="11">
        <v>7</v>
      </c>
      <c r="J1972" s="12">
        <v>12</v>
      </c>
      <c r="K1972" s="12">
        <f t="shared" si="30"/>
        <v>12</v>
      </c>
      <c r="L1972" s="4">
        <v>1</v>
      </c>
    </row>
    <row r="1973" spans="1:12" x14ac:dyDescent="0.25">
      <c r="A1973" s="3" t="s">
        <v>1782</v>
      </c>
      <c r="B1973" s="3" t="s">
        <v>4824</v>
      </c>
      <c r="C1973" s="3" t="s">
        <v>2234</v>
      </c>
      <c r="D1973" s="3" t="s">
        <v>2527</v>
      </c>
      <c r="E1973" s="3" t="s">
        <v>13</v>
      </c>
      <c r="F1973" s="3" t="s">
        <v>12</v>
      </c>
      <c r="G1973" s="3" t="s">
        <v>120</v>
      </c>
      <c r="H1973" s="3" t="s">
        <v>2879</v>
      </c>
      <c r="I1973" s="11">
        <v>4</v>
      </c>
      <c r="J1973" s="12">
        <v>6</v>
      </c>
      <c r="K1973" s="12">
        <f t="shared" si="30"/>
        <v>6</v>
      </c>
      <c r="L1973" s="4">
        <v>1</v>
      </c>
    </row>
    <row r="1974" spans="1:12" x14ac:dyDescent="0.25">
      <c r="A1974" s="3" t="s">
        <v>1783</v>
      </c>
      <c r="B1974" s="3" t="s">
        <v>3876</v>
      </c>
      <c r="C1974" s="3" t="s">
        <v>2234</v>
      </c>
      <c r="D1974" s="3" t="s">
        <v>2770</v>
      </c>
      <c r="E1974" s="3" t="s">
        <v>37</v>
      </c>
      <c r="F1974" s="3" t="s">
        <v>36</v>
      </c>
      <c r="G1974" s="3" t="s">
        <v>127</v>
      </c>
      <c r="H1974" s="3" t="s">
        <v>142</v>
      </c>
      <c r="I1974" s="11">
        <v>6</v>
      </c>
      <c r="J1974" s="12">
        <v>7</v>
      </c>
      <c r="K1974" s="12">
        <f t="shared" si="30"/>
        <v>7</v>
      </c>
      <c r="L1974" s="4">
        <v>1</v>
      </c>
    </row>
    <row r="1975" spans="1:12" x14ac:dyDescent="0.25">
      <c r="A1975" s="3" t="s">
        <v>1784</v>
      </c>
      <c r="B1975" s="3" t="s">
        <v>2955</v>
      </c>
      <c r="C1975" s="3" t="s">
        <v>2234</v>
      </c>
      <c r="D1975" s="3" t="s">
        <v>2863</v>
      </c>
      <c r="E1975" s="3" t="s">
        <v>66</v>
      </c>
      <c r="F1975" s="3" t="s">
        <v>65</v>
      </c>
      <c r="G1975" s="3" t="s">
        <v>65</v>
      </c>
      <c r="H1975" s="3" t="s">
        <v>66</v>
      </c>
      <c r="I1975" s="11">
        <v>1</v>
      </c>
      <c r="J1975" s="12">
        <v>4</v>
      </c>
      <c r="K1975" s="12">
        <f t="shared" si="30"/>
        <v>4</v>
      </c>
      <c r="L1975" s="4">
        <v>0.4</v>
      </c>
    </row>
    <row r="1976" spans="1:12" x14ac:dyDescent="0.25">
      <c r="A1976" s="3" t="s">
        <v>1784</v>
      </c>
      <c r="B1976" s="3" t="s">
        <v>2955</v>
      </c>
      <c r="C1976" s="3" t="s">
        <v>2234</v>
      </c>
      <c r="D1976" s="3" t="s">
        <v>2294</v>
      </c>
      <c r="E1976" s="3" t="s">
        <v>123</v>
      </c>
      <c r="F1976" s="3" t="s">
        <v>122</v>
      </c>
      <c r="G1976" s="3" t="s">
        <v>122</v>
      </c>
      <c r="H1976" s="3" t="s">
        <v>123</v>
      </c>
      <c r="I1976" s="11">
        <v>1</v>
      </c>
      <c r="J1976" s="12">
        <v>4</v>
      </c>
      <c r="K1976" s="12">
        <f t="shared" si="30"/>
        <v>4</v>
      </c>
      <c r="L1976" s="4">
        <v>0.2</v>
      </c>
    </row>
    <row r="1977" spans="1:12" x14ac:dyDescent="0.25">
      <c r="A1977" s="3" t="s">
        <v>1784</v>
      </c>
      <c r="B1977" s="3" t="s">
        <v>2955</v>
      </c>
      <c r="C1977" s="3" t="s">
        <v>2234</v>
      </c>
      <c r="D1977" s="3" t="s">
        <v>2439</v>
      </c>
      <c r="E1977" s="3" t="s">
        <v>11</v>
      </c>
      <c r="F1977" s="3" t="s">
        <v>10</v>
      </c>
      <c r="G1977" s="3" t="s">
        <v>10</v>
      </c>
      <c r="H1977" s="3" t="s">
        <v>11</v>
      </c>
      <c r="I1977" s="11">
        <v>1</v>
      </c>
      <c r="J1977" s="12">
        <v>4</v>
      </c>
      <c r="K1977" s="12">
        <f t="shared" si="30"/>
        <v>4</v>
      </c>
      <c r="L1977" s="4">
        <v>0.4</v>
      </c>
    </row>
    <row r="1978" spans="1:12" x14ac:dyDescent="0.25">
      <c r="A1978" s="3" t="s">
        <v>2095</v>
      </c>
      <c r="B1978" s="3" t="s">
        <v>4825</v>
      </c>
      <c r="C1978" s="3" t="s">
        <v>2234</v>
      </c>
      <c r="D1978" s="3" t="s">
        <v>2659</v>
      </c>
      <c r="E1978" s="3" t="s">
        <v>17</v>
      </c>
      <c r="F1978" s="3" t="s">
        <v>16</v>
      </c>
      <c r="G1978" s="3" t="s">
        <v>16</v>
      </c>
      <c r="H1978" s="3" t="s">
        <v>2874</v>
      </c>
      <c r="I1978" s="11">
        <v>3</v>
      </c>
      <c r="J1978" s="12">
        <v>3</v>
      </c>
      <c r="K1978" s="12">
        <f t="shared" si="30"/>
        <v>3</v>
      </c>
      <c r="L1978" s="4">
        <v>1</v>
      </c>
    </row>
    <row r="1979" spans="1:12" x14ac:dyDescent="0.25">
      <c r="A1979" s="3" t="s">
        <v>1785</v>
      </c>
      <c r="B1979" s="3" t="s">
        <v>3281</v>
      </c>
      <c r="C1979" s="3" t="s">
        <v>2234</v>
      </c>
      <c r="D1979" s="3" t="s">
        <v>2362</v>
      </c>
      <c r="E1979" s="3" t="s">
        <v>7</v>
      </c>
      <c r="F1979" s="3" t="s">
        <v>6</v>
      </c>
      <c r="G1979" s="3" t="s">
        <v>6</v>
      </c>
      <c r="H1979" s="3" t="s">
        <v>7</v>
      </c>
      <c r="I1979" s="11">
        <v>1</v>
      </c>
      <c r="J1979" s="12">
        <v>4</v>
      </c>
      <c r="K1979" s="12">
        <f t="shared" si="30"/>
        <v>4</v>
      </c>
      <c r="L1979" s="4">
        <v>0.4</v>
      </c>
    </row>
    <row r="1980" spans="1:12" x14ac:dyDescent="0.25">
      <c r="A1980" s="3" t="s">
        <v>1785</v>
      </c>
      <c r="B1980" s="3" t="s">
        <v>3281</v>
      </c>
      <c r="C1980" s="3" t="s">
        <v>2234</v>
      </c>
      <c r="D1980" s="3" t="s">
        <v>2769</v>
      </c>
      <c r="E1980" s="3" t="s">
        <v>7</v>
      </c>
      <c r="F1980" s="3" t="s">
        <v>6</v>
      </c>
      <c r="G1980" s="3" t="s">
        <v>6</v>
      </c>
      <c r="H1980" s="3" t="s">
        <v>7</v>
      </c>
      <c r="I1980" s="11">
        <v>1</v>
      </c>
      <c r="J1980" s="12">
        <v>4</v>
      </c>
      <c r="K1980" s="12">
        <f t="shared" si="30"/>
        <v>4</v>
      </c>
      <c r="L1980" s="4">
        <v>0.6</v>
      </c>
    </row>
    <row r="1981" spans="1:12" x14ac:dyDescent="0.25">
      <c r="A1981" s="3" t="s">
        <v>2768</v>
      </c>
      <c r="B1981" s="3" t="s">
        <v>5240</v>
      </c>
      <c r="C1981" s="3" t="s">
        <v>2234</v>
      </c>
      <c r="D1981" s="3" t="s">
        <v>2333</v>
      </c>
      <c r="E1981" s="3" t="s">
        <v>35</v>
      </c>
      <c r="F1981" s="3" t="s">
        <v>34</v>
      </c>
      <c r="G1981" s="3" t="s">
        <v>120</v>
      </c>
      <c r="H1981" s="3" t="s">
        <v>2879</v>
      </c>
      <c r="I1981" s="11">
        <v>9</v>
      </c>
      <c r="J1981" s="12">
        <v>2</v>
      </c>
      <c r="K1981" s="12">
        <f t="shared" si="30"/>
        <v>2</v>
      </c>
      <c r="L1981" s="4">
        <v>1</v>
      </c>
    </row>
    <row r="1982" spans="1:12" x14ac:dyDescent="0.25">
      <c r="A1982" s="3" t="s">
        <v>1786</v>
      </c>
      <c r="B1982" s="3" t="s">
        <v>4826</v>
      </c>
      <c r="C1982" s="3" t="s">
        <v>2234</v>
      </c>
      <c r="D1982" s="3" t="s">
        <v>2300</v>
      </c>
      <c r="E1982" s="3" t="s">
        <v>86</v>
      </c>
      <c r="F1982" s="3" t="s">
        <v>85</v>
      </c>
      <c r="G1982" s="3" t="s">
        <v>127</v>
      </c>
      <c r="H1982" s="3" t="s">
        <v>142</v>
      </c>
      <c r="I1982" s="11">
        <v>6</v>
      </c>
      <c r="J1982" s="12">
        <v>6</v>
      </c>
      <c r="K1982" s="12">
        <f t="shared" si="30"/>
        <v>6</v>
      </c>
      <c r="L1982" s="4">
        <v>1</v>
      </c>
    </row>
    <row r="1983" spans="1:12" x14ac:dyDescent="0.25">
      <c r="A1983" s="3" t="s">
        <v>1787</v>
      </c>
      <c r="B1983" s="3" t="s">
        <v>4827</v>
      </c>
      <c r="C1983" s="3" t="s">
        <v>2234</v>
      </c>
      <c r="D1983" s="3" t="s">
        <v>2353</v>
      </c>
      <c r="E1983" s="3" t="s">
        <v>105</v>
      </c>
      <c r="F1983" s="3" t="s">
        <v>104</v>
      </c>
      <c r="G1983" s="3" t="s">
        <v>118</v>
      </c>
      <c r="H1983" s="3" t="s">
        <v>2880</v>
      </c>
      <c r="I1983" s="11">
        <v>3</v>
      </c>
      <c r="J1983" s="12">
        <v>10</v>
      </c>
      <c r="K1983" s="12">
        <f t="shared" si="30"/>
        <v>10</v>
      </c>
      <c r="L1983" s="4">
        <v>1</v>
      </c>
    </row>
    <row r="1984" spans="1:12" x14ac:dyDescent="0.25">
      <c r="A1984" s="3" t="s">
        <v>1788</v>
      </c>
      <c r="B1984" s="3" t="s">
        <v>5222</v>
      </c>
      <c r="C1984" s="3" t="s">
        <v>2234</v>
      </c>
      <c r="D1984" s="3" t="s">
        <v>2243</v>
      </c>
      <c r="E1984" s="3" t="s">
        <v>109</v>
      </c>
      <c r="F1984" s="3" t="s">
        <v>108</v>
      </c>
      <c r="G1984" s="3" t="s">
        <v>120</v>
      </c>
      <c r="H1984" s="3" t="s">
        <v>2879</v>
      </c>
      <c r="I1984" s="11">
        <v>6</v>
      </c>
      <c r="J1984" s="12">
        <v>7</v>
      </c>
      <c r="K1984" s="12">
        <f t="shared" si="30"/>
        <v>7</v>
      </c>
      <c r="L1984" s="4">
        <v>1</v>
      </c>
    </row>
    <row r="1985" spans="1:12" x14ac:dyDescent="0.25">
      <c r="A1985" s="3" t="s">
        <v>1789</v>
      </c>
      <c r="B1985" s="3" t="s">
        <v>3454</v>
      </c>
      <c r="C1985" s="3" t="s">
        <v>2234</v>
      </c>
      <c r="D1985" s="3" t="s">
        <v>2343</v>
      </c>
      <c r="E1985" s="3" t="s">
        <v>48</v>
      </c>
      <c r="F1985" s="3" t="s">
        <v>47</v>
      </c>
      <c r="G1985" s="3" t="s">
        <v>47</v>
      </c>
      <c r="H1985" s="3" t="s">
        <v>48</v>
      </c>
      <c r="I1985" s="11">
        <v>5</v>
      </c>
      <c r="J1985" s="12">
        <v>5</v>
      </c>
      <c r="K1985" s="12">
        <f t="shared" si="30"/>
        <v>5</v>
      </c>
      <c r="L1985" s="4">
        <v>1</v>
      </c>
    </row>
    <row r="1986" spans="1:12" x14ac:dyDescent="0.25">
      <c r="A1986" s="3" t="s">
        <v>2767</v>
      </c>
      <c r="B1986" s="3" t="s">
        <v>2951</v>
      </c>
      <c r="C1986" s="3" t="s">
        <v>2234</v>
      </c>
      <c r="D1986" s="3" t="s">
        <v>2679</v>
      </c>
      <c r="E1986" s="3" t="s">
        <v>86</v>
      </c>
      <c r="F1986" s="3" t="s">
        <v>85</v>
      </c>
      <c r="G1986" s="3" t="s">
        <v>85</v>
      </c>
      <c r="H1986" s="3" t="s">
        <v>86</v>
      </c>
      <c r="I1986" s="11">
        <v>5</v>
      </c>
      <c r="J1986" s="12">
        <v>2</v>
      </c>
      <c r="K1986" s="12">
        <f t="shared" ref="K1986:K2049" si="31">IF(J1986&gt;31,31,J1986)</f>
        <v>2</v>
      </c>
      <c r="L1986" s="4">
        <v>1</v>
      </c>
    </row>
    <row r="1987" spans="1:12" x14ac:dyDescent="0.25">
      <c r="A1987" s="3" t="s">
        <v>1790</v>
      </c>
      <c r="B1987" s="3" t="s">
        <v>3877</v>
      </c>
      <c r="C1987" s="3" t="s">
        <v>2234</v>
      </c>
      <c r="D1987" s="3" t="s">
        <v>2268</v>
      </c>
      <c r="E1987" s="3" t="s">
        <v>107</v>
      </c>
      <c r="F1987" s="3" t="s">
        <v>106</v>
      </c>
      <c r="G1987" s="3" t="s">
        <v>106</v>
      </c>
      <c r="H1987" s="3" t="s">
        <v>107</v>
      </c>
      <c r="I1987" s="11">
        <v>1</v>
      </c>
      <c r="J1987" s="12">
        <v>6</v>
      </c>
      <c r="K1987" s="12">
        <f t="shared" si="31"/>
        <v>6</v>
      </c>
      <c r="L1987" s="4">
        <v>1</v>
      </c>
    </row>
    <row r="1988" spans="1:12" x14ac:dyDescent="0.25">
      <c r="A1988" s="3" t="s">
        <v>2766</v>
      </c>
      <c r="B1988" s="3" t="s">
        <v>3214</v>
      </c>
      <c r="C1988" s="3" t="s">
        <v>2234</v>
      </c>
      <c r="D1988" s="3" t="s">
        <v>2405</v>
      </c>
      <c r="E1988" s="3" t="s">
        <v>68</v>
      </c>
      <c r="F1988" s="3" t="s">
        <v>67</v>
      </c>
      <c r="G1988" s="3" t="s">
        <v>67</v>
      </c>
      <c r="H1988" s="3" t="s">
        <v>68</v>
      </c>
      <c r="I1988" s="11">
        <v>5</v>
      </c>
      <c r="J1988" s="12">
        <v>1</v>
      </c>
      <c r="K1988" s="12">
        <f t="shared" si="31"/>
        <v>1</v>
      </c>
      <c r="L1988" s="4">
        <v>0.7</v>
      </c>
    </row>
    <row r="1989" spans="1:12" x14ac:dyDescent="0.25">
      <c r="A1989" s="3" t="s">
        <v>2766</v>
      </c>
      <c r="B1989" s="3" t="s">
        <v>3214</v>
      </c>
      <c r="C1989" s="3" t="s">
        <v>2234</v>
      </c>
      <c r="D1989" s="3" t="s">
        <v>2405</v>
      </c>
      <c r="E1989" s="3" t="s">
        <v>90</v>
      </c>
      <c r="F1989" s="3" t="s">
        <v>89</v>
      </c>
      <c r="G1989" s="3" t="s">
        <v>89</v>
      </c>
      <c r="H1989" s="3" t="s">
        <v>90</v>
      </c>
      <c r="I1989" s="11">
        <v>5</v>
      </c>
      <c r="J1989" s="12">
        <v>1</v>
      </c>
      <c r="K1989" s="12">
        <f t="shared" si="31"/>
        <v>1</v>
      </c>
      <c r="L1989" s="4">
        <v>0.3</v>
      </c>
    </row>
    <row r="1990" spans="1:12" x14ac:dyDescent="0.25">
      <c r="A1990" s="3" t="s">
        <v>2765</v>
      </c>
      <c r="B1990" s="3" t="s">
        <v>4828</v>
      </c>
      <c r="C1990" s="3" t="s">
        <v>2234</v>
      </c>
      <c r="D1990" s="3" t="s">
        <v>2304</v>
      </c>
      <c r="E1990" s="3" t="s">
        <v>11</v>
      </c>
      <c r="F1990" s="3" t="s">
        <v>10</v>
      </c>
      <c r="G1990" s="3" t="s">
        <v>10</v>
      </c>
      <c r="H1990" s="3" t="s">
        <v>11</v>
      </c>
      <c r="I1990" s="11">
        <v>5</v>
      </c>
      <c r="J1990" s="12">
        <v>6</v>
      </c>
      <c r="K1990" s="12">
        <f t="shared" si="31"/>
        <v>6</v>
      </c>
      <c r="L1990" s="4">
        <v>1</v>
      </c>
    </row>
    <row r="1991" spans="1:12" x14ac:dyDescent="0.25">
      <c r="A1991" s="3" t="s">
        <v>2764</v>
      </c>
      <c r="B1991" s="3" t="s">
        <v>4829</v>
      </c>
      <c r="C1991" s="3" t="s">
        <v>2234</v>
      </c>
      <c r="D1991" s="3" t="s">
        <v>2763</v>
      </c>
      <c r="E1991" s="3" t="s">
        <v>117</v>
      </c>
      <c r="F1991" s="3" t="s">
        <v>116</v>
      </c>
      <c r="G1991" s="3" t="s">
        <v>116</v>
      </c>
      <c r="H1991" s="3" t="s">
        <v>117</v>
      </c>
      <c r="I1991" s="11">
        <v>10</v>
      </c>
      <c r="J1991" s="12">
        <v>6</v>
      </c>
      <c r="K1991" s="12">
        <f t="shared" si="31"/>
        <v>6</v>
      </c>
      <c r="L1991" s="4">
        <v>1</v>
      </c>
    </row>
    <row r="1992" spans="1:12" x14ac:dyDescent="0.25">
      <c r="A1992" s="3" t="s">
        <v>1791</v>
      </c>
      <c r="B1992" s="3" t="s">
        <v>3878</v>
      </c>
      <c r="C1992" s="3" t="s">
        <v>2234</v>
      </c>
      <c r="D1992" s="3" t="s">
        <v>2357</v>
      </c>
      <c r="E1992" s="3" t="s">
        <v>78</v>
      </c>
      <c r="F1992" s="3" t="s">
        <v>77</v>
      </c>
      <c r="G1992" s="3" t="s">
        <v>127</v>
      </c>
      <c r="H1992" s="3" t="s">
        <v>142</v>
      </c>
      <c r="I1992" s="11">
        <v>5</v>
      </c>
      <c r="J1992" s="12">
        <v>7</v>
      </c>
      <c r="K1992" s="12">
        <f t="shared" si="31"/>
        <v>7</v>
      </c>
      <c r="L1992" s="4">
        <v>1</v>
      </c>
    </row>
    <row r="1993" spans="1:12" x14ac:dyDescent="0.25">
      <c r="A1993" s="3" t="s">
        <v>1792</v>
      </c>
      <c r="B1993" s="3" t="s">
        <v>3879</v>
      </c>
      <c r="C1993" s="3" t="s">
        <v>2234</v>
      </c>
      <c r="D1993" s="3" t="s">
        <v>2727</v>
      </c>
      <c r="E1993" s="3" t="s">
        <v>64</v>
      </c>
      <c r="F1993" s="3" t="s">
        <v>63</v>
      </c>
      <c r="G1993" s="3" t="s">
        <v>120</v>
      </c>
      <c r="H1993" s="3" t="s">
        <v>2879</v>
      </c>
      <c r="I1993" s="11">
        <v>5</v>
      </c>
      <c r="J1993" s="12">
        <v>5</v>
      </c>
      <c r="K1993" s="12">
        <f t="shared" si="31"/>
        <v>5</v>
      </c>
      <c r="L1993" s="4">
        <v>1</v>
      </c>
    </row>
    <row r="1994" spans="1:12" x14ac:dyDescent="0.25">
      <c r="A1994" s="3" t="s">
        <v>1793</v>
      </c>
      <c r="B1994" s="3" t="s">
        <v>5325</v>
      </c>
      <c r="C1994" s="3" t="s">
        <v>2234</v>
      </c>
      <c r="D1994" s="3" t="s">
        <v>2333</v>
      </c>
      <c r="E1994" s="3" t="s">
        <v>60</v>
      </c>
      <c r="F1994" s="3" t="s">
        <v>59</v>
      </c>
      <c r="G1994" s="3" t="s">
        <v>120</v>
      </c>
      <c r="H1994" s="3" t="s">
        <v>2879</v>
      </c>
      <c r="I1994" s="11">
        <v>10</v>
      </c>
      <c r="J1994" s="12">
        <v>15</v>
      </c>
      <c r="K1994" s="12">
        <f t="shared" si="31"/>
        <v>15</v>
      </c>
      <c r="L1994" s="4">
        <v>1</v>
      </c>
    </row>
    <row r="1995" spans="1:12" x14ac:dyDescent="0.25">
      <c r="A1995" s="3" t="s">
        <v>1794</v>
      </c>
      <c r="B1995" s="3" t="s">
        <v>5326</v>
      </c>
      <c r="C1995" s="3" t="s">
        <v>2234</v>
      </c>
      <c r="D1995" s="3" t="s">
        <v>2333</v>
      </c>
      <c r="E1995" s="3" t="s">
        <v>2227</v>
      </c>
      <c r="F1995" s="3" t="s">
        <v>2230</v>
      </c>
      <c r="G1995" s="3" t="s">
        <v>120</v>
      </c>
      <c r="H1995" s="3" t="s">
        <v>2879</v>
      </c>
      <c r="I1995" s="11">
        <v>8</v>
      </c>
      <c r="J1995" s="12">
        <v>16</v>
      </c>
      <c r="K1995" s="12">
        <f t="shared" si="31"/>
        <v>16</v>
      </c>
      <c r="L1995" s="4">
        <v>1</v>
      </c>
    </row>
    <row r="1996" spans="1:12" x14ac:dyDescent="0.25">
      <c r="A1996" s="3" t="s">
        <v>1795</v>
      </c>
      <c r="B1996" s="3" t="s">
        <v>4830</v>
      </c>
      <c r="C1996" s="3" t="s">
        <v>2234</v>
      </c>
      <c r="D1996" s="3" t="s">
        <v>2282</v>
      </c>
      <c r="E1996" s="3" t="s">
        <v>99</v>
      </c>
      <c r="F1996" s="3" t="s">
        <v>98</v>
      </c>
      <c r="G1996" s="3" t="s">
        <v>98</v>
      </c>
      <c r="H1996" s="3" t="s">
        <v>99</v>
      </c>
      <c r="I1996" s="11">
        <v>5</v>
      </c>
      <c r="J1996" s="12">
        <v>9</v>
      </c>
      <c r="K1996" s="12">
        <f t="shared" si="31"/>
        <v>9</v>
      </c>
      <c r="L1996" s="4">
        <v>1</v>
      </c>
    </row>
    <row r="1997" spans="1:12" x14ac:dyDescent="0.25">
      <c r="A1997" s="3" t="s">
        <v>1796</v>
      </c>
      <c r="B1997" s="3" t="s">
        <v>4831</v>
      </c>
      <c r="C1997" s="3" t="s">
        <v>2234</v>
      </c>
      <c r="D1997" s="3" t="s">
        <v>2282</v>
      </c>
      <c r="E1997" s="3" t="s">
        <v>99</v>
      </c>
      <c r="F1997" s="3" t="s">
        <v>98</v>
      </c>
      <c r="G1997" s="3" t="s">
        <v>98</v>
      </c>
      <c r="H1997" s="3" t="s">
        <v>99</v>
      </c>
      <c r="I1997" s="11">
        <v>5</v>
      </c>
      <c r="J1997" s="12">
        <v>7</v>
      </c>
      <c r="K1997" s="12">
        <f t="shared" si="31"/>
        <v>7</v>
      </c>
      <c r="L1997" s="4">
        <v>1</v>
      </c>
    </row>
    <row r="1998" spans="1:12" x14ac:dyDescent="0.25">
      <c r="A1998" s="3" t="s">
        <v>1797</v>
      </c>
      <c r="B1998" s="3" t="s">
        <v>3282</v>
      </c>
      <c r="C1998" s="3" t="s">
        <v>2234</v>
      </c>
      <c r="D1998" s="3" t="s">
        <v>2731</v>
      </c>
      <c r="E1998" s="3" t="s">
        <v>99</v>
      </c>
      <c r="F1998" s="3" t="s">
        <v>98</v>
      </c>
      <c r="G1998" s="3" t="s">
        <v>135</v>
      </c>
      <c r="H1998" s="3" t="s">
        <v>2883</v>
      </c>
      <c r="I1998" s="11">
        <v>4</v>
      </c>
      <c r="J1998" s="12">
        <v>6</v>
      </c>
      <c r="K1998" s="12">
        <f t="shared" si="31"/>
        <v>6</v>
      </c>
      <c r="L1998" s="4">
        <v>0.2</v>
      </c>
    </row>
    <row r="1999" spans="1:12" x14ac:dyDescent="0.25">
      <c r="A1999" s="3" t="s">
        <v>1797</v>
      </c>
      <c r="B1999" s="3" t="s">
        <v>3282</v>
      </c>
      <c r="C1999" s="3" t="s">
        <v>2234</v>
      </c>
      <c r="D1999" s="3" t="s">
        <v>2289</v>
      </c>
      <c r="E1999" s="3" t="s">
        <v>99</v>
      </c>
      <c r="F1999" s="3" t="s">
        <v>98</v>
      </c>
      <c r="G1999" s="3" t="s">
        <v>98</v>
      </c>
      <c r="H1999" s="3" t="s">
        <v>99</v>
      </c>
      <c r="I1999" s="11">
        <v>4</v>
      </c>
      <c r="J1999" s="12">
        <v>6</v>
      </c>
      <c r="K1999" s="12">
        <f t="shared" si="31"/>
        <v>6</v>
      </c>
      <c r="L1999" s="4">
        <v>0.8</v>
      </c>
    </row>
    <row r="2000" spans="1:12" x14ac:dyDescent="0.25">
      <c r="A2000" s="3" t="s">
        <v>1798</v>
      </c>
      <c r="B2000" s="3" t="s">
        <v>4832</v>
      </c>
      <c r="C2000" s="3" t="s">
        <v>2234</v>
      </c>
      <c r="D2000" s="3" t="s">
        <v>2731</v>
      </c>
      <c r="E2000" s="3" t="s">
        <v>56</v>
      </c>
      <c r="F2000" s="3" t="s">
        <v>55</v>
      </c>
      <c r="G2000" s="3" t="s">
        <v>135</v>
      </c>
      <c r="H2000" s="3" t="s">
        <v>2883</v>
      </c>
      <c r="I2000" s="11">
        <v>9</v>
      </c>
      <c r="J2000" s="12">
        <v>15</v>
      </c>
      <c r="K2000" s="12">
        <f t="shared" si="31"/>
        <v>15</v>
      </c>
      <c r="L2000" s="4">
        <v>1</v>
      </c>
    </row>
    <row r="2001" spans="1:12" x14ac:dyDescent="0.25">
      <c r="A2001" s="3" t="s">
        <v>1799</v>
      </c>
      <c r="B2001" s="3" t="s">
        <v>5327</v>
      </c>
      <c r="C2001" s="3" t="s">
        <v>2234</v>
      </c>
      <c r="D2001" s="3" t="s">
        <v>2333</v>
      </c>
      <c r="E2001" s="3" t="s">
        <v>103</v>
      </c>
      <c r="F2001" s="3" t="s">
        <v>102</v>
      </c>
      <c r="G2001" s="3" t="s">
        <v>120</v>
      </c>
      <c r="H2001" s="3" t="s">
        <v>2879</v>
      </c>
      <c r="I2001" s="11">
        <v>5</v>
      </c>
      <c r="J2001" s="12">
        <v>16</v>
      </c>
      <c r="K2001" s="12">
        <f t="shared" si="31"/>
        <v>16</v>
      </c>
      <c r="L2001" s="4">
        <v>1</v>
      </c>
    </row>
    <row r="2002" spans="1:12" x14ac:dyDescent="0.25">
      <c r="A2002" s="3" t="s">
        <v>1800</v>
      </c>
      <c r="B2002" s="3" t="s">
        <v>3455</v>
      </c>
      <c r="C2002" s="3" t="s">
        <v>2234</v>
      </c>
      <c r="D2002" s="3" t="s">
        <v>2446</v>
      </c>
      <c r="E2002" s="3" t="s">
        <v>25</v>
      </c>
      <c r="F2002" s="3" t="s">
        <v>24</v>
      </c>
      <c r="G2002" s="3" t="s">
        <v>127</v>
      </c>
      <c r="H2002" s="3" t="s">
        <v>142</v>
      </c>
      <c r="I2002" s="11">
        <v>4</v>
      </c>
      <c r="J2002" s="12">
        <v>9</v>
      </c>
      <c r="K2002" s="12">
        <f t="shared" si="31"/>
        <v>9</v>
      </c>
      <c r="L2002" s="4">
        <v>1</v>
      </c>
    </row>
    <row r="2003" spans="1:12" x14ac:dyDescent="0.25">
      <c r="A2003" s="3" t="s">
        <v>1801</v>
      </c>
      <c r="B2003" s="3" t="s">
        <v>3456</v>
      </c>
      <c r="C2003" s="3" t="s">
        <v>2234</v>
      </c>
      <c r="D2003" s="3" t="s">
        <v>2279</v>
      </c>
      <c r="E2003" s="3" t="s">
        <v>99</v>
      </c>
      <c r="F2003" s="3" t="s">
        <v>98</v>
      </c>
      <c r="G2003" s="3" t="s">
        <v>98</v>
      </c>
      <c r="H2003" s="3" t="s">
        <v>99</v>
      </c>
      <c r="I2003" s="11">
        <v>5</v>
      </c>
      <c r="J2003" s="12">
        <v>10</v>
      </c>
      <c r="K2003" s="12">
        <f t="shared" si="31"/>
        <v>10</v>
      </c>
      <c r="L2003" s="4">
        <v>0.2</v>
      </c>
    </row>
    <row r="2004" spans="1:12" x14ac:dyDescent="0.25">
      <c r="A2004" s="3" t="s">
        <v>1801</v>
      </c>
      <c r="B2004" s="3" t="s">
        <v>3456</v>
      </c>
      <c r="C2004" s="3" t="s">
        <v>2234</v>
      </c>
      <c r="D2004" s="3" t="s">
        <v>2279</v>
      </c>
      <c r="E2004" s="3" t="s">
        <v>96</v>
      </c>
      <c r="F2004" s="3" t="s">
        <v>95</v>
      </c>
      <c r="G2004" s="3" t="s">
        <v>95</v>
      </c>
      <c r="H2004" s="3" t="s">
        <v>96</v>
      </c>
      <c r="I2004" s="11">
        <v>5</v>
      </c>
      <c r="J2004" s="12">
        <v>10</v>
      </c>
      <c r="K2004" s="12">
        <f t="shared" si="31"/>
        <v>10</v>
      </c>
      <c r="L2004" s="4">
        <v>0.8</v>
      </c>
    </row>
    <row r="2005" spans="1:12" x14ac:dyDescent="0.25">
      <c r="A2005" s="3" t="s">
        <v>1802</v>
      </c>
      <c r="B2005" s="3" t="s">
        <v>4833</v>
      </c>
      <c r="C2005" s="3" t="s">
        <v>2234</v>
      </c>
      <c r="D2005" s="3" t="s">
        <v>2671</v>
      </c>
      <c r="E2005" s="3" t="s">
        <v>11</v>
      </c>
      <c r="F2005" s="3" t="s">
        <v>10</v>
      </c>
      <c r="G2005" s="3" t="s">
        <v>120</v>
      </c>
      <c r="H2005" s="3" t="s">
        <v>2879</v>
      </c>
      <c r="I2005" s="11">
        <v>8</v>
      </c>
      <c r="J2005" s="12">
        <v>7</v>
      </c>
      <c r="K2005" s="12">
        <f t="shared" si="31"/>
        <v>7</v>
      </c>
      <c r="L2005" s="4">
        <v>1</v>
      </c>
    </row>
    <row r="2006" spans="1:12" x14ac:dyDescent="0.25">
      <c r="A2006" s="3" t="s">
        <v>1803</v>
      </c>
      <c r="B2006" s="3" t="s">
        <v>3283</v>
      </c>
      <c r="C2006" s="3" t="s">
        <v>2234</v>
      </c>
      <c r="D2006" s="3" t="s">
        <v>2279</v>
      </c>
      <c r="E2006" s="3" t="s">
        <v>96</v>
      </c>
      <c r="F2006" s="3" t="s">
        <v>95</v>
      </c>
      <c r="G2006" s="3" t="s">
        <v>95</v>
      </c>
      <c r="H2006" s="3" t="s">
        <v>96</v>
      </c>
      <c r="I2006" s="11">
        <v>6</v>
      </c>
      <c r="J2006" s="12">
        <v>5</v>
      </c>
      <c r="K2006" s="12">
        <f t="shared" si="31"/>
        <v>5</v>
      </c>
      <c r="L2006" s="4">
        <v>0.4</v>
      </c>
    </row>
    <row r="2007" spans="1:12" x14ac:dyDescent="0.25">
      <c r="A2007" s="3" t="s">
        <v>1803</v>
      </c>
      <c r="B2007" s="3" t="s">
        <v>3283</v>
      </c>
      <c r="C2007" s="3" t="s">
        <v>2234</v>
      </c>
      <c r="D2007" s="3" t="s">
        <v>2413</v>
      </c>
      <c r="E2007" s="3" t="s">
        <v>96</v>
      </c>
      <c r="F2007" s="3" t="s">
        <v>95</v>
      </c>
      <c r="G2007" s="3" t="s">
        <v>130</v>
      </c>
      <c r="H2007" s="3" t="s">
        <v>2885</v>
      </c>
      <c r="I2007" s="11">
        <v>6</v>
      </c>
      <c r="J2007" s="12">
        <v>5</v>
      </c>
      <c r="K2007" s="12">
        <f t="shared" si="31"/>
        <v>5</v>
      </c>
      <c r="L2007" s="4">
        <v>0.6</v>
      </c>
    </row>
    <row r="2008" spans="1:12" x14ac:dyDescent="0.25">
      <c r="A2008" s="3" t="s">
        <v>1804</v>
      </c>
      <c r="B2008" s="3" t="s">
        <v>3880</v>
      </c>
      <c r="C2008" s="3" t="s">
        <v>2234</v>
      </c>
      <c r="D2008" s="3" t="s">
        <v>2375</v>
      </c>
      <c r="E2008" s="3" t="s">
        <v>19</v>
      </c>
      <c r="F2008" s="3" t="s">
        <v>18</v>
      </c>
      <c r="G2008" s="3" t="s">
        <v>127</v>
      </c>
      <c r="H2008" s="3" t="s">
        <v>142</v>
      </c>
      <c r="I2008" s="11">
        <v>10</v>
      </c>
      <c r="J2008" s="12">
        <v>10</v>
      </c>
      <c r="K2008" s="12">
        <f t="shared" si="31"/>
        <v>10</v>
      </c>
      <c r="L2008" s="4">
        <v>1</v>
      </c>
    </row>
    <row r="2009" spans="1:12" x14ac:dyDescent="0.25">
      <c r="A2009" s="3" t="s">
        <v>1805</v>
      </c>
      <c r="B2009" s="3" t="s">
        <v>3058</v>
      </c>
      <c r="C2009" s="3" t="s">
        <v>2234</v>
      </c>
      <c r="D2009" s="3" t="s">
        <v>2284</v>
      </c>
      <c r="E2009" s="3" t="s">
        <v>96</v>
      </c>
      <c r="F2009" s="3" t="s">
        <v>95</v>
      </c>
      <c r="G2009" s="3" t="s">
        <v>120</v>
      </c>
      <c r="H2009" s="3" t="s">
        <v>2879</v>
      </c>
      <c r="I2009" s="11">
        <v>1</v>
      </c>
      <c r="J2009" s="12">
        <v>7</v>
      </c>
      <c r="K2009" s="12">
        <f t="shared" si="31"/>
        <v>7</v>
      </c>
      <c r="L2009" s="4">
        <v>1</v>
      </c>
    </row>
    <row r="2010" spans="1:12" x14ac:dyDescent="0.25">
      <c r="A2010" s="3" t="s">
        <v>1806</v>
      </c>
      <c r="B2010" s="3" t="s">
        <v>3881</v>
      </c>
      <c r="C2010" s="3" t="s">
        <v>2234</v>
      </c>
      <c r="D2010" s="3" t="s">
        <v>2647</v>
      </c>
      <c r="E2010" s="3" t="s">
        <v>60</v>
      </c>
      <c r="F2010" s="3" t="s">
        <v>59</v>
      </c>
      <c r="G2010" s="3" t="s">
        <v>118</v>
      </c>
      <c r="H2010" s="3" t="s">
        <v>2880</v>
      </c>
      <c r="I2010" s="11">
        <v>8</v>
      </c>
      <c r="J2010" s="12">
        <v>10</v>
      </c>
      <c r="K2010" s="12">
        <f t="shared" si="31"/>
        <v>10</v>
      </c>
      <c r="L2010" s="4">
        <v>1</v>
      </c>
    </row>
    <row r="2011" spans="1:12" x14ac:dyDescent="0.25">
      <c r="A2011" s="3" t="s">
        <v>1807</v>
      </c>
      <c r="B2011" s="3" t="s">
        <v>3882</v>
      </c>
      <c r="C2011" s="3" t="s">
        <v>2234</v>
      </c>
      <c r="D2011" s="3" t="s">
        <v>2312</v>
      </c>
      <c r="E2011" s="3" t="s">
        <v>68</v>
      </c>
      <c r="F2011" s="3" t="s">
        <v>67</v>
      </c>
      <c r="G2011" s="3" t="s">
        <v>127</v>
      </c>
      <c r="H2011" s="3" t="s">
        <v>142</v>
      </c>
      <c r="I2011" s="11">
        <v>1</v>
      </c>
      <c r="J2011" s="12">
        <v>6</v>
      </c>
      <c r="K2011" s="12">
        <f t="shared" si="31"/>
        <v>6</v>
      </c>
      <c r="L2011" s="4">
        <v>1</v>
      </c>
    </row>
    <row r="2012" spans="1:12" x14ac:dyDescent="0.25">
      <c r="A2012" s="3" t="s">
        <v>1808</v>
      </c>
      <c r="B2012" s="3" t="s">
        <v>4834</v>
      </c>
      <c r="C2012" s="3" t="s">
        <v>2234</v>
      </c>
      <c r="D2012" s="3" t="s">
        <v>2726</v>
      </c>
      <c r="E2012" s="3" t="s">
        <v>2223</v>
      </c>
      <c r="F2012" s="3" t="s">
        <v>97</v>
      </c>
      <c r="G2012" s="3" t="s">
        <v>97</v>
      </c>
      <c r="H2012" s="3" t="s">
        <v>2873</v>
      </c>
      <c r="I2012" s="11">
        <v>5</v>
      </c>
      <c r="J2012" s="12">
        <v>9</v>
      </c>
      <c r="K2012" s="12">
        <f t="shared" si="31"/>
        <v>9</v>
      </c>
      <c r="L2012" s="4">
        <v>1</v>
      </c>
    </row>
    <row r="2013" spans="1:12" x14ac:dyDescent="0.25">
      <c r="A2013" s="3" t="s">
        <v>1809</v>
      </c>
      <c r="B2013" s="3" t="s">
        <v>3457</v>
      </c>
      <c r="C2013" s="3" t="s">
        <v>2234</v>
      </c>
      <c r="D2013" s="3" t="s">
        <v>2413</v>
      </c>
      <c r="E2013" s="3" t="s">
        <v>11</v>
      </c>
      <c r="F2013" s="3" t="s">
        <v>10</v>
      </c>
      <c r="G2013" s="3" t="s">
        <v>130</v>
      </c>
      <c r="H2013" s="3" t="s">
        <v>2885</v>
      </c>
      <c r="I2013" s="11">
        <v>1</v>
      </c>
      <c r="J2013" s="12">
        <v>8</v>
      </c>
      <c r="K2013" s="12">
        <f t="shared" si="31"/>
        <v>8</v>
      </c>
      <c r="L2013" s="4">
        <v>0.2</v>
      </c>
    </row>
    <row r="2014" spans="1:12" x14ac:dyDescent="0.25">
      <c r="A2014" s="3" t="s">
        <v>1809</v>
      </c>
      <c r="B2014" s="3" t="s">
        <v>3457</v>
      </c>
      <c r="C2014" s="3" t="s">
        <v>2234</v>
      </c>
      <c r="D2014" s="3" t="s">
        <v>2282</v>
      </c>
      <c r="E2014" s="3" t="s">
        <v>11</v>
      </c>
      <c r="F2014" s="3" t="s">
        <v>10</v>
      </c>
      <c r="G2014" s="3" t="s">
        <v>10</v>
      </c>
      <c r="H2014" s="3" t="s">
        <v>11</v>
      </c>
      <c r="I2014" s="11">
        <v>1</v>
      </c>
      <c r="J2014" s="12">
        <v>8</v>
      </c>
      <c r="K2014" s="12">
        <f t="shared" si="31"/>
        <v>8</v>
      </c>
      <c r="L2014" s="4">
        <v>0.8</v>
      </c>
    </row>
    <row r="2015" spans="1:12" x14ac:dyDescent="0.25">
      <c r="A2015" s="3" t="s">
        <v>1810</v>
      </c>
      <c r="B2015" s="3" t="s">
        <v>3059</v>
      </c>
      <c r="C2015" s="3" t="s">
        <v>2234</v>
      </c>
      <c r="D2015" s="3" t="s">
        <v>2359</v>
      </c>
      <c r="E2015" s="3" t="s">
        <v>96</v>
      </c>
      <c r="F2015" s="3" t="s">
        <v>95</v>
      </c>
      <c r="G2015" s="3" t="s">
        <v>95</v>
      </c>
      <c r="H2015" s="3" t="s">
        <v>96</v>
      </c>
      <c r="I2015" s="11">
        <v>1</v>
      </c>
      <c r="J2015" s="12">
        <v>6</v>
      </c>
      <c r="K2015" s="12">
        <f t="shared" si="31"/>
        <v>6</v>
      </c>
      <c r="L2015" s="4">
        <v>1</v>
      </c>
    </row>
    <row r="2016" spans="1:12" x14ac:dyDescent="0.25">
      <c r="A2016" s="3" t="s">
        <v>1811</v>
      </c>
      <c r="B2016" s="3" t="s">
        <v>3458</v>
      </c>
      <c r="C2016" s="3" t="s">
        <v>2234</v>
      </c>
      <c r="D2016" s="3" t="s">
        <v>2279</v>
      </c>
      <c r="E2016" s="3" t="s">
        <v>96</v>
      </c>
      <c r="F2016" s="3" t="s">
        <v>95</v>
      </c>
      <c r="G2016" s="3" t="s">
        <v>95</v>
      </c>
      <c r="H2016" s="3" t="s">
        <v>96</v>
      </c>
      <c r="I2016" s="11">
        <v>5</v>
      </c>
      <c r="J2016" s="12">
        <v>6</v>
      </c>
      <c r="K2016" s="12">
        <f t="shared" si="31"/>
        <v>6</v>
      </c>
      <c r="L2016" s="4">
        <v>0.4</v>
      </c>
    </row>
    <row r="2017" spans="1:12" x14ac:dyDescent="0.25">
      <c r="A2017" s="3" t="s">
        <v>1811</v>
      </c>
      <c r="B2017" s="3" t="s">
        <v>3458</v>
      </c>
      <c r="C2017" s="3" t="s">
        <v>2234</v>
      </c>
      <c r="D2017" s="3" t="s">
        <v>2413</v>
      </c>
      <c r="E2017" s="3" t="s">
        <v>96</v>
      </c>
      <c r="F2017" s="3" t="s">
        <v>95</v>
      </c>
      <c r="G2017" s="3" t="s">
        <v>130</v>
      </c>
      <c r="H2017" s="3" t="s">
        <v>2885</v>
      </c>
      <c r="I2017" s="11">
        <v>5</v>
      </c>
      <c r="J2017" s="12">
        <v>6</v>
      </c>
      <c r="K2017" s="12">
        <f t="shared" si="31"/>
        <v>6</v>
      </c>
      <c r="L2017" s="4">
        <v>0.6</v>
      </c>
    </row>
    <row r="2018" spans="1:12" x14ac:dyDescent="0.25">
      <c r="A2018" s="3" t="s">
        <v>1812</v>
      </c>
      <c r="B2018" s="3" t="s">
        <v>3883</v>
      </c>
      <c r="C2018" s="3" t="s">
        <v>2234</v>
      </c>
      <c r="D2018" s="3" t="s">
        <v>2819</v>
      </c>
      <c r="E2018" s="3" t="s">
        <v>68</v>
      </c>
      <c r="F2018" s="3" t="s">
        <v>67</v>
      </c>
      <c r="G2018" s="3" t="s">
        <v>135</v>
      </c>
      <c r="H2018" s="3" t="s">
        <v>2883</v>
      </c>
      <c r="I2018" s="11">
        <v>3</v>
      </c>
      <c r="J2018" s="12">
        <v>4</v>
      </c>
      <c r="K2018" s="12">
        <f t="shared" si="31"/>
        <v>4</v>
      </c>
      <c r="L2018" s="4">
        <v>0.1</v>
      </c>
    </row>
    <row r="2019" spans="1:12" x14ac:dyDescent="0.25">
      <c r="A2019" s="3" t="s">
        <v>1812</v>
      </c>
      <c r="B2019" s="3" t="s">
        <v>3883</v>
      </c>
      <c r="C2019" s="3" t="s">
        <v>2234</v>
      </c>
      <c r="D2019" s="3" t="s">
        <v>2343</v>
      </c>
      <c r="E2019" s="3" t="s">
        <v>68</v>
      </c>
      <c r="F2019" s="3" t="s">
        <v>67</v>
      </c>
      <c r="G2019" s="3" t="s">
        <v>67</v>
      </c>
      <c r="H2019" s="3" t="s">
        <v>68</v>
      </c>
      <c r="I2019" s="11">
        <v>3</v>
      </c>
      <c r="J2019" s="12">
        <v>4</v>
      </c>
      <c r="K2019" s="12">
        <f t="shared" si="31"/>
        <v>4</v>
      </c>
      <c r="L2019" s="4">
        <v>0.9</v>
      </c>
    </row>
    <row r="2020" spans="1:12" x14ac:dyDescent="0.25">
      <c r="A2020" s="3" t="s">
        <v>2762</v>
      </c>
      <c r="B2020" s="3" t="s">
        <v>4835</v>
      </c>
      <c r="C2020" s="3" t="s">
        <v>2234</v>
      </c>
      <c r="D2020" s="3" t="s">
        <v>2514</v>
      </c>
      <c r="E2020" s="3" t="s">
        <v>58</v>
      </c>
      <c r="F2020" s="3" t="s">
        <v>57</v>
      </c>
      <c r="G2020" s="3" t="s">
        <v>118</v>
      </c>
      <c r="H2020" s="3" t="s">
        <v>2880</v>
      </c>
      <c r="I2020" s="11">
        <v>5</v>
      </c>
      <c r="J2020" s="12">
        <v>11</v>
      </c>
      <c r="K2020" s="12">
        <f t="shared" si="31"/>
        <v>11</v>
      </c>
      <c r="L2020" s="4">
        <v>1</v>
      </c>
    </row>
    <row r="2021" spans="1:12" x14ac:dyDescent="0.25">
      <c r="A2021" s="3" t="s">
        <v>2761</v>
      </c>
      <c r="B2021" s="3" t="s">
        <v>3459</v>
      </c>
      <c r="C2021" s="3" t="s">
        <v>2234</v>
      </c>
      <c r="D2021" s="3" t="s">
        <v>2289</v>
      </c>
      <c r="E2021" s="3" t="s">
        <v>99</v>
      </c>
      <c r="F2021" s="3" t="s">
        <v>98</v>
      </c>
      <c r="G2021" s="3" t="s">
        <v>98</v>
      </c>
      <c r="H2021" s="3" t="s">
        <v>99</v>
      </c>
      <c r="I2021" s="11">
        <v>4</v>
      </c>
      <c r="J2021" s="12">
        <v>2</v>
      </c>
      <c r="K2021" s="12">
        <f t="shared" si="31"/>
        <v>2</v>
      </c>
      <c r="L2021" s="4">
        <v>0.4</v>
      </c>
    </row>
    <row r="2022" spans="1:12" x14ac:dyDescent="0.25">
      <c r="A2022" s="3" t="s">
        <v>2761</v>
      </c>
      <c r="B2022" s="3" t="s">
        <v>3459</v>
      </c>
      <c r="C2022" s="3" t="s">
        <v>2234</v>
      </c>
      <c r="D2022" s="3" t="s">
        <v>2677</v>
      </c>
      <c r="E2022" s="3" t="s">
        <v>99</v>
      </c>
      <c r="F2022" s="3" t="s">
        <v>98</v>
      </c>
      <c r="G2022" s="3" t="s">
        <v>98</v>
      </c>
      <c r="H2022" s="3" t="s">
        <v>99</v>
      </c>
      <c r="I2022" s="11">
        <v>4</v>
      </c>
      <c r="J2022" s="12">
        <v>2</v>
      </c>
      <c r="K2022" s="12">
        <f t="shared" si="31"/>
        <v>2</v>
      </c>
      <c r="L2022" s="4">
        <v>0.6</v>
      </c>
    </row>
    <row r="2023" spans="1:12" x14ac:dyDescent="0.25">
      <c r="A2023" s="3" t="s">
        <v>1813</v>
      </c>
      <c r="B2023" s="3" t="s">
        <v>3127</v>
      </c>
      <c r="C2023" s="3" t="s">
        <v>2234</v>
      </c>
      <c r="D2023" s="3" t="s">
        <v>2302</v>
      </c>
      <c r="E2023" s="3" t="s">
        <v>33</v>
      </c>
      <c r="F2023" s="3" t="s">
        <v>32</v>
      </c>
      <c r="G2023" s="3" t="s">
        <v>127</v>
      </c>
      <c r="H2023" s="3" t="s">
        <v>142</v>
      </c>
      <c r="I2023" s="11">
        <v>8</v>
      </c>
      <c r="J2023" s="12">
        <v>6</v>
      </c>
      <c r="K2023" s="12">
        <f t="shared" si="31"/>
        <v>6</v>
      </c>
      <c r="L2023" s="4">
        <v>1</v>
      </c>
    </row>
    <row r="2024" spans="1:12" x14ac:dyDescent="0.25">
      <c r="A2024" s="3" t="s">
        <v>1814</v>
      </c>
      <c r="B2024" s="3" t="s">
        <v>3460</v>
      </c>
      <c r="C2024" s="3" t="s">
        <v>2234</v>
      </c>
      <c r="D2024" s="3" t="s">
        <v>2760</v>
      </c>
      <c r="E2024" s="3" t="s">
        <v>72</v>
      </c>
      <c r="F2024" s="3" t="s">
        <v>71</v>
      </c>
      <c r="G2024" s="3" t="s">
        <v>127</v>
      </c>
      <c r="H2024" s="3" t="s">
        <v>142</v>
      </c>
      <c r="I2024" s="11">
        <v>5</v>
      </c>
      <c r="J2024" s="12">
        <v>8</v>
      </c>
      <c r="K2024" s="12">
        <f t="shared" si="31"/>
        <v>8</v>
      </c>
      <c r="L2024" s="4">
        <v>1</v>
      </c>
    </row>
    <row r="2025" spans="1:12" x14ac:dyDescent="0.25">
      <c r="A2025" s="3" t="s">
        <v>1815</v>
      </c>
      <c r="B2025" s="3" t="s">
        <v>4836</v>
      </c>
      <c r="C2025" s="3" t="s">
        <v>2234</v>
      </c>
      <c r="D2025" s="3" t="s">
        <v>2759</v>
      </c>
      <c r="E2025" s="3" t="s">
        <v>72</v>
      </c>
      <c r="F2025" s="3" t="s">
        <v>71</v>
      </c>
      <c r="G2025" s="3" t="s">
        <v>127</v>
      </c>
      <c r="H2025" s="3" t="s">
        <v>142</v>
      </c>
      <c r="I2025" s="11">
        <v>4</v>
      </c>
      <c r="J2025" s="12">
        <v>6</v>
      </c>
      <c r="K2025" s="12">
        <f t="shared" si="31"/>
        <v>6</v>
      </c>
      <c r="L2025" s="4">
        <v>1</v>
      </c>
    </row>
    <row r="2026" spans="1:12" x14ac:dyDescent="0.25">
      <c r="A2026" s="3" t="s">
        <v>2096</v>
      </c>
      <c r="B2026" s="3" t="s">
        <v>3884</v>
      </c>
      <c r="C2026" s="3" t="s">
        <v>2234</v>
      </c>
      <c r="D2026" s="3" t="s">
        <v>2355</v>
      </c>
      <c r="E2026" s="3" t="s">
        <v>94</v>
      </c>
      <c r="F2026" s="3" t="s">
        <v>93</v>
      </c>
      <c r="G2026" s="3" t="s">
        <v>120</v>
      </c>
      <c r="H2026" s="3" t="s">
        <v>2879</v>
      </c>
      <c r="I2026" s="11">
        <v>1</v>
      </c>
      <c r="J2026" s="12">
        <v>5</v>
      </c>
      <c r="K2026" s="12">
        <f t="shared" si="31"/>
        <v>5</v>
      </c>
      <c r="L2026" s="4">
        <v>1</v>
      </c>
    </row>
    <row r="2027" spans="1:12" x14ac:dyDescent="0.25">
      <c r="A2027" s="3" t="s">
        <v>1816</v>
      </c>
      <c r="B2027" s="3" t="s">
        <v>3126</v>
      </c>
      <c r="C2027" s="3" t="s">
        <v>2234</v>
      </c>
      <c r="D2027" s="3" t="s">
        <v>2302</v>
      </c>
      <c r="E2027" s="3" t="s">
        <v>13</v>
      </c>
      <c r="F2027" s="3" t="s">
        <v>12</v>
      </c>
      <c r="G2027" s="3" t="s">
        <v>127</v>
      </c>
      <c r="H2027" s="3" t="s">
        <v>142</v>
      </c>
      <c r="I2027" s="11">
        <v>5</v>
      </c>
      <c r="J2027" s="12">
        <v>16</v>
      </c>
      <c r="K2027" s="12">
        <f t="shared" si="31"/>
        <v>16</v>
      </c>
      <c r="L2027" s="4">
        <v>0.4</v>
      </c>
    </row>
    <row r="2028" spans="1:12" x14ac:dyDescent="0.25">
      <c r="A2028" s="3" t="s">
        <v>1816</v>
      </c>
      <c r="B2028" s="3" t="s">
        <v>3126</v>
      </c>
      <c r="C2028" s="3" t="s">
        <v>2234</v>
      </c>
      <c r="D2028" s="3" t="s">
        <v>2306</v>
      </c>
      <c r="E2028" s="3" t="s">
        <v>13</v>
      </c>
      <c r="F2028" s="3" t="s">
        <v>12</v>
      </c>
      <c r="G2028" s="3" t="s">
        <v>12</v>
      </c>
      <c r="H2028" s="3" t="s">
        <v>13</v>
      </c>
      <c r="I2028" s="11">
        <v>5</v>
      </c>
      <c r="J2028" s="12">
        <v>16</v>
      </c>
      <c r="K2028" s="12">
        <f t="shared" si="31"/>
        <v>16</v>
      </c>
      <c r="L2028" s="4">
        <v>0.6</v>
      </c>
    </row>
    <row r="2029" spans="1:12" x14ac:dyDescent="0.25">
      <c r="A2029" s="3" t="s">
        <v>1817</v>
      </c>
      <c r="B2029" s="3" t="s">
        <v>3885</v>
      </c>
      <c r="C2029" s="3" t="s">
        <v>2234</v>
      </c>
      <c r="D2029" s="3" t="s">
        <v>2271</v>
      </c>
      <c r="E2029" s="3" t="s">
        <v>68</v>
      </c>
      <c r="F2029" s="3" t="s">
        <v>67</v>
      </c>
      <c r="G2029" s="3" t="s">
        <v>127</v>
      </c>
      <c r="H2029" s="3" t="s">
        <v>142</v>
      </c>
      <c r="I2029" s="11">
        <v>4</v>
      </c>
      <c r="J2029" s="12">
        <v>6</v>
      </c>
      <c r="K2029" s="12">
        <f t="shared" si="31"/>
        <v>6</v>
      </c>
      <c r="L2029" s="4">
        <v>1</v>
      </c>
    </row>
    <row r="2030" spans="1:12" x14ac:dyDescent="0.25">
      <c r="A2030" s="3" t="s">
        <v>1818</v>
      </c>
      <c r="B2030" s="3" t="s">
        <v>3158</v>
      </c>
      <c r="C2030" s="3" t="s">
        <v>2234</v>
      </c>
      <c r="D2030" s="3" t="s">
        <v>2284</v>
      </c>
      <c r="E2030" s="3" t="s">
        <v>70</v>
      </c>
      <c r="F2030" s="3" t="s">
        <v>69</v>
      </c>
      <c r="G2030" s="3" t="s">
        <v>120</v>
      </c>
      <c r="H2030" s="3" t="s">
        <v>2879</v>
      </c>
      <c r="I2030" s="11">
        <v>7</v>
      </c>
      <c r="J2030" s="12">
        <v>15</v>
      </c>
      <c r="K2030" s="12">
        <f t="shared" si="31"/>
        <v>15</v>
      </c>
      <c r="L2030" s="4">
        <v>1</v>
      </c>
    </row>
    <row r="2031" spans="1:12" x14ac:dyDescent="0.25">
      <c r="A2031" s="3" t="s">
        <v>1819</v>
      </c>
      <c r="B2031" s="3" t="s">
        <v>4837</v>
      </c>
      <c r="C2031" s="3" t="s">
        <v>2234</v>
      </c>
      <c r="D2031" s="3" t="s">
        <v>2758</v>
      </c>
      <c r="E2031" s="3" t="s">
        <v>72</v>
      </c>
      <c r="F2031" s="3" t="s">
        <v>71</v>
      </c>
      <c r="G2031" s="3" t="s">
        <v>118</v>
      </c>
      <c r="H2031" s="3" t="s">
        <v>2880</v>
      </c>
      <c r="I2031" s="11">
        <v>8</v>
      </c>
      <c r="J2031" s="12">
        <v>15</v>
      </c>
      <c r="K2031" s="12">
        <f t="shared" si="31"/>
        <v>15</v>
      </c>
      <c r="L2031" s="4">
        <v>1</v>
      </c>
    </row>
    <row r="2032" spans="1:12" x14ac:dyDescent="0.25">
      <c r="A2032" s="3" t="s">
        <v>1820</v>
      </c>
      <c r="B2032" s="3" t="s">
        <v>4838</v>
      </c>
      <c r="C2032" s="3" t="s">
        <v>2234</v>
      </c>
      <c r="D2032" s="3" t="s">
        <v>2237</v>
      </c>
      <c r="E2032" s="3" t="s">
        <v>105</v>
      </c>
      <c r="F2032" s="3" t="s">
        <v>104</v>
      </c>
      <c r="G2032" s="3" t="s">
        <v>104</v>
      </c>
      <c r="H2032" s="3" t="s">
        <v>2364</v>
      </c>
      <c r="I2032" s="11">
        <v>6</v>
      </c>
      <c r="J2032" s="12">
        <v>6</v>
      </c>
      <c r="K2032" s="12">
        <f t="shared" si="31"/>
        <v>6</v>
      </c>
      <c r="L2032" s="4">
        <v>1</v>
      </c>
    </row>
    <row r="2033" spans="1:12" x14ac:dyDescent="0.25">
      <c r="A2033" s="3" t="s">
        <v>1821</v>
      </c>
      <c r="B2033" s="3" t="s">
        <v>4839</v>
      </c>
      <c r="C2033" s="3" t="s">
        <v>2234</v>
      </c>
      <c r="D2033" s="3" t="s">
        <v>2514</v>
      </c>
      <c r="E2033" s="3" t="s">
        <v>60</v>
      </c>
      <c r="F2033" s="3" t="s">
        <v>59</v>
      </c>
      <c r="G2033" s="3" t="s">
        <v>118</v>
      </c>
      <c r="H2033" s="3" t="s">
        <v>2880</v>
      </c>
      <c r="I2033" s="11">
        <v>10</v>
      </c>
      <c r="J2033" s="12">
        <v>13</v>
      </c>
      <c r="K2033" s="12">
        <f t="shared" si="31"/>
        <v>13</v>
      </c>
      <c r="L2033" s="4">
        <v>1</v>
      </c>
    </row>
    <row r="2034" spans="1:12" x14ac:dyDescent="0.25">
      <c r="A2034" s="3" t="s">
        <v>1822</v>
      </c>
      <c r="B2034" s="3" t="s">
        <v>3886</v>
      </c>
      <c r="C2034" s="3" t="s">
        <v>2234</v>
      </c>
      <c r="D2034" s="3" t="s">
        <v>2359</v>
      </c>
      <c r="E2034" s="3" t="s">
        <v>31</v>
      </c>
      <c r="F2034" s="3" t="s">
        <v>30</v>
      </c>
      <c r="G2034" s="3" t="s">
        <v>30</v>
      </c>
      <c r="H2034" s="3" t="s">
        <v>31</v>
      </c>
      <c r="I2034" s="11">
        <v>5</v>
      </c>
      <c r="J2034" s="12">
        <v>12</v>
      </c>
      <c r="K2034" s="12">
        <f t="shared" si="31"/>
        <v>12</v>
      </c>
      <c r="L2034" s="4">
        <v>1</v>
      </c>
    </row>
    <row r="2035" spans="1:12" x14ac:dyDescent="0.25">
      <c r="A2035" s="3" t="s">
        <v>1823</v>
      </c>
      <c r="B2035" s="3" t="s">
        <v>3461</v>
      </c>
      <c r="C2035" s="3" t="s">
        <v>2234</v>
      </c>
      <c r="D2035" s="3" t="s">
        <v>2298</v>
      </c>
      <c r="E2035" s="3" t="s">
        <v>42</v>
      </c>
      <c r="F2035" s="3" t="s">
        <v>41</v>
      </c>
      <c r="G2035" s="3" t="s">
        <v>120</v>
      </c>
      <c r="H2035" s="3" t="s">
        <v>2879</v>
      </c>
      <c r="I2035" s="11">
        <v>1</v>
      </c>
      <c r="J2035" s="12">
        <v>14</v>
      </c>
      <c r="K2035" s="12">
        <f t="shared" si="31"/>
        <v>14</v>
      </c>
      <c r="L2035" s="4">
        <v>1</v>
      </c>
    </row>
    <row r="2036" spans="1:12" x14ac:dyDescent="0.25">
      <c r="A2036" s="3" t="s">
        <v>1824</v>
      </c>
      <c r="B2036" s="3" t="s">
        <v>4840</v>
      </c>
      <c r="C2036" s="3" t="s">
        <v>2234</v>
      </c>
      <c r="D2036" s="3" t="s">
        <v>2284</v>
      </c>
      <c r="E2036" s="3" t="s">
        <v>11</v>
      </c>
      <c r="F2036" s="3" t="s">
        <v>10</v>
      </c>
      <c r="G2036" s="3" t="s">
        <v>120</v>
      </c>
      <c r="H2036" s="3" t="s">
        <v>2879</v>
      </c>
      <c r="I2036" s="11">
        <v>9</v>
      </c>
      <c r="J2036" s="12">
        <v>11</v>
      </c>
      <c r="K2036" s="12">
        <f t="shared" si="31"/>
        <v>11</v>
      </c>
      <c r="L2036" s="4">
        <v>1</v>
      </c>
    </row>
    <row r="2037" spans="1:12" x14ac:dyDescent="0.25">
      <c r="A2037" s="3" t="s">
        <v>1825</v>
      </c>
      <c r="B2037" s="3" t="s">
        <v>3215</v>
      </c>
      <c r="C2037" s="3" t="s">
        <v>2234</v>
      </c>
      <c r="D2037" s="3" t="s">
        <v>2241</v>
      </c>
      <c r="E2037" s="3" t="s">
        <v>99</v>
      </c>
      <c r="F2037" s="3" t="s">
        <v>98</v>
      </c>
      <c r="G2037" s="3" t="s">
        <v>98</v>
      </c>
      <c r="H2037" s="3" t="s">
        <v>99</v>
      </c>
      <c r="I2037" s="11">
        <v>5</v>
      </c>
      <c r="J2037" s="12">
        <v>6</v>
      </c>
      <c r="K2037" s="12">
        <f t="shared" si="31"/>
        <v>6</v>
      </c>
      <c r="L2037" s="4">
        <v>0.2</v>
      </c>
    </row>
    <row r="2038" spans="1:12" x14ac:dyDescent="0.25">
      <c r="A2038" s="3" t="s">
        <v>1825</v>
      </c>
      <c r="B2038" s="3" t="s">
        <v>3215</v>
      </c>
      <c r="C2038" s="3" t="s">
        <v>2234</v>
      </c>
      <c r="D2038" s="3" t="s">
        <v>2241</v>
      </c>
      <c r="E2038" s="3" t="s">
        <v>70</v>
      </c>
      <c r="F2038" s="3" t="s">
        <v>69</v>
      </c>
      <c r="G2038" s="3" t="s">
        <v>69</v>
      </c>
      <c r="H2038" s="3" t="s">
        <v>70</v>
      </c>
      <c r="I2038" s="11">
        <v>5</v>
      </c>
      <c r="J2038" s="12">
        <v>6</v>
      </c>
      <c r="K2038" s="12">
        <f t="shared" si="31"/>
        <v>6</v>
      </c>
      <c r="L2038" s="4">
        <v>0.8</v>
      </c>
    </row>
    <row r="2039" spans="1:12" x14ac:dyDescent="0.25">
      <c r="A2039" s="3" t="s">
        <v>1826</v>
      </c>
      <c r="B2039" s="3" t="s">
        <v>4841</v>
      </c>
      <c r="C2039" s="3" t="s">
        <v>2234</v>
      </c>
      <c r="D2039" s="3" t="s">
        <v>2308</v>
      </c>
      <c r="E2039" s="3" t="s">
        <v>96</v>
      </c>
      <c r="F2039" s="3" t="s">
        <v>95</v>
      </c>
      <c r="G2039" s="3" t="s">
        <v>95</v>
      </c>
      <c r="H2039" s="3" t="s">
        <v>96</v>
      </c>
      <c r="I2039" s="11">
        <v>5</v>
      </c>
      <c r="J2039" s="12">
        <v>6</v>
      </c>
      <c r="K2039" s="12">
        <f t="shared" si="31"/>
        <v>6</v>
      </c>
      <c r="L2039" s="4">
        <v>1</v>
      </c>
    </row>
    <row r="2040" spans="1:12" x14ac:dyDescent="0.25">
      <c r="A2040" s="3" t="s">
        <v>1827</v>
      </c>
      <c r="B2040" s="3" t="s">
        <v>3887</v>
      </c>
      <c r="C2040" s="6" t="s">
        <v>2236</v>
      </c>
      <c r="D2040" s="3" t="s">
        <v>2413</v>
      </c>
      <c r="E2040" s="3" t="s">
        <v>31</v>
      </c>
      <c r="F2040" s="3" t="s">
        <v>30</v>
      </c>
      <c r="G2040" s="3" t="s">
        <v>130</v>
      </c>
      <c r="H2040" s="3" t="s">
        <v>2885</v>
      </c>
      <c r="I2040" s="11">
        <v>5</v>
      </c>
      <c r="J2040" s="12">
        <v>7</v>
      </c>
      <c r="K2040" s="12">
        <f t="shared" si="31"/>
        <v>7</v>
      </c>
      <c r="L2040" s="4">
        <v>0.4</v>
      </c>
    </row>
    <row r="2041" spans="1:12" x14ac:dyDescent="0.25">
      <c r="A2041" s="3" t="s">
        <v>1827</v>
      </c>
      <c r="B2041" s="3" t="s">
        <v>3887</v>
      </c>
      <c r="C2041" s="6" t="s">
        <v>2236</v>
      </c>
      <c r="D2041" s="3" t="s">
        <v>2302</v>
      </c>
      <c r="E2041" s="3" t="s">
        <v>31</v>
      </c>
      <c r="F2041" s="3" t="s">
        <v>30</v>
      </c>
      <c r="G2041" s="3" t="s">
        <v>127</v>
      </c>
      <c r="H2041" s="3" t="s">
        <v>142</v>
      </c>
      <c r="I2041" s="11">
        <v>5</v>
      </c>
      <c r="J2041" s="12">
        <v>7</v>
      </c>
      <c r="K2041" s="12">
        <f t="shared" si="31"/>
        <v>7</v>
      </c>
      <c r="L2041" s="4">
        <v>0.6</v>
      </c>
    </row>
    <row r="2042" spans="1:12" x14ac:dyDescent="0.25">
      <c r="A2042" s="3" t="s">
        <v>1828</v>
      </c>
      <c r="B2042" s="3" t="s">
        <v>3888</v>
      </c>
      <c r="C2042" s="3" t="s">
        <v>2234</v>
      </c>
      <c r="D2042" s="3" t="s">
        <v>2702</v>
      </c>
      <c r="E2042" s="3" t="s">
        <v>78</v>
      </c>
      <c r="F2042" s="3" t="s">
        <v>77</v>
      </c>
      <c r="G2042" s="3" t="s">
        <v>120</v>
      </c>
      <c r="H2042" s="3" t="s">
        <v>2879</v>
      </c>
      <c r="I2042" s="11">
        <v>5</v>
      </c>
      <c r="J2042" s="12">
        <v>6</v>
      </c>
      <c r="K2042" s="12">
        <f t="shared" si="31"/>
        <v>6</v>
      </c>
      <c r="L2042" s="4">
        <v>1</v>
      </c>
    </row>
    <row r="2043" spans="1:12" x14ac:dyDescent="0.25">
      <c r="A2043" s="3" t="s">
        <v>1829</v>
      </c>
      <c r="B2043" s="3" t="s">
        <v>3889</v>
      </c>
      <c r="C2043" s="3" t="s">
        <v>2234</v>
      </c>
      <c r="D2043" s="3" t="s">
        <v>2654</v>
      </c>
      <c r="E2043" s="3" t="s">
        <v>15</v>
      </c>
      <c r="F2043" s="3" t="s">
        <v>14</v>
      </c>
      <c r="G2043" s="3" t="s">
        <v>120</v>
      </c>
      <c r="H2043" s="3" t="s">
        <v>2879</v>
      </c>
      <c r="I2043" s="11">
        <v>4</v>
      </c>
      <c r="J2043" s="12">
        <v>7</v>
      </c>
      <c r="K2043" s="12">
        <f t="shared" si="31"/>
        <v>7</v>
      </c>
      <c r="L2043" s="4">
        <v>1</v>
      </c>
    </row>
    <row r="2044" spans="1:12" x14ac:dyDescent="0.25">
      <c r="A2044" s="3" t="s">
        <v>1830</v>
      </c>
      <c r="B2044" s="3" t="s">
        <v>3890</v>
      </c>
      <c r="C2044" s="3" t="s">
        <v>2234</v>
      </c>
      <c r="D2044" s="3" t="s">
        <v>2659</v>
      </c>
      <c r="E2044" s="3" t="s">
        <v>48</v>
      </c>
      <c r="F2044" s="3" t="s">
        <v>47</v>
      </c>
      <c r="G2044" s="3" t="s">
        <v>47</v>
      </c>
      <c r="H2044" s="3" t="s">
        <v>48</v>
      </c>
      <c r="I2044" s="11">
        <v>5</v>
      </c>
      <c r="J2044" s="12">
        <v>4</v>
      </c>
      <c r="K2044" s="12">
        <f t="shared" si="31"/>
        <v>4</v>
      </c>
      <c r="L2044" s="4">
        <v>1</v>
      </c>
    </row>
    <row r="2045" spans="1:12" x14ac:dyDescent="0.25">
      <c r="A2045" s="3" t="s">
        <v>1831</v>
      </c>
      <c r="B2045" s="3" t="s">
        <v>4842</v>
      </c>
      <c r="C2045" s="3" t="s">
        <v>2234</v>
      </c>
      <c r="D2045" s="3" t="s">
        <v>2341</v>
      </c>
      <c r="E2045" s="3" t="s">
        <v>66</v>
      </c>
      <c r="F2045" s="3" t="s">
        <v>65</v>
      </c>
      <c r="G2045" s="3" t="s">
        <v>65</v>
      </c>
      <c r="H2045" s="3" t="s">
        <v>66</v>
      </c>
      <c r="I2045" s="11">
        <v>10</v>
      </c>
      <c r="J2045" s="12">
        <v>8</v>
      </c>
      <c r="K2045" s="12">
        <f t="shared" si="31"/>
        <v>8</v>
      </c>
      <c r="L2045" s="4">
        <v>1</v>
      </c>
    </row>
    <row r="2046" spans="1:12" x14ac:dyDescent="0.25">
      <c r="A2046" s="3" t="s">
        <v>1832</v>
      </c>
      <c r="B2046" s="3" t="s">
        <v>3159</v>
      </c>
      <c r="C2046" s="3" t="s">
        <v>2234</v>
      </c>
      <c r="D2046" s="3" t="s">
        <v>2757</v>
      </c>
      <c r="E2046" s="3" t="s">
        <v>11</v>
      </c>
      <c r="F2046" s="3" t="s">
        <v>10</v>
      </c>
      <c r="G2046" s="3" t="s">
        <v>10</v>
      </c>
      <c r="H2046" s="3" t="s">
        <v>11</v>
      </c>
      <c r="I2046" s="11">
        <v>4</v>
      </c>
      <c r="J2046" s="12">
        <v>7</v>
      </c>
      <c r="K2046" s="12">
        <f t="shared" si="31"/>
        <v>7</v>
      </c>
      <c r="L2046" s="4">
        <v>1</v>
      </c>
    </row>
    <row r="2047" spans="1:12" x14ac:dyDescent="0.25">
      <c r="A2047" s="3" t="s">
        <v>1833</v>
      </c>
      <c r="B2047" s="3" t="s">
        <v>4843</v>
      </c>
      <c r="C2047" s="3" t="s">
        <v>2234</v>
      </c>
      <c r="D2047" s="3" t="s">
        <v>2259</v>
      </c>
      <c r="E2047" s="3" t="s">
        <v>80</v>
      </c>
      <c r="F2047" s="3" t="s">
        <v>79</v>
      </c>
      <c r="G2047" s="3" t="s">
        <v>127</v>
      </c>
      <c r="H2047" s="3" t="s">
        <v>142</v>
      </c>
      <c r="I2047" s="11">
        <v>5</v>
      </c>
      <c r="J2047" s="12">
        <v>13</v>
      </c>
      <c r="K2047" s="12">
        <f t="shared" si="31"/>
        <v>13</v>
      </c>
      <c r="L2047" s="4">
        <v>1</v>
      </c>
    </row>
    <row r="2048" spans="1:12" x14ac:dyDescent="0.25">
      <c r="A2048" s="3" t="s">
        <v>1834</v>
      </c>
      <c r="B2048" s="3" t="s">
        <v>3891</v>
      </c>
      <c r="C2048" s="3" t="s">
        <v>2234</v>
      </c>
      <c r="D2048" s="3" t="s">
        <v>2516</v>
      </c>
      <c r="E2048" s="3" t="s">
        <v>42</v>
      </c>
      <c r="F2048" s="3" t="s">
        <v>41</v>
      </c>
      <c r="G2048" s="3" t="s">
        <v>41</v>
      </c>
      <c r="H2048" s="3" t="s">
        <v>42</v>
      </c>
      <c r="I2048" s="11">
        <v>5</v>
      </c>
      <c r="J2048" s="12">
        <v>6</v>
      </c>
      <c r="K2048" s="12">
        <f t="shared" si="31"/>
        <v>6</v>
      </c>
      <c r="L2048" s="4">
        <v>1</v>
      </c>
    </row>
    <row r="2049" spans="1:12" x14ac:dyDescent="0.25">
      <c r="A2049" s="3" t="s">
        <v>1835</v>
      </c>
      <c r="B2049" s="3" t="s">
        <v>4844</v>
      </c>
      <c r="C2049" s="3" t="s">
        <v>2234</v>
      </c>
      <c r="D2049" s="3" t="s">
        <v>2362</v>
      </c>
      <c r="E2049" s="3" t="s">
        <v>29</v>
      </c>
      <c r="F2049" s="3" t="s">
        <v>28</v>
      </c>
      <c r="G2049" s="3" t="s">
        <v>28</v>
      </c>
      <c r="H2049" s="3" t="s">
        <v>29</v>
      </c>
      <c r="I2049" s="11">
        <v>2</v>
      </c>
      <c r="J2049" s="12">
        <v>9</v>
      </c>
      <c r="K2049" s="12">
        <f t="shared" si="31"/>
        <v>9</v>
      </c>
      <c r="L2049" s="4">
        <v>1</v>
      </c>
    </row>
    <row r="2050" spans="1:12" x14ac:dyDescent="0.25">
      <c r="A2050" s="3" t="s">
        <v>1836</v>
      </c>
      <c r="B2050" s="3" t="s">
        <v>4845</v>
      </c>
      <c r="C2050" s="3" t="s">
        <v>2234</v>
      </c>
      <c r="D2050" s="3" t="s">
        <v>2755</v>
      </c>
      <c r="E2050" s="3" t="s">
        <v>121</v>
      </c>
      <c r="F2050" s="3" t="s">
        <v>120</v>
      </c>
      <c r="G2050" s="3" t="s">
        <v>120</v>
      </c>
      <c r="H2050" s="3" t="s">
        <v>2879</v>
      </c>
      <c r="I2050" s="11">
        <v>5</v>
      </c>
      <c r="J2050" s="12">
        <v>12</v>
      </c>
      <c r="K2050" s="12">
        <f t="shared" ref="K2050:K2113" si="32">IF(J2050&gt;31,31,J2050)</f>
        <v>12</v>
      </c>
      <c r="L2050" s="4">
        <v>1</v>
      </c>
    </row>
    <row r="2051" spans="1:12" x14ac:dyDescent="0.25">
      <c r="A2051" s="3" t="s">
        <v>1837</v>
      </c>
      <c r="B2051" s="3" t="s">
        <v>4846</v>
      </c>
      <c r="C2051" s="3" t="s">
        <v>2234</v>
      </c>
      <c r="D2051" s="3" t="s">
        <v>2239</v>
      </c>
      <c r="E2051" s="3" t="s">
        <v>50</v>
      </c>
      <c r="F2051" s="3" t="s">
        <v>49</v>
      </c>
      <c r="G2051" s="3" t="s">
        <v>49</v>
      </c>
      <c r="H2051" s="3" t="s">
        <v>50</v>
      </c>
      <c r="I2051" s="11">
        <v>3</v>
      </c>
      <c r="J2051" s="12">
        <v>4</v>
      </c>
      <c r="K2051" s="12">
        <f t="shared" si="32"/>
        <v>4</v>
      </c>
      <c r="L2051" s="4">
        <v>1</v>
      </c>
    </row>
    <row r="2052" spans="1:12" x14ac:dyDescent="0.25">
      <c r="A2052" s="3" t="s">
        <v>1838</v>
      </c>
      <c r="B2052" s="3" t="s">
        <v>3462</v>
      </c>
      <c r="C2052" s="3" t="s">
        <v>2234</v>
      </c>
      <c r="D2052" s="3" t="s">
        <v>2298</v>
      </c>
      <c r="E2052" s="3" t="s">
        <v>92</v>
      </c>
      <c r="F2052" s="3" t="s">
        <v>91</v>
      </c>
      <c r="G2052" s="3" t="s">
        <v>120</v>
      </c>
      <c r="H2052" s="3" t="s">
        <v>2879</v>
      </c>
      <c r="I2052" s="11">
        <v>2</v>
      </c>
      <c r="J2052" s="12">
        <v>5</v>
      </c>
      <c r="K2052" s="12">
        <f t="shared" si="32"/>
        <v>5</v>
      </c>
      <c r="L2052" s="4">
        <v>0.4</v>
      </c>
    </row>
    <row r="2053" spans="1:12" x14ac:dyDescent="0.25">
      <c r="A2053" s="3" t="s">
        <v>1838</v>
      </c>
      <c r="B2053" s="3" t="s">
        <v>3462</v>
      </c>
      <c r="C2053" s="3" t="s">
        <v>2234</v>
      </c>
      <c r="D2053" s="3" t="s">
        <v>2298</v>
      </c>
      <c r="E2053" s="3" t="s">
        <v>103</v>
      </c>
      <c r="F2053" s="3" t="s">
        <v>102</v>
      </c>
      <c r="G2053" s="3" t="s">
        <v>120</v>
      </c>
      <c r="H2053" s="3" t="s">
        <v>2879</v>
      </c>
      <c r="I2053" s="11">
        <v>2</v>
      </c>
      <c r="J2053" s="12">
        <v>5</v>
      </c>
      <c r="K2053" s="12">
        <f t="shared" si="32"/>
        <v>5</v>
      </c>
      <c r="L2053" s="4">
        <v>0.6</v>
      </c>
    </row>
    <row r="2054" spans="1:12" x14ac:dyDescent="0.25">
      <c r="A2054" s="3" t="s">
        <v>1839</v>
      </c>
      <c r="B2054" s="3" t="s">
        <v>4847</v>
      </c>
      <c r="C2054" s="3" t="s">
        <v>2234</v>
      </c>
      <c r="D2054" s="3" t="s">
        <v>2279</v>
      </c>
      <c r="E2054" s="3" t="s">
        <v>31</v>
      </c>
      <c r="F2054" s="3" t="s">
        <v>30</v>
      </c>
      <c r="G2054" s="3" t="s">
        <v>30</v>
      </c>
      <c r="H2054" s="3" t="s">
        <v>31</v>
      </c>
      <c r="I2054" s="11">
        <v>2</v>
      </c>
      <c r="J2054" s="12">
        <v>8</v>
      </c>
      <c r="K2054" s="12">
        <f t="shared" si="32"/>
        <v>8</v>
      </c>
      <c r="L2054" s="4">
        <v>1</v>
      </c>
    </row>
    <row r="2055" spans="1:12" x14ac:dyDescent="0.25">
      <c r="A2055" s="3" t="s">
        <v>1840</v>
      </c>
      <c r="B2055" s="3" t="s">
        <v>3892</v>
      </c>
      <c r="C2055" s="3" t="s">
        <v>2234</v>
      </c>
      <c r="D2055" s="3" t="s">
        <v>2284</v>
      </c>
      <c r="E2055" s="3" t="s">
        <v>31</v>
      </c>
      <c r="F2055" s="3" t="s">
        <v>30</v>
      </c>
      <c r="G2055" s="3" t="s">
        <v>120</v>
      </c>
      <c r="H2055" s="3" t="s">
        <v>2879</v>
      </c>
      <c r="I2055" s="11">
        <v>2</v>
      </c>
      <c r="J2055" s="12">
        <v>7</v>
      </c>
      <c r="K2055" s="12">
        <f t="shared" si="32"/>
        <v>7</v>
      </c>
      <c r="L2055" s="4">
        <v>1</v>
      </c>
    </row>
    <row r="2056" spans="1:12" x14ac:dyDescent="0.25">
      <c r="A2056" s="3" t="s">
        <v>1841</v>
      </c>
      <c r="B2056" s="3" t="s">
        <v>3284</v>
      </c>
      <c r="C2056" s="3" t="s">
        <v>2234</v>
      </c>
      <c r="D2056" s="3" t="s">
        <v>2819</v>
      </c>
      <c r="E2056" s="3" t="s">
        <v>19</v>
      </c>
      <c r="F2056" s="3" t="s">
        <v>18</v>
      </c>
      <c r="G2056" s="3" t="s">
        <v>135</v>
      </c>
      <c r="H2056" s="3" t="s">
        <v>2883</v>
      </c>
      <c r="I2056" s="11">
        <v>6</v>
      </c>
      <c r="J2056" s="12">
        <v>4</v>
      </c>
      <c r="K2056" s="12">
        <f t="shared" si="32"/>
        <v>4</v>
      </c>
      <c r="L2056" s="4">
        <v>0.2</v>
      </c>
    </row>
    <row r="2057" spans="1:12" x14ac:dyDescent="0.25">
      <c r="A2057" s="3" t="s">
        <v>1841</v>
      </c>
      <c r="B2057" s="3" t="s">
        <v>3284</v>
      </c>
      <c r="C2057" s="3" t="s">
        <v>2234</v>
      </c>
      <c r="D2057" s="3" t="s">
        <v>2343</v>
      </c>
      <c r="E2057" s="3" t="s">
        <v>19</v>
      </c>
      <c r="F2057" s="3" t="s">
        <v>18</v>
      </c>
      <c r="G2057" s="3" t="s">
        <v>18</v>
      </c>
      <c r="H2057" s="3" t="s">
        <v>19</v>
      </c>
      <c r="I2057" s="11">
        <v>6</v>
      </c>
      <c r="J2057" s="12">
        <v>4</v>
      </c>
      <c r="K2057" s="12">
        <f t="shared" si="32"/>
        <v>4</v>
      </c>
      <c r="L2057" s="4">
        <v>0.8</v>
      </c>
    </row>
    <row r="2058" spans="1:12" x14ac:dyDescent="0.25">
      <c r="A2058" s="3" t="s">
        <v>1842</v>
      </c>
      <c r="B2058" s="3" t="s">
        <v>5182</v>
      </c>
      <c r="C2058" s="3" t="s">
        <v>2234</v>
      </c>
      <c r="D2058" s="3" t="s">
        <v>2243</v>
      </c>
      <c r="E2058" s="3" t="s">
        <v>37</v>
      </c>
      <c r="F2058" s="3" t="s">
        <v>36</v>
      </c>
      <c r="G2058" s="3" t="s">
        <v>120</v>
      </c>
      <c r="H2058" s="3" t="s">
        <v>2879</v>
      </c>
      <c r="I2058" s="11">
        <v>5</v>
      </c>
      <c r="J2058" s="12">
        <v>6</v>
      </c>
      <c r="K2058" s="12">
        <f t="shared" si="32"/>
        <v>6</v>
      </c>
      <c r="L2058" s="4">
        <v>1</v>
      </c>
    </row>
    <row r="2059" spans="1:12" x14ac:dyDescent="0.25">
      <c r="A2059" s="3" t="s">
        <v>1843</v>
      </c>
      <c r="B2059" s="3" t="s">
        <v>3060</v>
      </c>
      <c r="C2059" s="3" t="s">
        <v>2234</v>
      </c>
      <c r="D2059" s="3" t="s">
        <v>2716</v>
      </c>
      <c r="E2059" s="3" t="s">
        <v>7</v>
      </c>
      <c r="F2059" s="3" t="s">
        <v>6</v>
      </c>
      <c r="G2059" s="3" t="s">
        <v>130</v>
      </c>
      <c r="H2059" s="3" t="s">
        <v>2885</v>
      </c>
      <c r="I2059" s="11">
        <v>1</v>
      </c>
      <c r="J2059" s="12">
        <v>4</v>
      </c>
      <c r="K2059" s="12">
        <f t="shared" si="32"/>
        <v>4</v>
      </c>
      <c r="L2059" s="4">
        <v>0.2</v>
      </c>
    </row>
    <row r="2060" spans="1:12" x14ac:dyDescent="0.25">
      <c r="A2060" s="3" t="s">
        <v>1843</v>
      </c>
      <c r="B2060" s="3" t="s">
        <v>3060</v>
      </c>
      <c r="C2060" s="3" t="s">
        <v>2234</v>
      </c>
      <c r="D2060" s="3" t="s">
        <v>2341</v>
      </c>
      <c r="E2060" s="3" t="s">
        <v>7</v>
      </c>
      <c r="F2060" s="3" t="s">
        <v>6</v>
      </c>
      <c r="G2060" s="3" t="s">
        <v>6</v>
      </c>
      <c r="H2060" s="3" t="s">
        <v>7</v>
      </c>
      <c r="I2060" s="11">
        <v>1</v>
      </c>
      <c r="J2060" s="12">
        <v>4</v>
      </c>
      <c r="K2060" s="12">
        <f t="shared" si="32"/>
        <v>4</v>
      </c>
      <c r="L2060" s="4">
        <v>0.2</v>
      </c>
    </row>
    <row r="2061" spans="1:12" x14ac:dyDescent="0.25">
      <c r="A2061" s="3" t="s">
        <v>1843</v>
      </c>
      <c r="B2061" s="3" t="s">
        <v>3060</v>
      </c>
      <c r="C2061" s="3" t="s">
        <v>2234</v>
      </c>
      <c r="D2061" s="3" t="s">
        <v>2291</v>
      </c>
      <c r="E2061" s="3" t="s">
        <v>7</v>
      </c>
      <c r="F2061" s="3" t="s">
        <v>6</v>
      </c>
      <c r="G2061" s="3" t="s">
        <v>6</v>
      </c>
      <c r="H2061" s="3" t="s">
        <v>7</v>
      </c>
      <c r="I2061" s="11">
        <v>1</v>
      </c>
      <c r="J2061" s="12">
        <v>4</v>
      </c>
      <c r="K2061" s="12">
        <f t="shared" si="32"/>
        <v>4</v>
      </c>
      <c r="L2061" s="4">
        <v>0.6</v>
      </c>
    </row>
    <row r="2062" spans="1:12" x14ac:dyDescent="0.25">
      <c r="A2062" s="3" t="s">
        <v>2097</v>
      </c>
      <c r="B2062" s="3" t="s">
        <v>4848</v>
      </c>
      <c r="C2062" s="3" t="s">
        <v>2234</v>
      </c>
      <c r="D2062" s="3" t="s">
        <v>2659</v>
      </c>
      <c r="E2062" s="3" t="s">
        <v>25</v>
      </c>
      <c r="F2062" s="3" t="s">
        <v>24</v>
      </c>
      <c r="G2062" s="3" t="s">
        <v>24</v>
      </c>
      <c r="H2062" s="3" t="s">
        <v>25</v>
      </c>
      <c r="I2062" s="11">
        <v>3</v>
      </c>
      <c r="J2062" s="12">
        <v>3</v>
      </c>
      <c r="K2062" s="12">
        <f t="shared" si="32"/>
        <v>3</v>
      </c>
      <c r="L2062" s="4">
        <v>1</v>
      </c>
    </row>
    <row r="2063" spans="1:12" x14ac:dyDescent="0.25">
      <c r="A2063" s="3" t="s">
        <v>2098</v>
      </c>
      <c r="B2063" s="3" t="s">
        <v>3285</v>
      </c>
      <c r="C2063" s="3" t="s">
        <v>2234</v>
      </c>
      <c r="D2063" s="3" t="s">
        <v>2362</v>
      </c>
      <c r="E2063" s="3" t="s">
        <v>33</v>
      </c>
      <c r="F2063" s="3" t="s">
        <v>32</v>
      </c>
      <c r="G2063" s="3" t="s">
        <v>32</v>
      </c>
      <c r="H2063" s="3" t="s">
        <v>33</v>
      </c>
      <c r="I2063" s="11">
        <v>5</v>
      </c>
      <c r="J2063" s="12">
        <v>2</v>
      </c>
      <c r="K2063" s="12">
        <f t="shared" si="32"/>
        <v>2</v>
      </c>
      <c r="L2063" s="4">
        <v>1</v>
      </c>
    </row>
    <row r="2064" spans="1:12" x14ac:dyDescent="0.25">
      <c r="A2064" s="3" t="s">
        <v>1844</v>
      </c>
      <c r="B2064" s="3" t="s">
        <v>3893</v>
      </c>
      <c r="C2064" s="3" t="s">
        <v>2234</v>
      </c>
      <c r="D2064" s="3" t="s">
        <v>2665</v>
      </c>
      <c r="E2064" s="3" t="s">
        <v>50</v>
      </c>
      <c r="F2064" s="3" t="s">
        <v>49</v>
      </c>
      <c r="G2064" s="3" t="s">
        <v>127</v>
      </c>
      <c r="H2064" s="3" t="s">
        <v>142</v>
      </c>
      <c r="I2064" s="11">
        <v>2</v>
      </c>
      <c r="J2064" s="12">
        <v>4</v>
      </c>
      <c r="K2064" s="12">
        <f t="shared" si="32"/>
        <v>4</v>
      </c>
      <c r="L2064" s="4">
        <v>1</v>
      </c>
    </row>
    <row r="2065" spans="1:12" x14ac:dyDescent="0.25">
      <c r="A2065" s="3" t="s">
        <v>1845</v>
      </c>
      <c r="B2065" s="3" t="s">
        <v>4849</v>
      </c>
      <c r="C2065" s="3" t="s">
        <v>2234</v>
      </c>
      <c r="D2065" s="3" t="s">
        <v>2255</v>
      </c>
      <c r="E2065" s="3" t="s">
        <v>109</v>
      </c>
      <c r="F2065" s="3" t="s">
        <v>108</v>
      </c>
      <c r="G2065" s="3" t="s">
        <v>127</v>
      </c>
      <c r="H2065" s="3" t="s">
        <v>142</v>
      </c>
      <c r="I2065" s="11">
        <v>4</v>
      </c>
      <c r="J2065" s="12">
        <v>9</v>
      </c>
      <c r="K2065" s="12">
        <f t="shared" si="32"/>
        <v>9</v>
      </c>
      <c r="L2065" s="4">
        <v>1</v>
      </c>
    </row>
    <row r="2066" spans="1:12" x14ac:dyDescent="0.25">
      <c r="A2066" s="3" t="s">
        <v>1846</v>
      </c>
      <c r="B2066" s="3" t="s">
        <v>3463</v>
      </c>
      <c r="C2066" s="3" t="s">
        <v>2234</v>
      </c>
      <c r="D2066" s="3" t="s">
        <v>2362</v>
      </c>
      <c r="E2066" s="3" t="s">
        <v>64</v>
      </c>
      <c r="F2066" s="3" t="s">
        <v>63</v>
      </c>
      <c r="G2066" s="3" t="s">
        <v>63</v>
      </c>
      <c r="H2066" s="3" t="s">
        <v>64</v>
      </c>
      <c r="I2066" s="11">
        <v>1</v>
      </c>
      <c r="J2066" s="12">
        <v>7</v>
      </c>
      <c r="K2066" s="12">
        <f t="shared" si="32"/>
        <v>7</v>
      </c>
      <c r="L2066" s="4">
        <v>0.4</v>
      </c>
    </row>
    <row r="2067" spans="1:12" x14ac:dyDescent="0.25">
      <c r="A2067" s="3" t="s">
        <v>1846</v>
      </c>
      <c r="B2067" s="3" t="s">
        <v>3463</v>
      </c>
      <c r="C2067" s="3" t="s">
        <v>2234</v>
      </c>
      <c r="D2067" s="3" t="s">
        <v>2716</v>
      </c>
      <c r="E2067" s="3" t="s">
        <v>64</v>
      </c>
      <c r="F2067" s="3" t="s">
        <v>63</v>
      </c>
      <c r="G2067" s="3" t="s">
        <v>130</v>
      </c>
      <c r="H2067" s="3" t="s">
        <v>2885</v>
      </c>
      <c r="I2067" s="11">
        <v>1</v>
      </c>
      <c r="J2067" s="12">
        <v>7</v>
      </c>
      <c r="K2067" s="12">
        <f t="shared" si="32"/>
        <v>7</v>
      </c>
      <c r="L2067" s="4">
        <v>0.6</v>
      </c>
    </row>
    <row r="2068" spans="1:12" x14ac:dyDescent="0.25">
      <c r="A2068" s="3" t="s">
        <v>2754</v>
      </c>
      <c r="B2068" s="3" t="s">
        <v>3464</v>
      </c>
      <c r="C2068" s="3" t="s">
        <v>2234</v>
      </c>
      <c r="D2068" s="3" t="s">
        <v>2693</v>
      </c>
      <c r="E2068" s="3" t="s">
        <v>64</v>
      </c>
      <c r="F2068" s="3" t="s">
        <v>63</v>
      </c>
      <c r="G2068" s="3" t="s">
        <v>63</v>
      </c>
      <c r="H2068" s="3" t="s">
        <v>64</v>
      </c>
      <c r="I2068" s="11">
        <v>1</v>
      </c>
      <c r="J2068" s="12">
        <v>4</v>
      </c>
      <c r="K2068" s="12">
        <f t="shared" si="32"/>
        <v>4</v>
      </c>
      <c r="L2068" s="4">
        <v>0.2</v>
      </c>
    </row>
    <row r="2069" spans="1:12" x14ac:dyDescent="0.25">
      <c r="A2069" s="3" t="s">
        <v>2754</v>
      </c>
      <c r="B2069" s="3" t="s">
        <v>3464</v>
      </c>
      <c r="C2069" s="3" t="s">
        <v>2234</v>
      </c>
      <c r="D2069" s="3" t="s">
        <v>2731</v>
      </c>
      <c r="E2069" s="3" t="s">
        <v>64</v>
      </c>
      <c r="F2069" s="3" t="s">
        <v>63</v>
      </c>
      <c r="G2069" s="3" t="s">
        <v>135</v>
      </c>
      <c r="H2069" s="3" t="s">
        <v>2883</v>
      </c>
      <c r="I2069" s="11">
        <v>1</v>
      </c>
      <c r="J2069" s="12">
        <v>4</v>
      </c>
      <c r="K2069" s="12">
        <f t="shared" si="32"/>
        <v>4</v>
      </c>
      <c r="L2069" s="4">
        <v>0.4</v>
      </c>
    </row>
    <row r="2070" spans="1:12" x14ac:dyDescent="0.25">
      <c r="A2070" s="3" t="s">
        <v>2754</v>
      </c>
      <c r="B2070" s="3" t="s">
        <v>3464</v>
      </c>
      <c r="C2070" s="3" t="s">
        <v>2234</v>
      </c>
      <c r="D2070" s="3" t="s">
        <v>2341</v>
      </c>
      <c r="E2070" s="3" t="s">
        <v>64</v>
      </c>
      <c r="F2070" s="3" t="s">
        <v>63</v>
      </c>
      <c r="G2070" s="3" t="s">
        <v>63</v>
      </c>
      <c r="H2070" s="3" t="s">
        <v>64</v>
      </c>
      <c r="I2070" s="11">
        <v>1</v>
      </c>
      <c r="J2070" s="12">
        <v>4</v>
      </c>
      <c r="K2070" s="12">
        <f t="shared" si="32"/>
        <v>4</v>
      </c>
      <c r="L2070" s="4">
        <v>0.4</v>
      </c>
    </row>
    <row r="2071" spans="1:12" x14ac:dyDescent="0.25">
      <c r="A2071" s="3" t="s">
        <v>1847</v>
      </c>
      <c r="B2071" s="3" t="s">
        <v>5328</v>
      </c>
      <c r="C2071" s="3" t="s">
        <v>2234</v>
      </c>
      <c r="D2071" s="3" t="s">
        <v>2333</v>
      </c>
      <c r="E2071" s="3" t="s">
        <v>17</v>
      </c>
      <c r="F2071" s="3" t="s">
        <v>16</v>
      </c>
      <c r="G2071" s="3" t="s">
        <v>120</v>
      </c>
      <c r="H2071" s="3" t="s">
        <v>2879</v>
      </c>
      <c r="I2071" s="11">
        <v>5</v>
      </c>
      <c r="J2071" s="12">
        <v>7</v>
      </c>
      <c r="K2071" s="12">
        <f t="shared" si="32"/>
        <v>7</v>
      </c>
      <c r="L2071" s="4">
        <v>1</v>
      </c>
    </row>
    <row r="2072" spans="1:12" x14ac:dyDescent="0.25">
      <c r="A2072" s="3" t="s">
        <v>2099</v>
      </c>
      <c r="B2072" s="3" t="s">
        <v>4850</v>
      </c>
      <c r="C2072" s="3" t="s">
        <v>2234</v>
      </c>
      <c r="D2072" s="3" t="s">
        <v>2351</v>
      </c>
      <c r="E2072" s="3" t="s">
        <v>99</v>
      </c>
      <c r="F2072" s="3" t="s">
        <v>98</v>
      </c>
      <c r="G2072" s="3" t="s">
        <v>98</v>
      </c>
      <c r="H2072" s="3" t="s">
        <v>99</v>
      </c>
      <c r="I2072" s="11">
        <v>1</v>
      </c>
      <c r="J2072" s="12">
        <v>4</v>
      </c>
      <c r="K2072" s="12">
        <f t="shared" si="32"/>
        <v>4</v>
      </c>
      <c r="L2072" s="4">
        <v>1</v>
      </c>
    </row>
    <row r="2073" spans="1:12" x14ac:dyDescent="0.25">
      <c r="A2073" s="3" t="s">
        <v>2100</v>
      </c>
      <c r="B2073" s="3" t="s">
        <v>4851</v>
      </c>
      <c r="C2073" s="3" t="s">
        <v>2234</v>
      </c>
      <c r="D2073" s="3" t="s">
        <v>2731</v>
      </c>
      <c r="E2073" s="3" t="s">
        <v>90</v>
      </c>
      <c r="F2073" s="3" t="s">
        <v>89</v>
      </c>
      <c r="G2073" s="3" t="s">
        <v>135</v>
      </c>
      <c r="H2073" s="3" t="s">
        <v>2883</v>
      </c>
      <c r="I2073" s="11">
        <v>3</v>
      </c>
      <c r="J2073" s="12">
        <v>3</v>
      </c>
      <c r="K2073" s="12">
        <f t="shared" si="32"/>
        <v>3</v>
      </c>
      <c r="L2073" s="4">
        <v>1</v>
      </c>
    </row>
    <row r="2074" spans="1:12" x14ac:dyDescent="0.25">
      <c r="A2074" s="3" t="s">
        <v>2101</v>
      </c>
      <c r="B2074" s="3" t="s">
        <v>3894</v>
      </c>
      <c r="C2074" s="3" t="s">
        <v>2234</v>
      </c>
      <c r="D2074" s="3" t="s">
        <v>2731</v>
      </c>
      <c r="E2074" s="3" t="s">
        <v>31</v>
      </c>
      <c r="F2074" s="3" t="s">
        <v>30</v>
      </c>
      <c r="G2074" s="3" t="s">
        <v>135</v>
      </c>
      <c r="H2074" s="3" t="s">
        <v>2883</v>
      </c>
      <c r="I2074" s="11">
        <v>1</v>
      </c>
      <c r="J2074" s="12">
        <v>4</v>
      </c>
      <c r="K2074" s="12">
        <f t="shared" si="32"/>
        <v>4</v>
      </c>
      <c r="L2074" s="4">
        <v>0.4</v>
      </c>
    </row>
    <row r="2075" spans="1:12" x14ac:dyDescent="0.25">
      <c r="A2075" s="3" t="s">
        <v>2101</v>
      </c>
      <c r="B2075" s="3" t="s">
        <v>3894</v>
      </c>
      <c r="C2075" s="3" t="s">
        <v>2234</v>
      </c>
      <c r="D2075" s="3" t="s">
        <v>2289</v>
      </c>
      <c r="E2075" s="3" t="s">
        <v>31</v>
      </c>
      <c r="F2075" s="3" t="s">
        <v>30</v>
      </c>
      <c r="G2075" s="3" t="s">
        <v>30</v>
      </c>
      <c r="H2075" s="3" t="s">
        <v>31</v>
      </c>
      <c r="I2075" s="11">
        <v>1</v>
      </c>
      <c r="J2075" s="12">
        <v>4</v>
      </c>
      <c r="K2075" s="12">
        <f t="shared" si="32"/>
        <v>4</v>
      </c>
      <c r="L2075" s="4">
        <v>0.6</v>
      </c>
    </row>
    <row r="2076" spans="1:12" x14ac:dyDescent="0.25">
      <c r="A2076" s="3" t="s">
        <v>1848</v>
      </c>
      <c r="B2076" s="3" t="s">
        <v>4852</v>
      </c>
      <c r="C2076" s="3" t="s">
        <v>2234</v>
      </c>
      <c r="D2076" s="3" t="s">
        <v>2279</v>
      </c>
      <c r="E2076" s="3" t="s">
        <v>31</v>
      </c>
      <c r="F2076" s="3" t="s">
        <v>30</v>
      </c>
      <c r="G2076" s="3" t="s">
        <v>30</v>
      </c>
      <c r="H2076" s="3" t="s">
        <v>31</v>
      </c>
      <c r="I2076" s="11">
        <v>1</v>
      </c>
      <c r="J2076" s="12">
        <v>4</v>
      </c>
      <c r="K2076" s="12">
        <f t="shared" si="32"/>
        <v>4</v>
      </c>
      <c r="L2076" s="4">
        <v>1</v>
      </c>
    </row>
    <row r="2077" spans="1:12" x14ac:dyDescent="0.25">
      <c r="A2077" s="3" t="s">
        <v>1849</v>
      </c>
      <c r="B2077" s="3" t="s">
        <v>4853</v>
      </c>
      <c r="C2077" s="3" t="s">
        <v>2234</v>
      </c>
      <c r="D2077" s="3" t="s">
        <v>2277</v>
      </c>
      <c r="E2077" s="3" t="s">
        <v>48</v>
      </c>
      <c r="F2077" s="3" t="s">
        <v>47</v>
      </c>
      <c r="G2077" s="3" t="s">
        <v>47</v>
      </c>
      <c r="H2077" s="3" t="s">
        <v>48</v>
      </c>
      <c r="I2077" s="11">
        <v>10</v>
      </c>
      <c r="J2077" s="12">
        <v>11</v>
      </c>
      <c r="K2077" s="12">
        <f t="shared" si="32"/>
        <v>11</v>
      </c>
      <c r="L2077" s="4">
        <v>1</v>
      </c>
    </row>
    <row r="2078" spans="1:12" x14ac:dyDescent="0.25">
      <c r="A2078" s="3" t="s">
        <v>1850</v>
      </c>
      <c r="B2078" s="3" t="s">
        <v>3895</v>
      </c>
      <c r="C2078" s="3" t="s">
        <v>2234</v>
      </c>
      <c r="D2078" s="3" t="s">
        <v>2284</v>
      </c>
      <c r="E2078" s="3" t="s">
        <v>70</v>
      </c>
      <c r="F2078" s="3" t="s">
        <v>69</v>
      </c>
      <c r="G2078" s="3" t="s">
        <v>120</v>
      </c>
      <c r="H2078" s="3" t="s">
        <v>2879</v>
      </c>
      <c r="I2078" s="11">
        <v>5</v>
      </c>
      <c r="J2078" s="12">
        <v>15</v>
      </c>
      <c r="K2078" s="12">
        <f t="shared" si="32"/>
        <v>15</v>
      </c>
      <c r="L2078" s="4">
        <v>1</v>
      </c>
    </row>
    <row r="2079" spans="1:12" x14ac:dyDescent="0.25">
      <c r="A2079" s="3" t="s">
        <v>1851</v>
      </c>
      <c r="B2079" s="3" t="s">
        <v>3465</v>
      </c>
      <c r="C2079" s="3" t="s">
        <v>2234</v>
      </c>
      <c r="D2079" s="3" t="s">
        <v>2315</v>
      </c>
      <c r="E2079" s="3" t="s">
        <v>52</v>
      </c>
      <c r="F2079" s="3" t="s">
        <v>51</v>
      </c>
      <c r="G2079" s="3" t="s">
        <v>127</v>
      </c>
      <c r="H2079" s="3" t="s">
        <v>142</v>
      </c>
      <c r="I2079" s="11">
        <v>1</v>
      </c>
      <c r="J2079" s="12">
        <v>5</v>
      </c>
      <c r="K2079" s="12">
        <f t="shared" si="32"/>
        <v>5</v>
      </c>
      <c r="L2079" s="4">
        <v>1</v>
      </c>
    </row>
    <row r="2080" spans="1:12" x14ac:dyDescent="0.25">
      <c r="A2080" s="3" t="s">
        <v>1852</v>
      </c>
      <c r="B2080" s="3" t="s">
        <v>5329</v>
      </c>
      <c r="C2080" s="3" t="s">
        <v>2234</v>
      </c>
      <c r="D2080" s="3" t="s">
        <v>2460</v>
      </c>
      <c r="E2080" s="3" t="s">
        <v>99</v>
      </c>
      <c r="F2080" s="3" t="s">
        <v>98</v>
      </c>
      <c r="G2080" s="3" t="s">
        <v>98</v>
      </c>
      <c r="H2080" s="3" t="s">
        <v>99</v>
      </c>
      <c r="I2080" s="11">
        <v>5</v>
      </c>
      <c r="J2080" s="12">
        <v>9</v>
      </c>
      <c r="K2080" s="12">
        <f t="shared" si="32"/>
        <v>9</v>
      </c>
      <c r="L2080" s="4">
        <v>1</v>
      </c>
    </row>
    <row r="2081" spans="1:12" x14ac:dyDescent="0.25">
      <c r="A2081" s="3" t="s">
        <v>1853</v>
      </c>
      <c r="B2081" s="3" t="s">
        <v>4854</v>
      </c>
      <c r="C2081" s="3" t="s">
        <v>2234</v>
      </c>
      <c r="D2081" s="3" t="s">
        <v>2351</v>
      </c>
      <c r="E2081" s="3" t="s">
        <v>70</v>
      </c>
      <c r="F2081" s="3" t="s">
        <v>69</v>
      </c>
      <c r="G2081" s="3" t="s">
        <v>69</v>
      </c>
      <c r="H2081" s="3" t="s">
        <v>70</v>
      </c>
      <c r="I2081" s="11">
        <v>1</v>
      </c>
      <c r="J2081" s="12">
        <v>5</v>
      </c>
      <c r="K2081" s="12">
        <f t="shared" si="32"/>
        <v>5</v>
      </c>
      <c r="L2081" s="4">
        <v>1</v>
      </c>
    </row>
    <row r="2082" spans="1:12" x14ac:dyDescent="0.25">
      <c r="A2082" s="3" t="s">
        <v>1854</v>
      </c>
      <c r="B2082" s="3" t="s">
        <v>2964</v>
      </c>
      <c r="C2082" s="3" t="s">
        <v>2234</v>
      </c>
      <c r="D2082" s="3" t="s">
        <v>2897</v>
      </c>
      <c r="E2082" s="3" t="s">
        <v>70</v>
      </c>
      <c r="F2082" s="3" t="s">
        <v>69</v>
      </c>
      <c r="G2082" s="3" t="s">
        <v>69</v>
      </c>
      <c r="H2082" s="3" t="s">
        <v>70</v>
      </c>
      <c r="I2082" s="11">
        <v>2</v>
      </c>
      <c r="J2082" s="12">
        <v>5</v>
      </c>
      <c r="K2082" s="12">
        <f t="shared" si="32"/>
        <v>5</v>
      </c>
      <c r="L2082" s="4">
        <v>0.3</v>
      </c>
    </row>
    <row r="2083" spans="1:12" x14ac:dyDescent="0.25">
      <c r="A2083" s="3" t="s">
        <v>1854</v>
      </c>
      <c r="B2083" s="3" t="s">
        <v>2964</v>
      </c>
      <c r="C2083" s="3" t="s">
        <v>2234</v>
      </c>
      <c r="D2083" s="3" t="s">
        <v>2699</v>
      </c>
      <c r="E2083" s="3" t="s">
        <v>70</v>
      </c>
      <c r="F2083" s="3" t="s">
        <v>69</v>
      </c>
      <c r="G2083" s="3" t="s">
        <v>69</v>
      </c>
      <c r="H2083" s="3" t="s">
        <v>70</v>
      </c>
      <c r="I2083" s="11">
        <v>2</v>
      </c>
      <c r="J2083" s="12">
        <v>5</v>
      </c>
      <c r="K2083" s="12">
        <f t="shared" si="32"/>
        <v>5</v>
      </c>
      <c r="L2083" s="4">
        <v>0.6</v>
      </c>
    </row>
    <row r="2084" spans="1:12" x14ac:dyDescent="0.25">
      <c r="A2084" s="3" t="s">
        <v>1854</v>
      </c>
      <c r="B2084" s="3" t="s">
        <v>2964</v>
      </c>
      <c r="C2084" s="3" t="s">
        <v>2234</v>
      </c>
      <c r="D2084" s="3" t="s">
        <v>2886</v>
      </c>
      <c r="E2084" s="3" t="s">
        <v>70</v>
      </c>
      <c r="F2084" s="3" t="s">
        <v>69</v>
      </c>
      <c r="G2084" s="3" t="s">
        <v>69</v>
      </c>
      <c r="H2084" s="3" t="s">
        <v>70</v>
      </c>
      <c r="I2084" s="11">
        <v>2</v>
      </c>
      <c r="J2084" s="12">
        <v>5</v>
      </c>
      <c r="K2084" s="12">
        <f t="shared" si="32"/>
        <v>5</v>
      </c>
      <c r="L2084" s="4">
        <v>0.1</v>
      </c>
    </row>
    <row r="2085" spans="1:12" x14ac:dyDescent="0.25">
      <c r="A2085" s="3" t="s">
        <v>1855</v>
      </c>
      <c r="B2085" s="3" t="s">
        <v>3061</v>
      </c>
      <c r="C2085" s="3" t="s">
        <v>2234</v>
      </c>
      <c r="D2085" s="3" t="s">
        <v>2308</v>
      </c>
      <c r="E2085" s="3" t="s">
        <v>99</v>
      </c>
      <c r="F2085" s="3" t="s">
        <v>98</v>
      </c>
      <c r="G2085" s="3" t="s">
        <v>98</v>
      </c>
      <c r="H2085" s="3" t="s">
        <v>99</v>
      </c>
      <c r="I2085" s="11">
        <v>5</v>
      </c>
      <c r="J2085" s="12">
        <v>5</v>
      </c>
      <c r="K2085" s="12">
        <f t="shared" si="32"/>
        <v>5</v>
      </c>
      <c r="L2085" s="4">
        <v>1</v>
      </c>
    </row>
    <row r="2086" spans="1:12" x14ac:dyDescent="0.25">
      <c r="A2086" s="3" t="s">
        <v>1856</v>
      </c>
      <c r="B2086" s="3" t="s">
        <v>4855</v>
      </c>
      <c r="C2086" s="3" t="s">
        <v>2234</v>
      </c>
      <c r="D2086" s="3" t="s">
        <v>2308</v>
      </c>
      <c r="E2086" s="3" t="s">
        <v>99</v>
      </c>
      <c r="F2086" s="3" t="s">
        <v>98</v>
      </c>
      <c r="G2086" s="3" t="s">
        <v>98</v>
      </c>
      <c r="H2086" s="3" t="s">
        <v>99</v>
      </c>
      <c r="I2086" s="11">
        <v>5</v>
      </c>
      <c r="J2086" s="12">
        <v>11</v>
      </c>
      <c r="K2086" s="12">
        <f t="shared" si="32"/>
        <v>11</v>
      </c>
      <c r="L2086" s="4">
        <v>1</v>
      </c>
    </row>
    <row r="2087" spans="1:12" x14ac:dyDescent="0.25">
      <c r="A2087" s="3" t="s">
        <v>1857</v>
      </c>
      <c r="B2087" s="3" t="s">
        <v>3062</v>
      </c>
      <c r="C2087" s="3" t="s">
        <v>2234</v>
      </c>
      <c r="D2087" s="3" t="s">
        <v>2308</v>
      </c>
      <c r="E2087" s="3" t="s">
        <v>31</v>
      </c>
      <c r="F2087" s="3" t="s">
        <v>30</v>
      </c>
      <c r="G2087" s="3" t="s">
        <v>30</v>
      </c>
      <c r="H2087" s="3" t="s">
        <v>31</v>
      </c>
      <c r="I2087" s="11">
        <v>1</v>
      </c>
      <c r="J2087" s="12">
        <v>5</v>
      </c>
      <c r="K2087" s="12">
        <f t="shared" si="32"/>
        <v>5</v>
      </c>
      <c r="L2087" s="4">
        <v>1</v>
      </c>
    </row>
    <row r="2088" spans="1:12" x14ac:dyDescent="0.25">
      <c r="A2088" s="3" t="s">
        <v>1858</v>
      </c>
      <c r="B2088" s="3" t="s">
        <v>4856</v>
      </c>
      <c r="C2088" s="3" t="s">
        <v>2234</v>
      </c>
      <c r="D2088" s="3" t="s">
        <v>2337</v>
      </c>
      <c r="E2088" s="3" t="s">
        <v>31</v>
      </c>
      <c r="F2088" s="3" t="s">
        <v>30</v>
      </c>
      <c r="G2088" s="3" t="s">
        <v>120</v>
      </c>
      <c r="H2088" s="3" t="s">
        <v>2879</v>
      </c>
      <c r="I2088" s="11">
        <v>6</v>
      </c>
      <c r="J2088" s="12">
        <v>15</v>
      </c>
      <c r="K2088" s="12">
        <f t="shared" si="32"/>
        <v>15</v>
      </c>
      <c r="L2088" s="4">
        <v>1</v>
      </c>
    </row>
    <row r="2089" spans="1:12" x14ac:dyDescent="0.25">
      <c r="A2089" s="3" t="s">
        <v>1859</v>
      </c>
      <c r="B2089" s="3" t="s">
        <v>2907</v>
      </c>
      <c r="C2089" s="3" t="s">
        <v>2234</v>
      </c>
      <c r="D2089" s="3" t="s">
        <v>2642</v>
      </c>
      <c r="E2089" s="3" t="s">
        <v>35</v>
      </c>
      <c r="F2089" s="3" t="s">
        <v>34</v>
      </c>
      <c r="G2089" s="3" t="s">
        <v>120</v>
      </c>
      <c r="H2089" s="3" t="s">
        <v>2879</v>
      </c>
      <c r="I2089" s="11">
        <v>5</v>
      </c>
      <c r="J2089" s="12">
        <v>7</v>
      </c>
      <c r="K2089" s="12">
        <f t="shared" si="32"/>
        <v>7</v>
      </c>
      <c r="L2089" s="4">
        <v>1</v>
      </c>
    </row>
    <row r="2090" spans="1:12" x14ac:dyDescent="0.25">
      <c r="A2090" s="3" t="s">
        <v>2753</v>
      </c>
      <c r="B2090" s="3" t="s">
        <v>4032</v>
      </c>
      <c r="C2090" s="3" t="s">
        <v>2234</v>
      </c>
      <c r="D2090" s="3" t="s">
        <v>2253</v>
      </c>
      <c r="E2090" s="3" t="s">
        <v>111</v>
      </c>
      <c r="F2090" s="3" t="s">
        <v>110</v>
      </c>
      <c r="G2090" s="3" t="s">
        <v>127</v>
      </c>
      <c r="H2090" s="3" t="s">
        <v>142</v>
      </c>
      <c r="I2090" s="11">
        <v>4</v>
      </c>
      <c r="J2090" s="12">
        <v>2</v>
      </c>
      <c r="K2090" s="12">
        <f t="shared" si="32"/>
        <v>2</v>
      </c>
      <c r="L2090" s="4">
        <v>1</v>
      </c>
    </row>
    <row r="2091" spans="1:12" x14ac:dyDescent="0.25">
      <c r="A2091" s="3" t="s">
        <v>1860</v>
      </c>
      <c r="B2091" s="3" t="s">
        <v>5330</v>
      </c>
      <c r="C2091" s="3" t="s">
        <v>2234</v>
      </c>
      <c r="D2091" s="3" t="s">
        <v>2752</v>
      </c>
      <c r="E2091" s="3" t="s">
        <v>139</v>
      </c>
      <c r="F2091" s="3" t="s">
        <v>138</v>
      </c>
      <c r="G2091" s="3" t="s">
        <v>138</v>
      </c>
      <c r="H2091" s="3" t="s">
        <v>139</v>
      </c>
      <c r="I2091" s="11">
        <v>10</v>
      </c>
      <c r="J2091" s="12">
        <v>12</v>
      </c>
      <c r="K2091" s="12">
        <f t="shared" si="32"/>
        <v>12</v>
      </c>
      <c r="L2091" s="4">
        <v>1</v>
      </c>
    </row>
    <row r="2092" spans="1:12" x14ac:dyDescent="0.25">
      <c r="A2092" s="3" t="s">
        <v>1861</v>
      </c>
      <c r="B2092" s="3" t="s">
        <v>3896</v>
      </c>
      <c r="C2092" s="3" t="s">
        <v>2234</v>
      </c>
      <c r="D2092" s="3" t="s">
        <v>2691</v>
      </c>
      <c r="E2092" s="3" t="s">
        <v>19</v>
      </c>
      <c r="F2092" s="3" t="s">
        <v>18</v>
      </c>
      <c r="G2092" s="3" t="s">
        <v>127</v>
      </c>
      <c r="H2092" s="3" t="s">
        <v>142</v>
      </c>
      <c r="I2092" s="11">
        <v>5</v>
      </c>
      <c r="J2092" s="12">
        <v>5</v>
      </c>
      <c r="K2092" s="12">
        <f t="shared" si="32"/>
        <v>5</v>
      </c>
      <c r="L2092" s="4">
        <v>1</v>
      </c>
    </row>
    <row r="2093" spans="1:12" x14ac:dyDescent="0.25">
      <c r="A2093" s="3" t="s">
        <v>1862</v>
      </c>
      <c r="B2093" s="3" t="s">
        <v>4857</v>
      </c>
      <c r="C2093" s="3" t="s">
        <v>2234</v>
      </c>
      <c r="D2093" s="3" t="s">
        <v>2651</v>
      </c>
      <c r="E2093" s="3" t="s">
        <v>39</v>
      </c>
      <c r="F2093" s="3" t="s">
        <v>38</v>
      </c>
      <c r="G2093" s="3" t="s">
        <v>127</v>
      </c>
      <c r="H2093" s="3" t="s">
        <v>142</v>
      </c>
      <c r="I2093" s="11">
        <v>7</v>
      </c>
      <c r="J2093" s="12">
        <v>5</v>
      </c>
      <c r="K2093" s="12">
        <f t="shared" si="32"/>
        <v>5</v>
      </c>
      <c r="L2093" s="4">
        <v>1</v>
      </c>
    </row>
    <row r="2094" spans="1:12" x14ac:dyDescent="0.25">
      <c r="A2094" s="3" t="s">
        <v>1863</v>
      </c>
      <c r="B2094" s="3" t="s">
        <v>5183</v>
      </c>
      <c r="C2094" s="3" t="s">
        <v>2234</v>
      </c>
      <c r="D2094" s="3" t="s">
        <v>2243</v>
      </c>
      <c r="E2094" s="3" t="s">
        <v>96</v>
      </c>
      <c r="F2094" s="3" t="s">
        <v>95</v>
      </c>
      <c r="G2094" s="3" t="s">
        <v>120</v>
      </c>
      <c r="H2094" s="3" t="s">
        <v>2879</v>
      </c>
      <c r="I2094" s="11">
        <v>9</v>
      </c>
      <c r="J2094" s="12">
        <v>5</v>
      </c>
      <c r="K2094" s="12">
        <f t="shared" si="32"/>
        <v>5</v>
      </c>
      <c r="L2094" s="4">
        <v>1</v>
      </c>
    </row>
    <row r="2095" spans="1:12" x14ac:dyDescent="0.25">
      <c r="A2095" s="3" t="s">
        <v>1864</v>
      </c>
      <c r="B2095" s="3" t="s">
        <v>3063</v>
      </c>
      <c r="C2095" s="3" t="s">
        <v>2234</v>
      </c>
      <c r="D2095" s="3" t="s">
        <v>2359</v>
      </c>
      <c r="E2095" s="3" t="s">
        <v>70</v>
      </c>
      <c r="F2095" s="3" t="s">
        <v>69</v>
      </c>
      <c r="G2095" s="3" t="s">
        <v>69</v>
      </c>
      <c r="H2095" s="3" t="s">
        <v>70</v>
      </c>
      <c r="I2095" s="11">
        <v>9</v>
      </c>
      <c r="J2095" s="12">
        <v>10</v>
      </c>
      <c r="K2095" s="12">
        <f t="shared" si="32"/>
        <v>10</v>
      </c>
      <c r="L2095" s="4">
        <v>1</v>
      </c>
    </row>
    <row r="2096" spans="1:12" x14ac:dyDescent="0.25">
      <c r="A2096" s="3" t="s">
        <v>1865</v>
      </c>
      <c r="B2096" s="3" t="s">
        <v>3118</v>
      </c>
      <c r="C2096" s="3" t="s">
        <v>2234</v>
      </c>
      <c r="D2096" s="3" t="s">
        <v>2791</v>
      </c>
      <c r="E2096" s="3" t="s">
        <v>31</v>
      </c>
      <c r="F2096" s="3" t="s">
        <v>30</v>
      </c>
      <c r="G2096" s="3" t="s">
        <v>30</v>
      </c>
      <c r="H2096" s="3" t="s">
        <v>31</v>
      </c>
      <c r="I2096" s="11">
        <v>7</v>
      </c>
      <c r="J2096" s="12">
        <v>6</v>
      </c>
      <c r="K2096" s="12">
        <f t="shared" si="32"/>
        <v>6</v>
      </c>
      <c r="L2096" s="4">
        <v>0.4</v>
      </c>
    </row>
    <row r="2097" spans="1:12" x14ac:dyDescent="0.25">
      <c r="A2097" s="3" t="s">
        <v>1865</v>
      </c>
      <c r="B2097" s="3" t="s">
        <v>3118</v>
      </c>
      <c r="C2097" s="3" t="s">
        <v>2234</v>
      </c>
      <c r="D2097" s="3" t="s">
        <v>2247</v>
      </c>
      <c r="E2097" s="3" t="s">
        <v>31</v>
      </c>
      <c r="F2097" s="3" t="s">
        <v>30</v>
      </c>
      <c r="G2097" s="3" t="s">
        <v>30</v>
      </c>
      <c r="H2097" s="3" t="s">
        <v>31</v>
      </c>
      <c r="I2097" s="11">
        <v>7</v>
      </c>
      <c r="J2097" s="12">
        <v>6</v>
      </c>
      <c r="K2097" s="12">
        <f t="shared" si="32"/>
        <v>6</v>
      </c>
      <c r="L2097" s="4">
        <v>0.6</v>
      </c>
    </row>
    <row r="2098" spans="1:12" x14ac:dyDescent="0.25">
      <c r="A2098" s="3" t="s">
        <v>1866</v>
      </c>
      <c r="B2098" s="3" t="s">
        <v>4858</v>
      </c>
      <c r="C2098" s="3" t="s">
        <v>2234</v>
      </c>
      <c r="D2098" s="3" t="s">
        <v>2691</v>
      </c>
      <c r="E2098" s="3" t="s">
        <v>46</v>
      </c>
      <c r="F2098" s="3" t="s">
        <v>45</v>
      </c>
      <c r="G2098" s="3" t="s">
        <v>127</v>
      </c>
      <c r="H2098" s="3" t="s">
        <v>142</v>
      </c>
      <c r="I2098" s="11">
        <v>1</v>
      </c>
      <c r="J2098" s="12">
        <v>5</v>
      </c>
      <c r="K2098" s="12">
        <f t="shared" si="32"/>
        <v>5</v>
      </c>
      <c r="L2098" s="4">
        <v>1</v>
      </c>
    </row>
    <row r="2099" spans="1:12" x14ac:dyDescent="0.25">
      <c r="A2099" s="3" t="s">
        <v>1867</v>
      </c>
      <c r="B2099" s="3" t="s">
        <v>4859</v>
      </c>
      <c r="C2099" s="3" t="s">
        <v>2234</v>
      </c>
      <c r="D2099" s="3" t="s">
        <v>2289</v>
      </c>
      <c r="E2099" s="3" t="s">
        <v>70</v>
      </c>
      <c r="F2099" s="3" t="s">
        <v>69</v>
      </c>
      <c r="G2099" s="3" t="s">
        <v>69</v>
      </c>
      <c r="H2099" s="3" t="s">
        <v>70</v>
      </c>
      <c r="I2099" s="11">
        <v>8</v>
      </c>
      <c r="J2099" s="12">
        <v>8</v>
      </c>
      <c r="K2099" s="12">
        <f t="shared" si="32"/>
        <v>8</v>
      </c>
      <c r="L2099" s="4">
        <v>1</v>
      </c>
    </row>
    <row r="2100" spans="1:12" x14ac:dyDescent="0.25">
      <c r="A2100" s="3" t="s">
        <v>1868</v>
      </c>
      <c r="B2100" s="3" t="s">
        <v>3064</v>
      </c>
      <c r="C2100" s="3" t="s">
        <v>2234</v>
      </c>
      <c r="D2100" s="3" t="s">
        <v>2308</v>
      </c>
      <c r="E2100" s="3" t="s">
        <v>96</v>
      </c>
      <c r="F2100" s="3" t="s">
        <v>95</v>
      </c>
      <c r="G2100" s="3" t="s">
        <v>95</v>
      </c>
      <c r="H2100" s="3" t="s">
        <v>96</v>
      </c>
      <c r="I2100" s="11">
        <v>5</v>
      </c>
      <c r="J2100" s="12">
        <v>5</v>
      </c>
      <c r="K2100" s="12">
        <f t="shared" si="32"/>
        <v>5</v>
      </c>
      <c r="L2100" s="4">
        <v>1</v>
      </c>
    </row>
    <row r="2101" spans="1:12" x14ac:dyDescent="0.25">
      <c r="A2101" s="3" t="s">
        <v>1869</v>
      </c>
      <c r="B2101" s="3" t="s">
        <v>3065</v>
      </c>
      <c r="C2101" s="3" t="s">
        <v>2234</v>
      </c>
      <c r="D2101" s="3" t="s">
        <v>2308</v>
      </c>
      <c r="E2101" s="3" t="s">
        <v>99</v>
      </c>
      <c r="F2101" s="3" t="s">
        <v>98</v>
      </c>
      <c r="G2101" s="3" t="s">
        <v>98</v>
      </c>
      <c r="H2101" s="3" t="s">
        <v>99</v>
      </c>
      <c r="I2101" s="11">
        <v>5</v>
      </c>
      <c r="J2101" s="12">
        <v>6</v>
      </c>
      <c r="K2101" s="12">
        <f t="shared" si="32"/>
        <v>6</v>
      </c>
      <c r="L2101" s="4">
        <v>1</v>
      </c>
    </row>
    <row r="2102" spans="1:12" x14ac:dyDescent="0.25">
      <c r="A2102" s="3" t="s">
        <v>1870</v>
      </c>
      <c r="B2102" s="3" t="s">
        <v>3466</v>
      </c>
      <c r="C2102" s="3" t="s">
        <v>2234</v>
      </c>
      <c r="D2102" s="3" t="s">
        <v>2351</v>
      </c>
      <c r="E2102" s="3" t="s">
        <v>70</v>
      </c>
      <c r="F2102" s="3" t="s">
        <v>69</v>
      </c>
      <c r="G2102" s="3" t="s">
        <v>69</v>
      </c>
      <c r="H2102" s="3" t="s">
        <v>70</v>
      </c>
      <c r="I2102" s="11">
        <v>1</v>
      </c>
      <c r="J2102" s="12">
        <v>5</v>
      </c>
      <c r="K2102" s="12">
        <f t="shared" si="32"/>
        <v>5</v>
      </c>
      <c r="L2102" s="4">
        <v>1</v>
      </c>
    </row>
    <row r="2103" spans="1:12" x14ac:dyDescent="0.25">
      <c r="A2103" s="3" t="s">
        <v>1871</v>
      </c>
      <c r="B2103" s="3" t="s">
        <v>5184</v>
      </c>
      <c r="C2103" s="3" t="s">
        <v>2234</v>
      </c>
      <c r="D2103" s="3" t="s">
        <v>2243</v>
      </c>
      <c r="E2103" s="3" t="s">
        <v>68</v>
      </c>
      <c r="F2103" s="3" t="s">
        <v>67</v>
      </c>
      <c r="G2103" s="3" t="s">
        <v>120</v>
      </c>
      <c r="H2103" s="3" t="s">
        <v>2879</v>
      </c>
      <c r="I2103" s="11">
        <v>9</v>
      </c>
      <c r="J2103" s="12">
        <v>6</v>
      </c>
      <c r="K2103" s="12">
        <f t="shared" si="32"/>
        <v>6</v>
      </c>
      <c r="L2103" s="4">
        <v>1</v>
      </c>
    </row>
    <row r="2104" spans="1:12" x14ac:dyDescent="0.25">
      <c r="A2104" s="3" t="s">
        <v>1872</v>
      </c>
      <c r="B2104" s="3" t="s">
        <v>3897</v>
      </c>
      <c r="C2104" s="3" t="s">
        <v>2234</v>
      </c>
      <c r="D2104" s="3" t="s">
        <v>2264</v>
      </c>
      <c r="E2104" s="3" t="s">
        <v>58</v>
      </c>
      <c r="F2104" s="3" t="s">
        <v>57</v>
      </c>
      <c r="G2104" s="3" t="s">
        <v>118</v>
      </c>
      <c r="H2104" s="3" t="s">
        <v>2880</v>
      </c>
      <c r="I2104" s="11">
        <v>1</v>
      </c>
      <c r="J2104" s="12">
        <v>5</v>
      </c>
      <c r="K2104" s="12">
        <f t="shared" si="32"/>
        <v>5</v>
      </c>
      <c r="L2104" s="4">
        <v>1</v>
      </c>
    </row>
    <row r="2105" spans="1:12" x14ac:dyDescent="0.25">
      <c r="A2105" s="3" t="s">
        <v>2751</v>
      </c>
      <c r="B2105" s="3" t="s">
        <v>4860</v>
      </c>
      <c r="C2105" s="3" t="s">
        <v>2234</v>
      </c>
      <c r="D2105" s="3" t="s">
        <v>2651</v>
      </c>
      <c r="E2105" s="3" t="s">
        <v>48</v>
      </c>
      <c r="F2105" s="3" t="s">
        <v>47</v>
      </c>
      <c r="G2105" s="3" t="s">
        <v>127</v>
      </c>
      <c r="H2105" s="3" t="s">
        <v>142</v>
      </c>
      <c r="I2105" s="11">
        <v>10</v>
      </c>
      <c r="J2105" s="12">
        <v>13</v>
      </c>
      <c r="K2105" s="12">
        <f t="shared" si="32"/>
        <v>13</v>
      </c>
      <c r="L2105" s="4">
        <v>1</v>
      </c>
    </row>
    <row r="2106" spans="1:12" x14ac:dyDescent="0.25">
      <c r="A2106" s="3" t="s">
        <v>1873</v>
      </c>
      <c r="B2106" s="3" t="s">
        <v>5331</v>
      </c>
      <c r="C2106" s="3" t="s">
        <v>2234</v>
      </c>
      <c r="D2106" s="3" t="s">
        <v>2750</v>
      </c>
      <c r="E2106" s="3" t="s">
        <v>121</v>
      </c>
      <c r="F2106" s="3" t="s">
        <v>120</v>
      </c>
      <c r="G2106" s="3" t="s">
        <v>120</v>
      </c>
      <c r="H2106" s="3" t="s">
        <v>2879</v>
      </c>
      <c r="I2106" s="11">
        <v>7</v>
      </c>
      <c r="J2106" s="12">
        <v>11</v>
      </c>
      <c r="K2106" s="12">
        <f t="shared" si="32"/>
        <v>11</v>
      </c>
      <c r="L2106" s="4">
        <v>1</v>
      </c>
    </row>
    <row r="2107" spans="1:12" x14ac:dyDescent="0.25">
      <c r="A2107" s="3" t="s">
        <v>1874</v>
      </c>
      <c r="B2107" s="3" t="s">
        <v>5332</v>
      </c>
      <c r="C2107" s="6" t="s">
        <v>2236</v>
      </c>
      <c r="D2107" s="3" t="s">
        <v>2333</v>
      </c>
      <c r="E2107" s="3" t="s">
        <v>9</v>
      </c>
      <c r="F2107" s="3" t="s">
        <v>8</v>
      </c>
      <c r="G2107" s="3" t="s">
        <v>120</v>
      </c>
      <c r="H2107" s="3" t="s">
        <v>2879</v>
      </c>
      <c r="I2107" s="11">
        <v>5</v>
      </c>
      <c r="J2107" s="12">
        <v>5</v>
      </c>
      <c r="K2107" s="12">
        <f t="shared" si="32"/>
        <v>5</v>
      </c>
      <c r="L2107" s="4">
        <v>1</v>
      </c>
    </row>
    <row r="2108" spans="1:12" x14ac:dyDescent="0.25">
      <c r="A2108" s="3" t="s">
        <v>1875</v>
      </c>
      <c r="B2108" s="3" t="s">
        <v>3898</v>
      </c>
      <c r="C2108" s="3" t="s">
        <v>2234</v>
      </c>
      <c r="D2108" s="3" t="s">
        <v>2312</v>
      </c>
      <c r="E2108" s="3" t="s">
        <v>86</v>
      </c>
      <c r="F2108" s="3" t="s">
        <v>85</v>
      </c>
      <c r="G2108" s="3" t="s">
        <v>127</v>
      </c>
      <c r="H2108" s="3" t="s">
        <v>142</v>
      </c>
      <c r="I2108" s="11">
        <v>4</v>
      </c>
      <c r="J2108" s="12">
        <v>5</v>
      </c>
      <c r="K2108" s="12">
        <f t="shared" si="32"/>
        <v>5</v>
      </c>
      <c r="L2108" s="4">
        <v>1</v>
      </c>
    </row>
    <row r="2109" spans="1:12" x14ac:dyDescent="0.25">
      <c r="A2109" s="3" t="s">
        <v>1876</v>
      </c>
      <c r="B2109" s="3" t="s">
        <v>3119</v>
      </c>
      <c r="C2109" s="3" t="s">
        <v>2234</v>
      </c>
      <c r="D2109" s="3" t="s">
        <v>2266</v>
      </c>
      <c r="E2109" s="3" t="s">
        <v>31</v>
      </c>
      <c r="F2109" s="3" t="s">
        <v>30</v>
      </c>
      <c r="G2109" s="3" t="s">
        <v>30</v>
      </c>
      <c r="H2109" s="3" t="s">
        <v>31</v>
      </c>
      <c r="I2109" s="11">
        <v>10</v>
      </c>
      <c r="J2109" s="12">
        <v>13</v>
      </c>
      <c r="K2109" s="12">
        <f t="shared" si="32"/>
        <v>13</v>
      </c>
      <c r="L2109" s="4">
        <v>0.4</v>
      </c>
    </row>
    <row r="2110" spans="1:12" x14ac:dyDescent="0.25">
      <c r="A2110" s="3" t="s">
        <v>1876</v>
      </c>
      <c r="B2110" s="3" t="s">
        <v>3119</v>
      </c>
      <c r="C2110" s="3" t="s">
        <v>2234</v>
      </c>
      <c r="D2110" s="3" t="s">
        <v>2749</v>
      </c>
      <c r="E2110" s="3" t="s">
        <v>31</v>
      </c>
      <c r="F2110" s="3" t="s">
        <v>30</v>
      </c>
      <c r="G2110" s="3" t="s">
        <v>30</v>
      </c>
      <c r="H2110" s="3" t="s">
        <v>31</v>
      </c>
      <c r="I2110" s="11">
        <v>10</v>
      </c>
      <c r="J2110" s="12">
        <v>13</v>
      </c>
      <c r="K2110" s="12">
        <f t="shared" si="32"/>
        <v>13</v>
      </c>
      <c r="L2110" s="4">
        <v>0.6</v>
      </c>
    </row>
    <row r="2111" spans="1:12" x14ac:dyDescent="0.25">
      <c r="A2111" s="3" t="s">
        <v>1877</v>
      </c>
      <c r="B2111" s="3" t="s">
        <v>3467</v>
      </c>
      <c r="C2111" s="3" t="s">
        <v>2234</v>
      </c>
      <c r="D2111" s="3" t="s">
        <v>2282</v>
      </c>
      <c r="E2111" s="3" t="s">
        <v>11</v>
      </c>
      <c r="F2111" s="3" t="s">
        <v>10</v>
      </c>
      <c r="G2111" s="3" t="s">
        <v>10</v>
      </c>
      <c r="H2111" s="3" t="s">
        <v>11</v>
      </c>
      <c r="I2111" s="11">
        <v>5</v>
      </c>
      <c r="J2111" s="12">
        <v>15</v>
      </c>
      <c r="K2111" s="12">
        <f t="shared" si="32"/>
        <v>15</v>
      </c>
      <c r="L2111" s="4">
        <v>0.4</v>
      </c>
    </row>
    <row r="2112" spans="1:12" x14ac:dyDescent="0.25">
      <c r="A2112" s="3" t="s">
        <v>1877</v>
      </c>
      <c r="B2112" s="3" t="s">
        <v>3467</v>
      </c>
      <c r="C2112" s="3" t="s">
        <v>2234</v>
      </c>
      <c r="D2112" s="3" t="s">
        <v>2748</v>
      </c>
      <c r="E2112" s="3" t="s">
        <v>11</v>
      </c>
      <c r="F2112" s="3" t="s">
        <v>10</v>
      </c>
      <c r="G2112" s="3" t="s">
        <v>10</v>
      </c>
      <c r="H2112" s="3" t="s">
        <v>11</v>
      </c>
      <c r="I2112" s="11">
        <v>5</v>
      </c>
      <c r="J2112" s="12">
        <v>15</v>
      </c>
      <c r="K2112" s="12">
        <f t="shared" si="32"/>
        <v>15</v>
      </c>
      <c r="L2112" s="4">
        <v>0.6</v>
      </c>
    </row>
    <row r="2113" spans="1:12" x14ac:dyDescent="0.25">
      <c r="A2113" s="3" t="s">
        <v>1878</v>
      </c>
      <c r="B2113" s="3" t="s">
        <v>2958</v>
      </c>
      <c r="C2113" s="3" t="s">
        <v>2234</v>
      </c>
      <c r="D2113" s="3" t="s">
        <v>2308</v>
      </c>
      <c r="E2113" s="3" t="s">
        <v>11</v>
      </c>
      <c r="F2113" s="3" t="s">
        <v>10</v>
      </c>
      <c r="G2113" s="3" t="s">
        <v>10</v>
      </c>
      <c r="H2113" s="3" t="s">
        <v>11</v>
      </c>
      <c r="I2113" s="11">
        <v>5</v>
      </c>
      <c r="J2113" s="12">
        <v>6</v>
      </c>
      <c r="K2113" s="12">
        <f t="shared" si="32"/>
        <v>6</v>
      </c>
      <c r="L2113" s="4">
        <v>0.4</v>
      </c>
    </row>
    <row r="2114" spans="1:12" x14ac:dyDescent="0.25">
      <c r="A2114" s="3" t="s">
        <v>1878</v>
      </c>
      <c r="B2114" s="3" t="s">
        <v>2958</v>
      </c>
      <c r="C2114" s="3" t="s">
        <v>2234</v>
      </c>
      <c r="D2114" s="3" t="s">
        <v>2747</v>
      </c>
      <c r="E2114" s="3" t="s">
        <v>11</v>
      </c>
      <c r="F2114" s="3" t="s">
        <v>10</v>
      </c>
      <c r="G2114" s="3" t="s">
        <v>10</v>
      </c>
      <c r="H2114" s="3" t="s">
        <v>11</v>
      </c>
      <c r="I2114" s="11">
        <v>5</v>
      </c>
      <c r="J2114" s="12">
        <v>6</v>
      </c>
      <c r="K2114" s="12">
        <f t="shared" ref="K2114:K2177" si="33">IF(J2114&gt;31,31,J2114)</f>
        <v>6</v>
      </c>
      <c r="L2114" s="4">
        <v>0.6</v>
      </c>
    </row>
    <row r="2115" spans="1:12" x14ac:dyDescent="0.25">
      <c r="A2115" s="3" t="s">
        <v>1879</v>
      </c>
      <c r="B2115" s="3" t="s">
        <v>3468</v>
      </c>
      <c r="C2115" s="3" t="s">
        <v>2234</v>
      </c>
      <c r="D2115" s="3" t="s">
        <v>2282</v>
      </c>
      <c r="E2115" s="3" t="s">
        <v>99</v>
      </c>
      <c r="F2115" s="3" t="s">
        <v>98</v>
      </c>
      <c r="G2115" s="3" t="s">
        <v>98</v>
      </c>
      <c r="H2115" s="3" t="s">
        <v>99</v>
      </c>
      <c r="I2115" s="11">
        <v>10</v>
      </c>
      <c r="J2115" s="12">
        <v>7</v>
      </c>
      <c r="K2115" s="12">
        <f t="shared" si="33"/>
        <v>7</v>
      </c>
      <c r="L2115" s="4">
        <v>1</v>
      </c>
    </row>
    <row r="2116" spans="1:12" x14ac:dyDescent="0.25">
      <c r="A2116" s="3" t="s">
        <v>1880</v>
      </c>
      <c r="B2116" s="3" t="s">
        <v>5223</v>
      </c>
      <c r="C2116" s="3" t="s">
        <v>2234</v>
      </c>
      <c r="D2116" s="3" t="s">
        <v>2460</v>
      </c>
      <c r="E2116" s="3" t="s">
        <v>99</v>
      </c>
      <c r="F2116" s="3" t="s">
        <v>98</v>
      </c>
      <c r="G2116" s="3" t="s">
        <v>98</v>
      </c>
      <c r="H2116" s="3" t="s">
        <v>99</v>
      </c>
      <c r="I2116" s="11">
        <v>6</v>
      </c>
      <c r="J2116" s="12">
        <v>5</v>
      </c>
      <c r="K2116" s="12">
        <f t="shared" si="33"/>
        <v>5</v>
      </c>
      <c r="L2116" s="4">
        <v>1</v>
      </c>
    </row>
    <row r="2117" spans="1:12" x14ac:dyDescent="0.25">
      <c r="A2117" s="3" t="s">
        <v>1881</v>
      </c>
      <c r="B2117" s="3" t="s">
        <v>4861</v>
      </c>
      <c r="C2117" s="3" t="s">
        <v>2234</v>
      </c>
      <c r="D2117" s="3" t="s">
        <v>2337</v>
      </c>
      <c r="E2117" s="3" t="s">
        <v>31</v>
      </c>
      <c r="F2117" s="3" t="s">
        <v>30</v>
      </c>
      <c r="G2117" s="3" t="s">
        <v>120</v>
      </c>
      <c r="H2117" s="3" t="s">
        <v>2879</v>
      </c>
      <c r="I2117" s="11">
        <v>8</v>
      </c>
      <c r="J2117" s="12">
        <v>13</v>
      </c>
      <c r="K2117" s="12">
        <f t="shared" si="33"/>
        <v>13</v>
      </c>
      <c r="L2117" s="4">
        <v>1</v>
      </c>
    </row>
    <row r="2118" spans="1:12" x14ac:dyDescent="0.25">
      <c r="A2118" s="3" t="s">
        <v>1882</v>
      </c>
      <c r="B2118" s="3" t="s">
        <v>3066</v>
      </c>
      <c r="C2118" s="3" t="s">
        <v>2234</v>
      </c>
      <c r="D2118" s="3" t="s">
        <v>2341</v>
      </c>
      <c r="E2118" s="3" t="s">
        <v>7</v>
      </c>
      <c r="F2118" s="3" t="s">
        <v>6</v>
      </c>
      <c r="G2118" s="3" t="s">
        <v>6</v>
      </c>
      <c r="H2118" s="3" t="s">
        <v>7</v>
      </c>
      <c r="I2118" s="11">
        <v>7</v>
      </c>
      <c r="J2118" s="12">
        <v>5</v>
      </c>
      <c r="K2118" s="12">
        <f t="shared" si="33"/>
        <v>5</v>
      </c>
      <c r="L2118" s="4">
        <v>1</v>
      </c>
    </row>
    <row r="2119" spans="1:12" x14ac:dyDescent="0.25">
      <c r="A2119" s="3" t="s">
        <v>1883</v>
      </c>
      <c r="B2119" s="3" t="s">
        <v>3899</v>
      </c>
      <c r="C2119" s="3" t="s">
        <v>2234</v>
      </c>
      <c r="D2119" s="3" t="s">
        <v>2239</v>
      </c>
      <c r="E2119" s="3" t="s">
        <v>94</v>
      </c>
      <c r="F2119" s="3" t="s">
        <v>93</v>
      </c>
      <c r="G2119" s="3" t="s">
        <v>93</v>
      </c>
      <c r="H2119" s="3" t="s">
        <v>94</v>
      </c>
      <c r="I2119" s="11">
        <v>8</v>
      </c>
      <c r="J2119" s="12">
        <v>15</v>
      </c>
      <c r="K2119" s="12">
        <f t="shared" si="33"/>
        <v>15</v>
      </c>
      <c r="L2119" s="4">
        <v>1</v>
      </c>
    </row>
    <row r="2120" spans="1:12" x14ac:dyDescent="0.25">
      <c r="A2120" s="3" t="s">
        <v>1884</v>
      </c>
      <c r="B2120" s="3" t="s">
        <v>3160</v>
      </c>
      <c r="C2120" s="3" t="s">
        <v>2234</v>
      </c>
      <c r="D2120" s="3" t="s">
        <v>2343</v>
      </c>
      <c r="E2120" s="3" t="s">
        <v>76</v>
      </c>
      <c r="F2120" s="3" t="s">
        <v>75</v>
      </c>
      <c r="G2120" s="3" t="s">
        <v>75</v>
      </c>
      <c r="H2120" s="3" t="s">
        <v>76</v>
      </c>
      <c r="I2120" s="11">
        <v>5</v>
      </c>
      <c r="J2120" s="12">
        <v>7</v>
      </c>
      <c r="K2120" s="12">
        <f t="shared" si="33"/>
        <v>7</v>
      </c>
      <c r="L2120" s="4">
        <v>1</v>
      </c>
    </row>
    <row r="2121" spans="1:12" x14ac:dyDescent="0.25">
      <c r="A2121" s="3" t="s">
        <v>1885</v>
      </c>
      <c r="B2121" s="3" t="s">
        <v>5333</v>
      </c>
      <c r="C2121" s="3" t="s">
        <v>2234</v>
      </c>
      <c r="D2121" s="3" t="s">
        <v>2333</v>
      </c>
      <c r="E2121" s="3" t="s">
        <v>88</v>
      </c>
      <c r="F2121" s="3" t="s">
        <v>87</v>
      </c>
      <c r="G2121" s="3" t="s">
        <v>120</v>
      </c>
      <c r="H2121" s="3" t="s">
        <v>2879</v>
      </c>
      <c r="I2121" s="11">
        <v>9</v>
      </c>
      <c r="J2121" s="12">
        <v>5</v>
      </c>
      <c r="K2121" s="12">
        <f t="shared" si="33"/>
        <v>5</v>
      </c>
      <c r="L2121" s="4">
        <v>1</v>
      </c>
    </row>
    <row r="2122" spans="1:12" x14ac:dyDescent="0.25">
      <c r="A2122" s="3" t="s">
        <v>1886</v>
      </c>
      <c r="B2122" s="3" t="s">
        <v>3469</v>
      </c>
      <c r="C2122" s="6" t="s">
        <v>2236</v>
      </c>
      <c r="D2122" s="3" t="s">
        <v>2259</v>
      </c>
      <c r="E2122" s="3" t="s">
        <v>39</v>
      </c>
      <c r="F2122" s="3" t="s">
        <v>38</v>
      </c>
      <c r="G2122" s="3" t="s">
        <v>127</v>
      </c>
      <c r="H2122" s="3" t="s">
        <v>142</v>
      </c>
      <c r="I2122" s="11">
        <v>1</v>
      </c>
      <c r="J2122" s="12">
        <v>11</v>
      </c>
      <c r="K2122" s="12">
        <f t="shared" si="33"/>
        <v>11</v>
      </c>
      <c r="L2122" s="4">
        <v>1</v>
      </c>
    </row>
    <row r="2123" spans="1:12" x14ac:dyDescent="0.25">
      <c r="A2123" s="3" t="s">
        <v>1887</v>
      </c>
      <c r="B2123" s="3" t="s">
        <v>3900</v>
      </c>
      <c r="C2123" s="3" t="s">
        <v>2234</v>
      </c>
      <c r="D2123" s="3" t="s">
        <v>2357</v>
      </c>
      <c r="E2123" s="3" t="s">
        <v>103</v>
      </c>
      <c r="F2123" s="3" t="s">
        <v>102</v>
      </c>
      <c r="G2123" s="3" t="s">
        <v>127</v>
      </c>
      <c r="H2123" s="3" t="s">
        <v>142</v>
      </c>
      <c r="I2123" s="11">
        <v>7</v>
      </c>
      <c r="J2123" s="12">
        <v>13</v>
      </c>
      <c r="K2123" s="12">
        <f t="shared" si="33"/>
        <v>13</v>
      </c>
      <c r="L2123" s="4">
        <v>1</v>
      </c>
    </row>
    <row r="2124" spans="1:12" x14ac:dyDescent="0.25">
      <c r="A2124" s="3" t="s">
        <v>1888</v>
      </c>
      <c r="B2124" s="3" t="s">
        <v>3132</v>
      </c>
      <c r="C2124" s="3" t="s">
        <v>2234</v>
      </c>
      <c r="D2124" s="3" t="s">
        <v>2527</v>
      </c>
      <c r="E2124" s="3" t="s">
        <v>70</v>
      </c>
      <c r="F2124" s="3" t="s">
        <v>69</v>
      </c>
      <c r="G2124" s="3" t="s">
        <v>120</v>
      </c>
      <c r="H2124" s="3" t="s">
        <v>2879</v>
      </c>
      <c r="I2124" s="11">
        <v>5</v>
      </c>
      <c r="J2124" s="12">
        <v>5</v>
      </c>
      <c r="K2124" s="12">
        <f t="shared" si="33"/>
        <v>5</v>
      </c>
      <c r="L2124" s="4">
        <v>1</v>
      </c>
    </row>
    <row r="2125" spans="1:12" x14ac:dyDescent="0.25">
      <c r="A2125" s="3" t="s">
        <v>1889</v>
      </c>
      <c r="B2125" s="3" t="s">
        <v>5334</v>
      </c>
      <c r="C2125" s="3" t="s">
        <v>2234</v>
      </c>
      <c r="D2125" s="3" t="s">
        <v>2243</v>
      </c>
      <c r="E2125" s="3" t="s">
        <v>86</v>
      </c>
      <c r="F2125" s="3" t="s">
        <v>85</v>
      </c>
      <c r="G2125" s="3" t="s">
        <v>120</v>
      </c>
      <c r="H2125" s="3" t="s">
        <v>2879</v>
      </c>
      <c r="I2125" s="11">
        <v>5</v>
      </c>
      <c r="J2125" s="12">
        <v>10</v>
      </c>
      <c r="K2125" s="12">
        <f t="shared" si="33"/>
        <v>10</v>
      </c>
      <c r="L2125" s="4">
        <v>1</v>
      </c>
    </row>
    <row r="2126" spans="1:12" x14ac:dyDescent="0.25">
      <c r="A2126" s="3" t="s">
        <v>1890</v>
      </c>
      <c r="B2126" s="3" t="s">
        <v>3470</v>
      </c>
      <c r="C2126" s="3" t="s">
        <v>2234</v>
      </c>
      <c r="D2126" s="3" t="s">
        <v>2413</v>
      </c>
      <c r="E2126" s="3" t="s">
        <v>31</v>
      </c>
      <c r="F2126" s="3" t="s">
        <v>30</v>
      </c>
      <c r="G2126" s="3" t="s">
        <v>130</v>
      </c>
      <c r="H2126" s="3" t="s">
        <v>2885</v>
      </c>
      <c r="I2126" s="11">
        <v>4</v>
      </c>
      <c r="J2126" s="12">
        <v>5</v>
      </c>
      <c r="K2126" s="12">
        <f t="shared" si="33"/>
        <v>5</v>
      </c>
      <c r="L2126" s="4">
        <v>0.2</v>
      </c>
    </row>
    <row r="2127" spans="1:12" x14ac:dyDescent="0.25">
      <c r="A2127" s="3" t="s">
        <v>1890</v>
      </c>
      <c r="B2127" s="3" t="s">
        <v>3470</v>
      </c>
      <c r="C2127" s="3" t="s">
        <v>2234</v>
      </c>
      <c r="D2127" s="3" t="s">
        <v>2282</v>
      </c>
      <c r="E2127" s="3" t="s">
        <v>31</v>
      </c>
      <c r="F2127" s="3" t="s">
        <v>30</v>
      </c>
      <c r="G2127" s="3" t="s">
        <v>30</v>
      </c>
      <c r="H2127" s="3" t="s">
        <v>31</v>
      </c>
      <c r="I2127" s="11">
        <v>4</v>
      </c>
      <c r="J2127" s="12">
        <v>5</v>
      </c>
      <c r="K2127" s="12">
        <f t="shared" si="33"/>
        <v>5</v>
      </c>
      <c r="L2127" s="4">
        <v>0.8</v>
      </c>
    </row>
    <row r="2128" spans="1:12" x14ac:dyDescent="0.25">
      <c r="A2128" s="3" t="s">
        <v>1891</v>
      </c>
      <c r="B2128" s="3" t="s">
        <v>4862</v>
      </c>
      <c r="C2128" s="3" t="s">
        <v>2234</v>
      </c>
      <c r="D2128" s="3" t="s">
        <v>2362</v>
      </c>
      <c r="E2128" s="3" t="s">
        <v>107</v>
      </c>
      <c r="F2128" s="3" t="s">
        <v>106</v>
      </c>
      <c r="G2128" s="3" t="s">
        <v>106</v>
      </c>
      <c r="H2128" s="3" t="s">
        <v>107</v>
      </c>
      <c r="I2128" s="11">
        <v>5</v>
      </c>
      <c r="J2128" s="12">
        <v>6</v>
      </c>
      <c r="K2128" s="12">
        <f t="shared" si="33"/>
        <v>6</v>
      </c>
      <c r="L2128" s="4">
        <v>1</v>
      </c>
    </row>
    <row r="2129" spans="1:12" x14ac:dyDescent="0.25">
      <c r="A2129" s="3" t="s">
        <v>1892</v>
      </c>
      <c r="B2129" s="3" t="s">
        <v>3471</v>
      </c>
      <c r="C2129" s="3" t="s">
        <v>2234</v>
      </c>
      <c r="D2129" s="3" t="s">
        <v>2362</v>
      </c>
      <c r="E2129" s="3" t="s">
        <v>66</v>
      </c>
      <c r="F2129" s="3" t="s">
        <v>65</v>
      </c>
      <c r="G2129" s="3" t="s">
        <v>65</v>
      </c>
      <c r="H2129" s="3" t="s">
        <v>66</v>
      </c>
      <c r="I2129" s="11">
        <v>8</v>
      </c>
      <c r="J2129" s="12">
        <v>12</v>
      </c>
      <c r="K2129" s="12">
        <f t="shared" si="33"/>
        <v>12</v>
      </c>
      <c r="L2129" s="4">
        <v>1</v>
      </c>
    </row>
    <row r="2130" spans="1:12" x14ac:dyDescent="0.25">
      <c r="A2130" s="3" t="s">
        <v>1893</v>
      </c>
      <c r="B2130" s="3" t="s">
        <v>4863</v>
      </c>
      <c r="C2130" s="3" t="s">
        <v>2234</v>
      </c>
      <c r="D2130" s="3" t="s">
        <v>2693</v>
      </c>
      <c r="E2130" s="3" t="s">
        <v>107</v>
      </c>
      <c r="F2130" s="3" t="s">
        <v>106</v>
      </c>
      <c r="G2130" s="3" t="s">
        <v>106</v>
      </c>
      <c r="H2130" s="3" t="s">
        <v>107</v>
      </c>
      <c r="I2130" s="11">
        <v>5</v>
      </c>
      <c r="J2130" s="12">
        <v>5</v>
      </c>
      <c r="K2130" s="12">
        <f t="shared" si="33"/>
        <v>5</v>
      </c>
      <c r="L2130" s="4">
        <v>1</v>
      </c>
    </row>
    <row r="2131" spans="1:12" x14ac:dyDescent="0.25">
      <c r="A2131" s="3" t="s">
        <v>1894</v>
      </c>
      <c r="B2131" s="3" t="s">
        <v>5163</v>
      </c>
      <c r="C2131" s="3" t="s">
        <v>2234</v>
      </c>
      <c r="D2131" s="3" t="s">
        <v>2328</v>
      </c>
      <c r="E2131" s="3" t="s">
        <v>60</v>
      </c>
      <c r="F2131" s="3" t="s">
        <v>59</v>
      </c>
      <c r="G2131" s="3" t="s">
        <v>120</v>
      </c>
      <c r="H2131" s="3" t="s">
        <v>2879</v>
      </c>
      <c r="I2131" s="11">
        <v>10</v>
      </c>
      <c r="J2131" s="12">
        <v>11</v>
      </c>
      <c r="K2131" s="12">
        <f t="shared" si="33"/>
        <v>11</v>
      </c>
      <c r="L2131" s="4">
        <v>1</v>
      </c>
    </row>
    <row r="2132" spans="1:12" x14ac:dyDescent="0.25">
      <c r="A2132" s="3" t="s">
        <v>1895</v>
      </c>
      <c r="B2132" s="3" t="s">
        <v>3901</v>
      </c>
      <c r="C2132" s="3" t="s">
        <v>2234</v>
      </c>
      <c r="D2132" s="3" t="s">
        <v>2532</v>
      </c>
      <c r="E2132" s="3" t="s">
        <v>68</v>
      </c>
      <c r="F2132" s="3" t="s">
        <v>67</v>
      </c>
      <c r="G2132" s="3" t="s">
        <v>127</v>
      </c>
      <c r="H2132" s="3" t="s">
        <v>142</v>
      </c>
      <c r="I2132" s="11">
        <v>3</v>
      </c>
      <c r="J2132" s="12">
        <v>5</v>
      </c>
      <c r="K2132" s="12">
        <f t="shared" si="33"/>
        <v>5</v>
      </c>
      <c r="L2132" s="4">
        <v>1</v>
      </c>
    </row>
    <row r="2133" spans="1:12" x14ac:dyDescent="0.25">
      <c r="A2133" s="3" t="s">
        <v>1896</v>
      </c>
      <c r="B2133" s="3" t="s">
        <v>4864</v>
      </c>
      <c r="C2133" s="3" t="s">
        <v>2234</v>
      </c>
      <c r="D2133" s="3" t="s">
        <v>2647</v>
      </c>
      <c r="E2133" s="3" t="s">
        <v>56</v>
      </c>
      <c r="F2133" s="3" t="s">
        <v>55</v>
      </c>
      <c r="G2133" s="3" t="s">
        <v>118</v>
      </c>
      <c r="H2133" s="3" t="s">
        <v>2880</v>
      </c>
      <c r="I2133" s="11">
        <v>5</v>
      </c>
      <c r="J2133" s="12">
        <v>5</v>
      </c>
      <c r="K2133" s="12">
        <f t="shared" si="33"/>
        <v>5</v>
      </c>
      <c r="L2133" s="4">
        <v>1</v>
      </c>
    </row>
    <row r="2134" spans="1:12" x14ac:dyDescent="0.25">
      <c r="A2134" s="3" t="s">
        <v>1897</v>
      </c>
      <c r="B2134" s="3" t="s">
        <v>3902</v>
      </c>
      <c r="C2134" s="3" t="s">
        <v>2234</v>
      </c>
      <c r="D2134" s="3" t="s">
        <v>2298</v>
      </c>
      <c r="E2134" s="3" t="s">
        <v>21</v>
      </c>
      <c r="F2134" s="3" t="s">
        <v>20</v>
      </c>
      <c r="G2134" s="3" t="s">
        <v>120</v>
      </c>
      <c r="H2134" s="3" t="s">
        <v>2879</v>
      </c>
      <c r="I2134" s="11">
        <v>5</v>
      </c>
      <c r="J2134" s="12">
        <v>8</v>
      </c>
      <c r="K2134" s="12">
        <f t="shared" si="33"/>
        <v>8</v>
      </c>
      <c r="L2134" s="4">
        <v>1</v>
      </c>
    </row>
    <row r="2135" spans="1:12" x14ac:dyDescent="0.25">
      <c r="A2135" s="3" t="s">
        <v>1898</v>
      </c>
      <c r="B2135" s="3" t="s">
        <v>5335</v>
      </c>
      <c r="C2135" s="3" t="s">
        <v>2234</v>
      </c>
      <c r="D2135" s="3" t="s">
        <v>2333</v>
      </c>
      <c r="E2135" s="3" t="s">
        <v>113</v>
      </c>
      <c r="F2135" s="3" t="s">
        <v>112</v>
      </c>
      <c r="G2135" s="3" t="s">
        <v>120</v>
      </c>
      <c r="H2135" s="3" t="s">
        <v>2879</v>
      </c>
      <c r="I2135" s="11">
        <v>9</v>
      </c>
      <c r="J2135" s="12">
        <v>8</v>
      </c>
      <c r="K2135" s="12">
        <f t="shared" si="33"/>
        <v>8</v>
      </c>
      <c r="L2135" s="4">
        <v>1</v>
      </c>
    </row>
    <row r="2136" spans="1:12" x14ac:dyDescent="0.25">
      <c r="A2136" s="3" t="s">
        <v>1899</v>
      </c>
      <c r="B2136" s="3" t="s">
        <v>4865</v>
      </c>
      <c r="C2136" s="3" t="s">
        <v>2234</v>
      </c>
      <c r="D2136" s="3" t="s">
        <v>2585</v>
      </c>
      <c r="E2136" s="3" t="s">
        <v>94</v>
      </c>
      <c r="F2136" s="3" t="s">
        <v>93</v>
      </c>
      <c r="G2136" s="3" t="s">
        <v>120</v>
      </c>
      <c r="H2136" s="3" t="s">
        <v>2879</v>
      </c>
      <c r="I2136" s="11">
        <v>3</v>
      </c>
      <c r="J2136" s="12">
        <v>5</v>
      </c>
      <c r="K2136" s="12">
        <f t="shared" si="33"/>
        <v>5</v>
      </c>
      <c r="L2136" s="4">
        <v>1</v>
      </c>
    </row>
    <row r="2137" spans="1:12" x14ac:dyDescent="0.25">
      <c r="A2137" s="3" t="s">
        <v>1900</v>
      </c>
      <c r="B2137" s="3" t="s">
        <v>3903</v>
      </c>
      <c r="C2137" s="3" t="s">
        <v>2234</v>
      </c>
      <c r="D2137" s="3" t="s">
        <v>2532</v>
      </c>
      <c r="E2137" s="3" t="s">
        <v>2223</v>
      </c>
      <c r="F2137" s="3" t="s">
        <v>97</v>
      </c>
      <c r="G2137" s="3" t="s">
        <v>127</v>
      </c>
      <c r="H2137" s="3" t="s">
        <v>142</v>
      </c>
      <c r="I2137" s="11">
        <v>5</v>
      </c>
      <c r="J2137" s="12">
        <v>5</v>
      </c>
      <c r="K2137" s="12">
        <f t="shared" si="33"/>
        <v>5</v>
      </c>
      <c r="L2137" s="4">
        <v>1</v>
      </c>
    </row>
    <row r="2138" spans="1:12" x14ac:dyDescent="0.25">
      <c r="A2138" s="3" t="s">
        <v>1901</v>
      </c>
      <c r="B2138" s="3" t="s">
        <v>4866</v>
      </c>
      <c r="C2138" s="3" t="s">
        <v>2234</v>
      </c>
      <c r="D2138" s="3" t="s">
        <v>2300</v>
      </c>
      <c r="E2138" s="3" t="s">
        <v>90</v>
      </c>
      <c r="F2138" s="3" t="s">
        <v>89</v>
      </c>
      <c r="G2138" s="3" t="s">
        <v>127</v>
      </c>
      <c r="H2138" s="3" t="s">
        <v>142</v>
      </c>
      <c r="I2138" s="11">
        <v>3</v>
      </c>
      <c r="J2138" s="12">
        <v>11</v>
      </c>
      <c r="K2138" s="12">
        <f t="shared" si="33"/>
        <v>11</v>
      </c>
      <c r="L2138" s="4">
        <v>1</v>
      </c>
    </row>
    <row r="2139" spans="1:12" x14ac:dyDescent="0.25">
      <c r="A2139" s="3" t="s">
        <v>1902</v>
      </c>
      <c r="B2139" s="3" t="s">
        <v>5336</v>
      </c>
      <c r="C2139" s="3" t="s">
        <v>2234</v>
      </c>
      <c r="D2139" s="3" t="s">
        <v>2333</v>
      </c>
      <c r="E2139" s="3" t="s">
        <v>39</v>
      </c>
      <c r="F2139" s="3" t="s">
        <v>38</v>
      </c>
      <c r="G2139" s="3" t="s">
        <v>120</v>
      </c>
      <c r="H2139" s="3" t="s">
        <v>2879</v>
      </c>
      <c r="I2139" s="11">
        <v>5</v>
      </c>
      <c r="J2139" s="12">
        <v>10</v>
      </c>
      <c r="K2139" s="12">
        <f t="shared" si="33"/>
        <v>10</v>
      </c>
      <c r="L2139" s="4">
        <v>1</v>
      </c>
    </row>
    <row r="2140" spans="1:12" x14ac:dyDescent="0.25">
      <c r="A2140" s="3" t="s">
        <v>1903</v>
      </c>
      <c r="B2140" s="3" t="s">
        <v>3904</v>
      </c>
      <c r="C2140" s="3" t="s">
        <v>2234</v>
      </c>
      <c r="D2140" s="3" t="s">
        <v>2691</v>
      </c>
      <c r="E2140" s="3" t="s">
        <v>88</v>
      </c>
      <c r="F2140" s="3" t="s">
        <v>87</v>
      </c>
      <c r="G2140" s="3" t="s">
        <v>127</v>
      </c>
      <c r="H2140" s="3" t="s">
        <v>142</v>
      </c>
      <c r="I2140" s="11">
        <v>2</v>
      </c>
      <c r="J2140" s="12">
        <v>5</v>
      </c>
      <c r="K2140" s="12">
        <f t="shared" si="33"/>
        <v>5</v>
      </c>
      <c r="L2140" s="4">
        <v>1</v>
      </c>
    </row>
    <row r="2141" spans="1:12" x14ac:dyDescent="0.25">
      <c r="A2141" s="3" t="s">
        <v>1904</v>
      </c>
      <c r="B2141" s="3" t="s">
        <v>3216</v>
      </c>
      <c r="C2141" s="3" t="s">
        <v>2234</v>
      </c>
      <c r="D2141" s="3" t="s">
        <v>2843</v>
      </c>
      <c r="E2141" s="3" t="s">
        <v>31</v>
      </c>
      <c r="F2141" s="3" t="s">
        <v>30</v>
      </c>
      <c r="G2141" s="3" t="s">
        <v>30</v>
      </c>
      <c r="H2141" s="3" t="s">
        <v>31</v>
      </c>
      <c r="I2141" s="11">
        <v>1</v>
      </c>
      <c r="J2141" s="12">
        <v>5</v>
      </c>
      <c r="K2141" s="12">
        <f t="shared" si="33"/>
        <v>5</v>
      </c>
      <c r="L2141" s="4">
        <v>0.2</v>
      </c>
    </row>
    <row r="2142" spans="1:12" x14ac:dyDescent="0.25">
      <c r="A2142" s="3" t="s">
        <v>1904</v>
      </c>
      <c r="B2142" s="3" t="s">
        <v>3216</v>
      </c>
      <c r="C2142" s="3" t="s">
        <v>2234</v>
      </c>
      <c r="D2142" s="3" t="s">
        <v>2308</v>
      </c>
      <c r="E2142" s="3" t="s">
        <v>31</v>
      </c>
      <c r="F2142" s="3" t="s">
        <v>30</v>
      </c>
      <c r="G2142" s="3" t="s">
        <v>30</v>
      </c>
      <c r="H2142" s="3" t="s">
        <v>31</v>
      </c>
      <c r="I2142" s="11">
        <v>1</v>
      </c>
      <c r="J2142" s="12">
        <v>5</v>
      </c>
      <c r="K2142" s="12">
        <f t="shared" si="33"/>
        <v>5</v>
      </c>
      <c r="L2142" s="4">
        <v>0.4</v>
      </c>
    </row>
    <row r="2143" spans="1:12" x14ac:dyDescent="0.25">
      <c r="A2143" s="3" t="s">
        <v>1904</v>
      </c>
      <c r="B2143" s="3" t="s">
        <v>3216</v>
      </c>
      <c r="C2143" s="3" t="s">
        <v>2234</v>
      </c>
      <c r="D2143" s="3" t="s">
        <v>2413</v>
      </c>
      <c r="E2143" s="3" t="s">
        <v>31</v>
      </c>
      <c r="F2143" s="3" t="s">
        <v>30</v>
      </c>
      <c r="G2143" s="3" t="s">
        <v>130</v>
      </c>
      <c r="H2143" s="3" t="s">
        <v>2885</v>
      </c>
      <c r="I2143" s="11">
        <v>1</v>
      </c>
      <c r="J2143" s="12">
        <v>5</v>
      </c>
      <c r="K2143" s="12">
        <f t="shared" si="33"/>
        <v>5</v>
      </c>
      <c r="L2143" s="4">
        <v>0.4</v>
      </c>
    </row>
    <row r="2144" spans="1:12" x14ac:dyDescent="0.25">
      <c r="A2144" s="3" t="s">
        <v>1905</v>
      </c>
      <c r="B2144" s="3" t="s">
        <v>4867</v>
      </c>
      <c r="C2144" s="3" t="s">
        <v>2234</v>
      </c>
      <c r="D2144" s="3" t="s">
        <v>2279</v>
      </c>
      <c r="E2144" s="3" t="s">
        <v>99</v>
      </c>
      <c r="F2144" s="3" t="s">
        <v>98</v>
      </c>
      <c r="G2144" s="3" t="s">
        <v>98</v>
      </c>
      <c r="H2144" s="3" t="s">
        <v>99</v>
      </c>
      <c r="I2144" s="11">
        <v>6</v>
      </c>
      <c r="J2144" s="12">
        <v>11</v>
      </c>
      <c r="K2144" s="12">
        <f t="shared" si="33"/>
        <v>11</v>
      </c>
      <c r="L2144" s="4">
        <v>1</v>
      </c>
    </row>
    <row r="2145" spans="1:12" x14ac:dyDescent="0.25">
      <c r="A2145" s="3" t="s">
        <v>1906</v>
      </c>
      <c r="B2145" s="3" t="s">
        <v>4868</v>
      </c>
      <c r="C2145" s="3" t="s">
        <v>2234</v>
      </c>
      <c r="D2145" s="3" t="s">
        <v>2603</v>
      </c>
      <c r="E2145" s="3" t="s">
        <v>19</v>
      </c>
      <c r="F2145" s="3" t="s">
        <v>18</v>
      </c>
      <c r="G2145" s="3" t="s">
        <v>127</v>
      </c>
      <c r="H2145" s="3" t="s">
        <v>142</v>
      </c>
      <c r="I2145" s="11">
        <v>4</v>
      </c>
      <c r="J2145" s="12">
        <v>15</v>
      </c>
      <c r="K2145" s="12">
        <f t="shared" si="33"/>
        <v>15</v>
      </c>
      <c r="L2145" s="4">
        <v>1</v>
      </c>
    </row>
    <row r="2146" spans="1:12" x14ac:dyDescent="0.25">
      <c r="A2146" s="3" t="s">
        <v>1907</v>
      </c>
      <c r="B2146" s="3" t="s">
        <v>3286</v>
      </c>
      <c r="C2146" s="3" t="s">
        <v>2234</v>
      </c>
      <c r="D2146" s="3" t="s">
        <v>2731</v>
      </c>
      <c r="E2146" s="3" t="s">
        <v>99</v>
      </c>
      <c r="F2146" s="3" t="s">
        <v>98</v>
      </c>
      <c r="G2146" s="3" t="s">
        <v>135</v>
      </c>
      <c r="H2146" s="3" t="s">
        <v>2883</v>
      </c>
      <c r="I2146" s="11">
        <v>5</v>
      </c>
      <c r="J2146" s="12">
        <v>5</v>
      </c>
      <c r="K2146" s="12">
        <f t="shared" si="33"/>
        <v>5</v>
      </c>
      <c r="L2146" s="4">
        <v>0.2</v>
      </c>
    </row>
    <row r="2147" spans="1:12" x14ac:dyDescent="0.25">
      <c r="A2147" s="3" t="s">
        <v>1907</v>
      </c>
      <c r="B2147" s="3" t="s">
        <v>3286</v>
      </c>
      <c r="C2147" s="3" t="s">
        <v>2234</v>
      </c>
      <c r="D2147" s="3" t="s">
        <v>2289</v>
      </c>
      <c r="E2147" s="3" t="s">
        <v>99</v>
      </c>
      <c r="F2147" s="3" t="s">
        <v>98</v>
      </c>
      <c r="G2147" s="3" t="s">
        <v>98</v>
      </c>
      <c r="H2147" s="3" t="s">
        <v>99</v>
      </c>
      <c r="I2147" s="11">
        <v>5</v>
      </c>
      <c r="J2147" s="12">
        <v>5</v>
      </c>
      <c r="K2147" s="12">
        <f t="shared" si="33"/>
        <v>5</v>
      </c>
      <c r="L2147" s="4">
        <v>0.8</v>
      </c>
    </row>
    <row r="2148" spans="1:12" x14ac:dyDescent="0.25">
      <c r="A2148" s="3" t="s">
        <v>1908</v>
      </c>
      <c r="B2148" s="3" t="s">
        <v>2976</v>
      </c>
      <c r="C2148" s="3" t="s">
        <v>2234</v>
      </c>
      <c r="D2148" s="3" t="s">
        <v>2746</v>
      </c>
      <c r="E2148" s="3" t="s">
        <v>96</v>
      </c>
      <c r="F2148" s="3" t="s">
        <v>95</v>
      </c>
      <c r="G2148" s="3" t="s">
        <v>95</v>
      </c>
      <c r="H2148" s="3" t="s">
        <v>96</v>
      </c>
      <c r="I2148" s="11">
        <v>2</v>
      </c>
      <c r="J2148" s="12">
        <v>5</v>
      </c>
      <c r="K2148" s="12">
        <f t="shared" si="33"/>
        <v>5</v>
      </c>
      <c r="L2148" s="4">
        <v>1</v>
      </c>
    </row>
    <row r="2149" spans="1:12" x14ac:dyDescent="0.25">
      <c r="A2149" s="3" t="s">
        <v>1909</v>
      </c>
      <c r="B2149" s="3" t="s">
        <v>4869</v>
      </c>
      <c r="C2149" s="3" t="s">
        <v>2234</v>
      </c>
      <c r="D2149" s="3" t="s">
        <v>2308</v>
      </c>
      <c r="E2149" s="3" t="s">
        <v>11</v>
      </c>
      <c r="F2149" s="3" t="s">
        <v>10</v>
      </c>
      <c r="G2149" s="3" t="s">
        <v>10</v>
      </c>
      <c r="H2149" s="3" t="s">
        <v>11</v>
      </c>
      <c r="I2149" s="11">
        <v>1</v>
      </c>
      <c r="J2149" s="12">
        <v>9</v>
      </c>
      <c r="K2149" s="12">
        <f t="shared" si="33"/>
        <v>9</v>
      </c>
      <c r="L2149" s="4">
        <v>1</v>
      </c>
    </row>
    <row r="2150" spans="1:12" x14ac:dyDescent="0.25">
      <c r="A2150" s="3" t="s">
        <v>1910</v>
      </c>
      <c r="B2150" s="3" t="s">
        <v>4870</v>
      </c>
      <c r="C2150" s="3" t="s">
        <v>2234</v>
      </c>
      <c r="D2150" s="3" t="s">
        <v>2337</v>
      </c>
      <c r="E2150" s="3" t="s">
        <v>31</v>
      </c>
      <c r="F2150" s="3" t="s">
        <v>30</v>
      </c>
      <c r="G2150" s="3" t="s">
        <v>120</v>
      </c>
      <c r="H2150" s="3" t="s">
        <v>2879</v>
      </c>
      <c r="I2150" s="11">
        <v>8</v>
      </c>
      <c r="J2150" s="12">
        <v>11</v>
      </c>
      <c r="K2150" s="12">
        <f t="shared" si="33"/>
        <v>11</v>
      </c>
      <c r="L2150" s="4">
        <v>1</v>
      </c>
    </row>
    <row r="2151" spans="1:12" x14ac:dyDescent="0.25">
      <c r="A2151" s="3" t="s">
        <v>1911</v>
      </c>
      <c r="B2151" s="3" t="s">
        <v>3287</v>
      </c>
      <c r="C2151" s="3" t="s">
        <v>2234</v>
      </c>
      <c r="D2151" s="3" t="s">
        <v>2809</v>
      </c>
      <c r="E2151" s="3" t="s">
        <v>29</v>
      </c>
      <c r="F2151" s="3" t="s">
        <v>28</v>
      </c>
      <c r="G2151" s="3" t="s">
        <v>28</v>
      </c>
      <c r="H2151" s="3" t="s">
        <v>29</v>
      </c>
      <c r="I2151" s="11">
        <v>1</v>
      </c>
      <c r="J2151" s="12">
        <v>6</v>
      </c>
      <c r="K2151" s="12">
        <f t="shared" si="33"/>
        <v>6</v>
      </c>
      <c r="L2151" s="4">
        <v>0.4</v>
      </c>
    </row>
    <row r="2152" spans="1:12" x14ac:dyDescent="0.25">
      <c r="A2152" s="3" t="s">
        <v>1911</v>
      </c>
      <c r="B2152" s="3" t="s">
        <v>3287</v>
      </c>
      <c r="C2152" s="3" t="s">
        <v>2234</v>
      </c>
      <c r="D2152" s="3" t="s">
        <v>2394</v>
      </c>
      <c r="E2152" s="3" t="s">
        <v>123</v>
      </c>
      <c r="F2152" s="3" t="s">
        <v>122</v>
      </c>
      <c r="G2152" s="3" t="s">
        <v>122</v>
      </c>
      <c r="H2152" s="3" t="s">
        <v>123</v>
      </c>
      <c r="I2152" s="11">
        <v>1</v>
      </c>
      <c r="J2152" s="12">
        <v>6</v>
      </c>
      <c r="K2152" s="12">
        <f t="shared" si="33"/>
        <v>6</v>
      </c>
      <c r="L2152" s="4">
        <v>0.6</v>
      </c>
    </row>
    <row r="2153" spans="1:12" x14ac:dyDescent="0.25">
      <c r="A2153" s="3" t="s">
        <v>1912</v>
      </c>
      <c r="B2153" s="3" t="s">
        <v>3905</v>
      </c>
      <c r="C2153" s="3" t="s">
        <v>2234</v>
      </c>
      <c r="D2153" s="3" t="s">
        <v>2726</v>
      </c>
      <c r="E2153" s="3" t="s">
        <v>94</v>
      </c>
      <c r="F2153" s="3" t="s">
        <v>93</v>
      </c>
      <c r="G2153" s="3" t="s">
        <v>93</v>
      </c>
      <c r="H2153" s="3" t="s">
        <v>94</v>
      </c>
      <c r="I2153" s="11">
        <v>5</v>
      </c>
      <c r="J2153" s="12">
        <v>5</v>
      </c>
      <c r="K2153" s="12">
        <f t="shared" si="33"/>
        <v>5</v>
      </c>
      <c r="L2153" s="4">
        <v>1</v>
      </c>
    </row>
    <row r="2154" spans="1:12" x14ac:dyDescent="0.25">
      <c r="A2154" s="3" t="s">
        <v>1913</v>
      </c>
      <c r="B2154" s="3" t="s">
        <v>4871</v>
      </c>
      <c r="C2154" s="3" t="s">
        <v>2234</v>
      </c>
      <c r="D2154" s="3" t="s">
        <v>2241</v>
      </c>
      <c r="E2154" s="3" t="s">
        <v>70</v>
      </c>
      <c r="F2154" s="3" t="s">
        <v>69</v>
      </c>
      <c r="G2154" s="3" t="s">
        <v>69</v>
      </c>
      <c r="H2154" s="3" t="s">
        <v>70</v>
      </c>
      <c r="I2154" s="11">
        <v>1</v>
      </c>
      <c r="J2154" s="12">
        <v>7</v>
      </c>
      <c r="K2154" s="12">
        <f t="shared" si="33"/>
        <v>7</v>
      </c>
      <c r="L2154" s="4">
        <v>1</v>
      </c>
    </row>
    <row r="2155" spans="1:12" x14ac:dyDescent="0.25">
      <c r="A2155" s="3" t="s">
        <v>1914</v>
      </c>
      <c r="B2155" s="3" t="s">
        <v>4872</v>
      </c>
      <c r="C2155" s="3" t="s">
        <v>2234</v>
      </c>
      <c r="D2155" s="3" t="s">
        <v>2665</v>
      </c>
      <c r="E2155" s="3" t="s">
        <v>52</v>
      </c>
      <c r="F2155" s="3" t="s">
        <v>51</v>
      </c>
      <c r="G2155" s="3" t="s">
        <v>127</v>
      </c>
      <c r="H2155" s="3" t="s">
        <v>142</v>
      </c>
      <c r="I2155" s="11">
        <v>5</v>
      </c>
      <c r="J2155" s="12">
        <v>7</v>
      </c>
      <c r="K2155" s="12">
        <f t="shared" si="33"/>
        <v>7</v>
      </c>
      <c r="L2155" s="4">
        <v>1</v>
      </c>
    </row>
    <row r="2156" spans="1:12" x14ac:dyDescent="0.25">
      <c r="A2156" s="3" t="s">
        <v>1915</v>
      </c>
      <c r="B2156" s="3" t="s">
        <v>3067</v>
      </c>
      <c r="C2156" s="3" t="s">
        <v>2234</v>
      </c>
      <c r="D2156" s="3" t="s">
        <v>2362</v>
      </c>
      <c r="E2156" s="3" t="s">
        <v>62</v>
      </c>
      <c r="F2156" s="3" t="s">
        <v>61</v>
      </c>
      <c r="G2156" s="3" t="s">
        <v>61</v>
      </c>
      <c r="H2156" s="3" t="s">
        <v>62</v>
      </c>
      <c r="I2156" s="11">
        <v>2</v>
      </c>
      <c r="J2156" s="12">
        <v>8</v>
      </c>
      <c r="K2156" s="12">
        <f t="shared" si="33"/>
        <v>8</v>
      </c>
      <c r="L2156" s="4">
        <v>1</v>
      </c>
    </row>
    <row r="2157" spans="1:12" x14ac:dyDescent="0.25">
      <c r="A2157" s="3" t="s">
        <v>1916</v>
      </c>
      <c r="B2157" s="3" t="s">
        <v>4873</v>
      </c>
      <c r="C2157" s="3" t="s">
        <v>2234</v>
      </c>
      <c r="D2157" s="3" t="s">
        <v>2550</v>
      </c>
      <c r="E2157" s="3" t="s">
        <v>132</v>
      </c>
      <c r="F2157" s="3" t="s">
        <v>131</v>
      </c>
      <c r="G2157" s="3" t="s">
        <v>131</v>
      </c>
      <c r="H2157" s="3" t="s">
        <v>2551</v>
      </c>
      <c r="I2157" s="11">
        <v>4</v>
      </c>
      <c r="J2157" s="12">
        <v>5</v>
      </c>
      <c r="K2157" s="12">
        <f t="shared" si="33"/>
        <v>5</v>
      </c>
      <c r="L2157" s="4">
        <v>1</v>
      </c>
    </row>
    <row r="2158" spans="1:12" x14ac:dyDescent="0.25">
      <c r="A2158" s="3" t="s">
        <v>1917</v>
      </c>
      <c r="B2158" s="3" t="s">
        <v>4874</v>
      </c>
      <c r="C2158" s="3" t="s">
        <v>2234</v>
      </c>
      <c r="D2158" s="3" t="s">
        <v>2337</v>
      </c>
      <c r="E2158" s="3" t="s">
        <v>13</v>
      </c>
      <c r="F2158" s="3" t="s">
        <v>12</v>
      </c>
      <c r="G2158" s="3" t="s">
        <v>120</v>
      </c>
      <c r="H2158" s="3" t="s">
        <v>2879</v>
      </c>
      <c r="I2158" s="11">
        <v>8</v>
      </c>
      <c r="J2158" s="12">
        <v>9</v>
      </c>
      <c r="K2158" s="12">
        <f t="shared" si="33"/>
        <v>9</v>
      </c>
      <c r="L2158" s="4">
        <v>1</v>
      </c>
    </row>
    <row r="2159" spans="1:12" x14ac:dyDescent="0.25">
      <c r="A2159" s="3" t="s">
        <v>1918</v>
      </c>
      <c r="B2159" s="3" t="s">
        <v>3472</v>
      </c>
      <c r="C2159" s="3" t="s">
        <v>2234</v>
      </c>
      <c r="D2159" s="3" t="s">
        <v>2298</v>
      </c>
      <c r="E2159" s="3" t="s">
        <v>42</v>
      </c>
      <c r="F2159" s="3" t="s">
        <v>41</v>
      </c>
      <c r="G2159" s="3" t="s">
        <v>120</v>
      </c>
      <c r="H2159" s="3" t="s">
        <v>2879</v>
      </c>
      <c r="I2159" s="11">
        <v>10</v>
      </c>
      <c r="J2159" s="12">
        <v>15</v>
      </c>
      <c r="K2159" s="12">
        <f t="shared" si="33"/>
        <v>15</v>
      </c>
      <c r="L2159" s="4">
        <v>0.5</v>
      </c>
    </row>
    <row r="2160" spans="1:12" x14ac:dyDescent="0.25">
      <c r="A2160" s="3" t="s">
        <v>1918</v>
      </c>
      <c r="B2160" s="3" t="s">
        <v>3472</v>
      </c>
      <c r="C2160" s="3" t="s">
        <v>2234</v>
      </c>
      <c r="D2160" s="3" t="s">
        <v>2298</v>
      </c>
      <c r="E2160" s="3" t="s">
        <v>88</v>
      </c>
      <c r="F2160" s="3" t="s">
        <v>87</v>
      </c>
      <c r="G2160" s="3" t="s">
        <v>120</v>
      </c>
      <c r="H2160" s="3" t="s">
        <v>2879</v>
      </c>
      <c r="I2160" s="11">
        <v>10</v>
      </c>
      <c r="J2160" s="12">
        <v>15</v>
      </c>
      <c r="K2160" s="12">
        <f t="shared" si="33"/>
        <v>15</v>
      </c>
      <c r="L2160" s="4">
        <v>0.5</v>
      </c>
    </row>
    <row r="2161" spans="1:12" x14ac:dyDescent="0.25">
      <c r="A2161" s="3" t="s">
        <v>1919</v>
      </c>
      <c r="B2161" s="3" t="s">
        <v>3120</v>
      </c>
      <c r="C2161" s="3" t="s">
        <v>2234</v>
      </c>
      <c r="D2161" s="3" t="s">
        <v>2791</v>
      </c>
      <c r="E2161" s="3" t="s">
        <v>11</v>
      </c>
      <c r="F2161" s="3" t="s">
        <v>10</v>
      </c>
      <c r="G2161" s="3" t="s">
        <v>10</v>
      </c>
      <c r="H2161" s="3" t="s">
        <v>11</v>
      </c>
      <c r="I2161" s="11">
        <v>4</v>
      </c>
      <c r="J2161" s="12">
        <v>7</v>
      </c>
      <c r="K2161" s="12">
        <f t="shared" si="33"/>
        <v>7</v>
      </c>
      <c r="L2161" s="4">
        <v>0.2</v>
      </c>
    </row>
    <row r="2162" spans="1:12" x14ac:dyDescent="0.25">
      <c r="A2162" s="3" t="s">
        <v>1919</v>
      </c>
      <c r="B2162" s="3" t="s">
        <v>3120</v>
      </c>
      <c r="C2162" s="3" t="s">
        <v>2234</v>
      </c>
      <c r="D2162" s="3" t="s">
        <v>2351</v>
      </c>
      <c r="E2162" s="3" t="s">
        <v>11</v>
      </c>
      <c r="F2162" s="3" t="s">
        <v>10</v>
      </c>
      <c r="G2162" s="3" t="s">
        <v>10</v>
      </c>
      <c r="H2162" s="3" t="s">
        <v>11</v>
      </c>
      <c r="I2162" s="11">
        <v>4</v>
      </c>
      <c r="J2162" s="12">
        <v>7</v>
      </c>
      <c r="K2162" s="12">
        <f t="shared" si="33"/>
        <v>7</v>
      </c>
      <c r="L2162" s="4">
        <v>0.8</v>
      </c>
    </row>
    <row r="2163" spans="1:12" x14ac:dyDescent="0.25">
      <c r="A2163" s="3" t="s">
        <v>1920</v>
      </c>
      <c r="B2163" s="3" t="s">
        <v>3068</v>
      </c>
      <c r="C2163" s="3" t="s">
        <v>2234</v>
      </c>
      <c r="D2163" s="3" t="s">
        <v>2460</v>
      </c>
      <c r="E2163" s="3" t="s">
        <v>70</v>
      </c>
      <c r="F2163" s="3" t="s">
        <v>69</v>
      </c>
      <c r="G2163" s="3" t="s">
        <v>69</v>
      </c>
      <c r="H2163" s="3" t="s">
        <v>70</v>
      </c>
      <c r="I2163" s="11">
        <v>10</v>
      </c>
      <c r="J2163" s="12">
        <v>11</v>
      </c>
      <c r="K2163" s="12">
        <f t="shared" si="33"/>
        <v>11</v>
      </c>
      <c r="L2163" s="4">
        <v>1</v>
      </c>
    </row>
    <row r="2164" spans="1:12" x14ac:dyDescent="0.25">
      <c r="A2164" s="3" t="s">
        <v>1921</v>
      </c>
      <c r="B2164" s="3" t="s">
        <v>3906</v>
      </c>
      <c r="C2164" s="3" t="s">
        <v>2234</v>
      </c>
      <c r="D2164" s="3" t="s">
        <v>2640</v>
      </c>
      <c r="E2164" s="3" t="s">
        <v>29</v>
      </c>
      <c r="F2164" s="3" t="s">
        <v>28</v>
      </c>
      <c r="G2164" s="3" t="s">
        <v>28</v>
      </c>
      <c r="H2164" s="3" t="s">
        <v>29</v>
      </c>
      <c r="I2164" s="11">
        <v>1</v>
      </c>
      <c r="J2164" s="12">
        <v>5</v>
      </c>
      <c r="K2164" s="12">
        <f t="shared" si="33"/>
        <v>5</v>
      </c>
      <c r="L2164" s="4">
        <v>1</v>
      </c>
    </row>
    <row r="2165" spans="1:12" x14ac:dyDescent="0.25">
      <c r="A2165" s="3" t="s">
        <v>1922</v>
      </c>
      <c r="B2165" s="3" t="s">
        <v>3473</v>
      </c>
      <c r="C2165" s="3" t="s">
        <v>2234</v>
      </c>
      <c r="D2165" s="3" t="s">
        <v>2282</v>
      </c>
      <c r="E2165" s="3" t="s">
        <v>96</v>
      </c>
      <c r="F2165" s="3" t="s">
        <v>95</v>
      </c>
      <c r="G2165" s="3" t="s">
        <v>95</v>
      </c>
      <c r="H2165" s="3" t="s">
        <v>96</v>
      </c>
      <c r="I2165" s="11">
        <v>1</v>
      </c>
      <c r="J2165" s="12">
        <v>5</v>
      </c>
      <c r="K2165" s="12">
        <f t="shared" si="33"/>
        <v>5</v>
      </c>
      <c r="L2165" s="4">
        <v>1</v>
      </c>
    </row>
    <row r="2166" spans="1:12" x14ac:dyDescent="0.25">
      <c r="A2166" s="3" t="s">
        <v>1923</v>
      </c>
      <c r="B2166" s="3" t="s">
        <v>3288</v>
      </c>
      <c r="C2166" s="3" t="s">
        <v>2234</v>
      </c>
      <c r="D2166" s="3" t="s">
        <v>2289</v>
      </c>
      <c r="E2166" s="3" t="s">
        <v>11</v>
      </c>
      <c r="F2166" s="3" t="s">
        <v>10</v>
      </c>
      <c r="G2166" s="3" t="s">
        <v>10</v>
      </c>
      <c r="H2166" s="3" t="s">
        <v>11</v>
      </c>
      <c r="I2166" s="11">
        <v>9</v>
      </c>
      <c r="J2166" s="12">
        <v>11</v>
      </c>
      <c r="K2166" s="12">
        <f t="shared" si="33"/>
        <v>11</v>
      </c>
      <c r="L2166" s="4">
        <v>1</v>
      </c>
    </row>
    <row r="2167" spans="1:12" x14ac:dyDescent="0.25">
      <c r="A2167" s="3" t="s">
        <v>1924</v>
      </c>
      <c r="B2167" s="3" t="s">
        <v>3217</v>
      </c>
      <c r="C2167" s="3" t="s">
        <v>2234</v>
      </c>
      <c r="D2167" s="3" t="s">
        <v>2698</v>
      </c>
      <c r="E2167" s="3" t="s">
        <v>31</v>
      </c>
      <c r="F2167" s="3" t="s">
        <v>30</v>
      </c>
      <c r="G2167" s="3" t="s">
        <v>30</v>
      </c>
      <c r="H2167" s="3" t="s">
        <v>31</v>
      </c>
      <c r="I2167" s="11">
        <v>10</v>
      </c>
      <c r="J2167" s="12">
        <v>14</v>
      </c>
      <c r="K2167" s="12">
        <f t="shared" si="33"/>
        <v>14</v>
      </c>
      <c r="L2167" s="4">
        <v>0.4</v>
      </c>
    </row>
    <row r="2168" spans="1:12" x14ac:dyDescent="0.25">
      <c r="A2168" s="3" t="s">
        <v>1924</v>
      </c>
      <c r="B2168" s="3" t="s">
        <v>3217</v>
      </c>
      <c r="C2168" s="3" t="s">
        <v>2234</v>
      </c>
      <c r="D2168" s="3" t="s">
        <v>2279</v>
      </c>
      <c r="E2168" s="3" t="s">
        <v>31</v>
      </c>
      <c r="F2168" s="3" t="s">
        <v>30</v>
      </c>
      <c r="G2168" s="3" t="s">
        <v>30</v>
      </c>
      <c r="H2168" s="3" t="s">
        <v>31</v>
      </c>
      <c r="I2168" s="11">
        <v>10</v>
      </c>
      <c r="J2168" s="12">
        <v>14</v>
      </c>
      <c r="K2168" s="12">
        <f t="shared" si="33"/>
        <v>14</v>
      </c>
      <c r="L2168" s="4">
        <v>0.6</v>
      </c>
    </row>
    <row r="2169" spans="1:12" x14ac:dyDescent="0.25">
      <c r="A2169" s="3" t="s">
        <v>1925</v>
      </c>
      <c r="B2169" s="3" t="s">
        <v>4875</v>
      </c>
      <c r="C2169" s="3" t="s">
        <v>2234</v>
      </c>
      <c r="D2169" s="3" t="s">
        <v>2335</v>
      </c>
      <c r="E2169" s="3" t="s">
        <v>2223</v>
      </c>
      <c r="F2169" s="3" t="s">
        <v>97</v>
      </c>
      <c r="G2169" s="3" t="s">
        <v>97</v>
      </c>
      <c r="H2169" s="3" t="s">
        <v>2873</v>
      </c>
      <c r="I2169" s="11">
        <v>3</v>
      </c>
      <c r="J2169" s="12">
        <v>5</v>
      </c>
      <c r="K2169" s="12">
        <f t="shared" si="33"/>
        <v>5</v>
      </c>
      <c r="L2169" s="4">
        <v>1</v>
      </c>
    </row>
    <row r="2170" spans="1:12" x14ac:dyDescent="0.25">
      <c r="A2170" s="3" t="s">
        <v>1926</v>
      </c>
      <c r="B2170" s="3" t="s">
        <v>4876</v>
      </c>
      <c r="C2170" s="3" t="s">
        <v>2234</v>
      </c>
      <c r="D2170" s="3" t="s">
        <v>2351</v>
      </c>
      <c r="E2170" s="3" t="s">
        <v>11</v>
      </c>
      <c r="F2170" s="3" t="s">
        <v>10</v>
      </c>
      <c r="G2170" s="3" t="s">
        <v>10</v>
      </c>
      <c r="H2170" s="3" t="s">
        <v>11</v>
      </c>
      <c r="I2170" s="11">
        <v>1</v>
      </c>
      <c r="J2170" s="12">
        <v>4</v>
      </c>
      <c r="K2170" s="12">
        <f t="shared" si="33"/>
        <v>4</v>
      </c>
      <c r="L2170" s="4">
        <v>1</v>
      </c>
    </row>
    <row r="2171" spans="1:12" x14ac:dyDescent="0.25">
      <c r="A2171" s="3" t="s">
        <v>1927</v>
      </c>
      <c r="B2171" s="3" t="s">
        <v>3069</v>
      </c>
      <c r="C2171" s="3" t="s">
        <v>2234</v>
      </c>
      <c r="D2171" s="3" t="s">
        <v>2289</v>
      </c>
      <c r="E2171" s="3" t="s">
        <v>99</v>
      </c>
      <c r="F2171" s="3" t="s">
        <v>98</v>
      </c>
      <c r="G2171" s="3" t="s">
        <v>98</v>
      </c>
      <c r="H2171" s="3" t="s">
        <v>99</v>
      </c>
      <c r="I2171" s="11">
        <v>5</v>
      </c>
      <c r="J2171" s="12">
        <v>5</v>
      </c>
      <c r="K2171" s="12">
        <f t="shared" si="33"/>
        <v>5</v>
      </c>
      <c r="L2171" s="4">
        <v>1</v>
      </c>
    </row>
    <row r="2172" spans="1:12" x14ac:dyDescent="0.25">
      <c r="A2172" s="3" t="s">
        <v>1928</v>
      </c>
      <c r="B2172" s="3" t="s">
        <v>3474</v>
      </c>
      <c r="C2172" s="3" t="s">
        <v>2234</v>
      </c>
      <c r="D2172" s="3" t="s">
        <v>2289</v>
      </c>
      <c r="E2172" s="3" t="s">
        <v>96</v>
      </c>
      <c r="F2172" s="3" t="s">
        <v>95</v>
      </c>
      <c r="G2172" s="3" t="s">
        <v>95</v>
      </c>
      <c r="H2172" s="3" t="s">
        <v>96</v>
      </c>
      <c r="I2172" s="11">
        <v>1</v>
      </c>
      <c r="J2172" s="12">
        <v>4</v>
      </c>
      <c r="K2172" s="12">
        <f t="shared" si="33"/>
        <v>4</v>
      </c>
      <c r="L2172" s="4">
        <v>1</v>
      </c>
    </row>
    <row r="2173" spans="1:12" x14ac:dyDescent="0.25">
      <c r="A2173" s="3" t="s">
        <v>2745</v>
      </c>
      <c r="B2173" s="3" t="s">
        <v>5337</v>
      </c>
      <c r="C2173" s="3" t="s">
        <v>2234</v>
      </c>
      <c r="D2173" s="3" t="s">
        <v>2243</v>
      </c>
      <c r="E2173" s="3" t="s">
        <v>27</v>
      </c>
      <c r="F2173" s="3" t="s">
        <v>26</v>
      </c>
      <c r="G2173" s="3" t="s">
        <v>120</v>
      </c>
      <c r="H2173" s="3" t="s">
        <v>2879</v>
      </c>
      <c r="I2173" s="11">
        <v>5</v>
      </c>
      <c r="J2173" s="12">
        <v>5</v>
      </c>
      <c r="K2173" s="12">
        <f t="shared" si="33"/>
        <v>5</v>
      </c>
      <c r="L2173" s="4">
        <v>1</v>
      </c>
    </row>
    <row r="2174" spans="1:12" x14ac:dyDescent="0.25">
      <c r="A2174" s="3" t="s">
        <v>2102</v>
      </c>
      <c r="B2174" s="3" t="s">
        <v>4877</v>
      </c>
      <c r="C2174" s="3" t="s">
        <v>2234</v>
      </c>
      <c r="D2174" s="3" t="s">
        <v>2259</v>
      </c>
      <c r="E2174" s="3" t="s">
        <v>25</v>
      </c>
      <c r="F2174" s="3" t="s">
        <v>24</v>
      </c>
      <c r="G2174" s="3" t="s">
        <v>127</v>
      </c>
      <c r="H2174" s="3" t="s">
        <v>142</v>
      </c>
      <c r="I2174" s="11">
        <v>10</v>
      </c>
      <c r="J2174" s="12">
        <v>13</v>
      </c>
      <c r="K2174" s="12">
        <f t="shared" si="33"/>
        <v>13</v>
      </c>
      <c r="L2174" s="4">
        <v>1</v>
      </c>
    </row>
    <row r="2175" spans="1:12" x14ac:dyDescent="0.25">
      <c r="A2175" s="3" t="s">
        <v>2103</v>
      </c>
      <c r="B2175" s="3" t="s">
        <v>4878</v>
      </c>
      <c r="C2175" s="3" t="s">
        <v>2234</v>
      </c>
      <c r="D2175" s="3" t="s">
        <v>2315</v>
      </c>
      <c r="E2175" s="3" t="s">
        <v>48</v>
      </c>
      <c r="F2175" s="3" t="s">
        <v>47</v>
      </c>
      <c r="G2175" s="3" t="s">
        <v>127</v>
      </c>
      <c r="H2175" s="3" t="s">
        <v>142</v>
      </c>
      <c r="I2175" s="11">
        <v>10</v>
      </c>
      <c r="J2175" s="12">
        <v>5</v>
      </c>
      <c r="K2175" s="12">
        <f t="shared" si="33"/>
        <v>5</v>
      </c>
      <c r="L2175" s="4">
        <v>1</v>
      </c>
    </row>
    <row r="2176" spans="1:12" x14ac:dyDescent="0.25">
      <c r="A2176" s="3" t="s">
        <v>1929</v>
      </c>
      <c r="B2176" s="3" t="s">
        <v>3475</v>
      </c>
      <c r="C2176" s="6" t="s">
        <v>2236</v>
      </c>
      <c r="D2176" s="3" t="s">
        <v>2237</v>
      </c>
      <c r="E2176" s="3" t="s">
        <v>68</v>
      </c>
      <c r="F2176" s="3" t="s">
        <v>67</v>
      </c>
      <c r="G2176" s="3" t="s">
        <v>67</v>
      </c>
      <c r="H2176" s="3" t="s">
        <v>68</v>
      </c>
      <c r="I2176" s="11">
        <v>1</v>
      </c>
      <c r="J2176" s="12">
        <v>4</v>
      </c>
      <c r="K2176" s="12">
        <f t="shared" si="33"/>
        <v>4</v>
      </c>
      <c r="L2176" s="4">
        <v>1</v>
      </c>
    </row>
    <row r="2177" spans="1:12" x14ac:dyDescent="0.25">
      <c r="A2177" s="3" t="s">
        <v>1930</v>
      </c>
      <c r="B2177" s="3" t="s">
        <v>3218</v>
      </c>
      <c r="C2177" s="3" t="s">
        <v>2234</v>
      </c>
      <c r="D2177" s="3" t="s">
        <v>2716</v>
      </c>
      <c r="E2177" s="3" t="s">
        <v>13</v>
      </c>
      <c r="F2177" s="3" t="s">
        <v>12</v>
      </c>
      <c r="G2177" s="3" t="s">
        <v>130</v>
      </c>
      <c r="H2177" s="3" t="s">
        <v>2885</v>
      </c>
      <c r="I2177" s="11">
        <v>1</v>
      </c>
      <c r="J2177" s="12">
        <v>8</v>
      </c>
      <c r="K2177" s="12">
        <f t="shared" si="33"/>
        <v>8</v>
      </c>
      <c r="L2177" s="4">
        <v>0.2</v>
      </c>
    </row>
    <row r="2178" spans="1:12" x14ac:dyDescent="0.25">
      <c r="A2178" s="3" t="s">
        <v>1930</v>
      </c>
      <c r="B2178" s="3" t="s">
        <v>3218</v>
      </c>
      <c r="C2178" s="3" t="s">
        <v>2234</v>
      </c>
      <c r="D2178" s="3" t="s">
        <v>2362</v>
      </c>
      <c r="E2178" s="3" t="s">
        <v>13</v>
      </c>
      <c r="F2178" s="3" t="s">
        <v>12</v>
      </c>
      <c r="G2178" s="3" t="s">
        <v>12</v>
      </c>
      <c r="H2178" s="3" t="s">
        <v>13</v>
      </c>
      <c r="I2178" s="11">
        <v>1</v>
      </c>
      <c r="J2178" s="12">
        <v>8</v>
      </c>
      <c r="K2178" s="12">
        <f t="shared" ref="K2178:K2241" si="34">IF(J2178&gt;31,31,J2178)</f>
        <v>8</v>
      </c>
      <c r="L2178" s="4">
        <v>0.8</v>
      </c>
    </row>
    <row r="2179" spans="1:12" x14ac:dyDescent="0.25">
      <c r="A2179" s="3" t="s">
        <v>1931</v>
      </c>
      <c r="B2179" s="3" t="s">
        <v>5338</v>
      </c>
      <c r="C2179" s="3" t="s">
        <v>2234</v>
      </c>
      <c r="D2179" s="3" t="s">
        <v>2744</v>
      </c>
      <c r="E2179" s="3" t="s">
        <v>48</v>
      </c>
      <c r="F2179" s="3" t="s">
        <v>47</v>
      </c>
      <c r="G2179" s="3" t="s">
        <v>120</v>
      </c>
      <c r="H2179" s="3" t="s">
        <v>2879</v>
      </c>
      <c r="I2179" s="11">
        <v>9</v>
      </c>
      <c r="J2179" s="12">
        <v>6</v>
      </c>
      <c r="K2179" s="12">
        <f t="shared" si="34"/>
        <v>6</v>
      </c>
      <c r="L2179" s="4">
        <v>0.6</v>
      </c>
    </row>
    <row r="2180" spans="1:12" x14ac:dyDescent="0.25">
      <c r="A2180" s="3" t="s">
        <v>1932</v>
      </c>
      <c r="B2180" s="3" t="s">
        <v>4879</v>
      </c>
      <c r="C2180" s="3" t="s">
        <v>2234</v>
      </c>
      <c r="D2180" s="3" t="s">
        <v>2284</v>
      </c>
      <c r="E2180" s="3" t="s">
        <v>99</v>
      </c>
      <c r="F2180" s="3" t="s">
        <v>98</v>
      </c>
      <c r="G2180" s="3" t="s">
        <v>120</v>
      </c>
      <c r="H2180" s="3" t="s">
        <v>2879</v>
      </c>
      <c r="I2180" s="11">
        <v>9</v>
      </c>
      <c r="J2180" s="12">
        <v>11</v>
      </c>
      <c r="K2180" s="12">
        <f t="shared" si="34"/>
        <v>11</v>
      </c>
      <c r="L2180" s="4">
        <v>1</v>
      </c>
    </row>
    <row r="2181" spans="1:12" x14ac:dyDescent="0.25">
      <c r="A2181" s="3" t="s">
        <v>1933</v>
      </c>
      <c r="B2181" s="3" t="s">
        <v>4880</v>
      </c>
      <c r="C2181" s="3" t="s">
        <v>2234</v>
      </c>
      <c r="D2181" s="3" t="s">
        <v>2659</v>
      </c>
      <c r="E2181" s="3" t="s">
        <v>113</v>
      </c>
      <c r="F2181" s="3" t="s">
        <v>112</v>
      </c>
      <c r="G2181" s="3" t="s">
        <v>112</v>
      </c>
      <c r="H2181" s="3" t="s">
        <v>113</v>
      </c>
      <c r="I2181" s="11">
        <v>1</v>
      </c>
      <c r="J2181" s="12">
        <v>9</v>
      </c>
      <c r="K2181" s="12">
        <f t="shared" si="34"/>
        <v>9</v>
      </c>
      <c r="L2181" s="4">
        <v>1</v>
      </c>
    </row>
    <row r="2182" spans="1:12" x14ac:dyDescent="0.25">
      <c r="A2182" s="3" t="s">
        <v>1934</v>
      </c>
      <c r="B2182" s="3" t="s">
        <v>4881</v>
      </c>
      <c r="C2182" s="3" t="s">
        <v>2234</v>
      </c>
      <c r="D2182" s="3" t="s">
        <v>2362</v>
      </c>
      <c r="E2182" s="3" t="s">
        <v>62</v>
      </c>
      <c r="F2182" s="3" t="s">
        <v>61</v>
      </c>
      <c r="G2182" s="3" t="s">
        <v>61</v>
      </c>
      <c r="H2182" s="3" t="s">
        <v>62</v>
      </c>
      <c r="I2182" s="11">
        <v>5</v>
      </c>
      <c r="J2182" s="12">
        <v>5</v>
      </c>
      <c r="K2182" s="12">
        <f t="shared" si="34"/>
        <v>5</v>
      </c>
      <c r="L2182" s="4">
        <v>1</v>
      </c>
    </row>
    <row r="2183" spans="1:12" x14ac:dyDescent="0.25">
      <c r="A2183" s="3" t="s">
        <v>1935</v>
      </c>
      <c r="B2183" s="3" t="s">
        <v>3907</v>
      </c>
      <c r="C2183" s="3" t="s">
        <v>2234</v>
      </c>
      <c r="D2183" s="3" t="s">
        <v>2351</v>
      </c>
      <c r="E2183" s="3" t="s">
        <v>31</v>
      </c>
      <c r="F2183" s="3" t="s">
        <v>30</v>
      </c>
      <c r="G2183" s="3" t="s">
        <v>30</v>
      </c>
      <c r="H2183" s="3" t="s">
        <v>31</v>
      </c>
      <c r="I2183" s="11">
        <v>2</v>
      </c>
      <c r="J2183" s="12">
        <v>4</v>
      </c>
      <c r="K2183" s="12">
        <f t="shared" si="34"/>
        <v>4</v>
      </c>
      <c r="L2183" s="4">
        <v>1</v>
      </c>
    </row>
    <row r="2184" spans="1:12" x14ac:dyDescent="0.25">
      <c r="A2184" s="3" t="s">
        <v>2104</v>
      </c>
      <c r="B2184" s="3" t="s">
        <v>4882</v>
      </c>
      <c r="C2184" s="3" t="s">
        <v>2234</v>
      </c>
      <c r="D2184" s="3" t="s">
        <v>2337</v>
      </c>
      <c r="E2184" s="3" t="s">
        <v>99</v>
      </c>
      <c r="F2184" s="3" t="s">
        <v>98</v>
      </c>
      <c r="G2184" s="3" t="s">
        <v>120</v>
      </c>
      <c r="H2184" s="3" t="s">
        <v>2879</v>
      </c>
      <c r="I2184" s="11">
        <v>6</v>
      </c>
      <c r="J2184" s="12">
        <v>4</v>
      </c>
      <c r="K2184" s="12">
        <f t="shared" si="34"/>
        <v>4</v>
      </c>
      <c r="L2184" s="4">
        <v>1</v>
      </c>
    </row>
    <row r="2185" spans="1:12" x14ac:dyDescent="0.25">
      <c r="A2185" s="3" t="s">
        <v>2743</v>
      </c>
      <c r="B2185" s="3" t="s">
        <v>4883</v>
      </c>
      <c r="C2185" s="3" t="s">
        <v>2234</v>
      </c>
      <c r="D2185" s="3" t="s">
        <v>2239</v>
      </c>
      <c r="E2185" s="3" t="s">
        <v>109</v>
      </c>
      <c r="F2185" s="3" t="s">
        <v>108</v>
      </c>
      <c r="G2185" s="3" t="s">
        <v>108</v>
      </c>
      <c r="H2185" s="3" t="s">
        <v>109</v>
      </c>
      <c r="I2185" s="11">
        <v>3</v>
      </c>
      <c r="J2185" s="12">
        <v>3</v>
      </c>
      <c r="K2185" s="12">
        <f t="shared" si="34"/>
        <v>3</v>
      </c>
      <c r="L2185" s="4">
        <v>1</v>
      </c>
    </row>
    <row r="2186" spans="1:12" x14ac:dyDescent="0.25">
      <c r="A2186" s="3" t="s">
        <v>1936</v>
      </c>
      <c r="B2186" s="3" t="s">
        <v>3908</v>
      </c>
      <c r="C2186" s="3" t="s">
        <v>2234</v>
      </c>
      <c r="D2186" s="3" t="s">
        <v>2237</v>
      </c>
      <c r="E2186" s="3" t="s">
        <v>54</v>
      </c>
      <c r="F2186" s="3" t="s">
        <v>53</v>
      </c>
      <c r="G2186" s="3" t="s">
        <v>53</v>
      </c>
      <c r="H2186" s="3" t="s">
        <v>54</v>
      </c>
      <c r="I2186" s="11">
        <v>3</v>
      </c>
      <c r="J2186" s="12">
        <v>4</v>
      </c>
      <c r="K2186" s="12">
        <f t="shared" si="34"/>
        <v>4</v>
      </c>
      <c r="L2186" s="4">
        <v>1</v>
      </c>
    </row>
    <row r="2187" spans="1:12" x14ac:dyDescent="0.25">
      <c r="A2187" s="3" t="s">
        <v>1937</v>
      </c>
      <c r="B2187" s="3" t="s">
        <v>4884</v>
      </c>
      <c r="C2187" s="3" t="s">
        <v>2234</v>
      </c>
      <c r="D2187" s="3" t="s">
        <v>2282</v>
      </c>
      <c r="E2187" s="3" t="s">
        <v>96</v>
      </c>
      <c r="F2187" s="3" t="s">
        <v>95</v>
      </c>
      <c r="G2187" s="3" t="s">
        <v>95</v>
      </c>
      <c r="H2187" s="3" t="s">
        <v>96</v>
      </c>
      <c r="I2187" s="11">
        <v>2</v>
      </c>
      <c r="J2187" s="12">
        <v>11</v>
      </c>
      <c r="K2187" s="12">
        <f t="shared" si="34"/>
        <v>11</v>
      </c>
      <c r="L2187" s="4">
        <v>1</v>
      </c>
    </row>
    <row r="2188" spans="1:12" x14ac:dyDescent="0.25">
      <c r="A2188" s="3" t="s">
        <v>1938</v>
      </c>
      <c r="B2188" s="3" t="s">
        <v>4885</v>
      </c>
      <c r="C2188" s="3" t="s">
        <v>2234</v>
      </c>
      <c r="D2188" s="3" t="s">
        <v>2568</v>
      </c>
      <c r="E2188" s="3" t="s">
        <v>111</v>
      </c>
      <c r="F2188" s="3" t="s">
        <v>110</v>
      </c>
      <c r="G2188" s="3" t="s">
        <v>110</v>
      </c>
      <c r="H2188" s="3" t="s">
        <v>111</v>
      </c>
      <c r="I2188" s="11">
        <v>4</v>
      </c>
      <c r="J2188" s="12">
        <v>4</v>
      </c>
      <c r="K2188" s="12">
        <f t="shared" si="34"/>
        <v>4</v>
      </c>
      <c r="L2188" s="4">
        <v>1</v>
      </c>
    </row>
    <row r="2189" spans="1:12" x14ac:dyDescent="0.25">
      <c r="A2189" s="3" t="s">
        <v>1939</v>
      </c>
      <c r="B2189" s="3" t="s">
        <v>4886</v>
      </c>
      <c r="C2189" s="3" t="s">
        <v>2234</v>
      </c>
      <c r="D2189" s="3" t="s">
        <v>2298</v>
      </c>
      <c r="E2189" s="3" t="s">
        <v>9</v>
      </c>
      <c r="F2189" s="3" t="s">
        <v>8</v>
      </c>
      <c r="G2189" s="3" t="s">
        <v>120</v>
      </c>
      <c r="H2189" s="3" t="s">
        <v>2879</v>
      </c>
      <c r="I2189" s="11">
        <v>6</v>
      </c>
      <c r="J2189" s="12">
        <v>11</v>
      </c>
      <c r="K2189" s="12">
        <f t="shared" si="34"/>
        <v>11</v>
      </c>
      <c r="L2189" s="4">
        <v>1</v>
      </c>
    </row>
    <row r="2190" spans="1:12" x14ac:dyDescent="0.25">
      <c r="A2190" s="3" t="s">
        <v>2742</v>
      </c>
      <c r="B2190" s="3" t="s">
        <v>3476</v>
      </c>
      <c r="C2190" s="3" t="s">
        <v>2234</v>
      </c>
      <c r="D2190" s="3" t="s">
        <v>2351</v>
      </c>
      <c r="E2190" s="3" t="s">
        <v>31</v>
      </c>
      <c r="F2190" s="3" t="s">
        <v>30</v>
      </c>
      <c r="G2190" s="3" t="s">
        <v>30</v>
      </c>
      <c r="H2190" s="3" t="s">
        <v>31</v>
      </c>
      <c r="I2190" s="11">
        <v>1</v>
      </c>
      <c r="J2190" s="12">
        <v>2</v>
      </c>
      <c r="K2190" s="12">
        <f t="shared" si="34"/>
        <v>2</v>
      </c>
      <c r="L2190" s="4">
        <v>0.2</v>
      </c>
    </row>
    <row r="2191" spans="1:12" x14ac:dyDescent="0.25">
      <c r="A2191" s="3" t="s">
        <v>2742</v>
      </c>
      <c r="B2191" s="3" t="s">
        <v>3476</v>
      </c>
      <c r="C2191" s="3" t="s">
        <v>2234</v>
      </c>
      <c r="D2191" s="3" t="s">
        <v>2521</v>
      </c>
      <c r="E2191" s="3" t="s">
        <v>7</v>
      </c>
      <c r="F2191" s="3" t="s">
        <v>6</v>
      </c>
      <c r="G2191" s="3" t="s">
        <v>6</v>
      </c>
      <c r="H2191" s="3" t="s">
        <v>7</v>
      </c>
      <c r="I2191" s="11">
        <v>1</v>
      </c>
      <c r="J2191" s="12">
        <v>2</v>
      </c>
      <c r="K2191" s="12">
        <f t="shared" si="34"/>
        <v>2</v>
      </c>
      <c r="L2191" s="4">
        <v>0.4</v>
      </c>
    </row>
    <row r="2192" spans="1:12" x14ac:dyDescent="0.25">
      <c r="A2192" s="3" t="s">
        <v>2742</v>
      </c>
      <c r="B2192" s="3" t="s">
        <v>3476</v>
      </c>
      <c r="C2192" s="3" t="s">
        <v>2234</v>
      </c>
      <c r="D2192" s="3" t="s">
        <v>2487</v>
      </c>
      <c r="E2192" s="3" t="s">
        <v>7</v>
      </c>
      <c r="F2192" s="3" t="s">
        <v>6</v>
      </c>
      <c r="G2192" s="3" t="s">
        <v>6</v>
      </c>
      <c r="H2192" s="3" t="s">
        <v>7</v>
      </c>
      <c r="I2192" s="11">
        <v>1</v>
      </c>
      <c r="J2192" s="12">
        <v>2</v>
      </c>
      <c r="K2192" s="12">
        <f t="shared" si="34"/>
        <v>2</v>
      </c>
      <c r="L2192" s="4">
        <v>0.4</v>
      </c>
    </row>
    <row r="2193" spans="1:12" x14ac:dyDescent="0.25">
      <c r="A2193" s="3" t="s">
        <v>1940</v>
      </c>
      <c r="B2193" s="3" t="s">
        <v>5339</v>
      </c>
      <c r="C2193" s="3" t="s">
        <v>2234</v>
      </c>
      <c r="D2193" s="3" t="s">
        <v>2328</v>
      </c>
      <c r="E2193" s="3" t="s">
        <v>101</v>
      </c>
      <c r="F2193" s="3" t="s">
        <v>100</v>
      </c>
      <c r="G2193" s="3" t="s">
        <v>120</v>
      </c>
      <c r="H2193" s="3" t="s">
        <v>2879</v>
      </c>
      <c r="I2193" s="11">
        <v>10</v>
      </c>
      <c r="J2193" s="12">
        <v>9</v>
      </c>
      <c r="K2193" s="12">
        <f t="shared" si="34"/>
        <v>9</v>
      </c>
      <c r="L2193" s="4">
        <v>1</v>
      </c>
    </row>
    <row r="2194" spans="1:12" x14ac:dyDescent="0.25">
      <c r="A2194" s="3" t="s">
        <v>1941</v>
      </c>
      <c r="B2194" s="3" t="s">
        <v>3909</v>
      </c>
      <c r="C2194" s="3" t="s">
        <v>2234</v>
      </c>
      <c r="D2194" s="3" t="s">
        <v>2264</v>
      </c>
      <c r="E2194" s="3" t="s">
        <v>60</v>
      </c>
      <c r="F2194" s="3" t="s">
        <v>59</v>
      </c>
      <c r="G2194" s="3" t="s">
        <v>118</v>
      </c>
      <c r="H2194" s="3" t="s">
        <v>2880</v>
      </c>
      <c r="I2194" s="11">
        <v>4</v>
      </c>
      <c r="J2194" s="12">
        <v>4</v>
      </c>
      <c r="K2194" s="12">
        <f t="shared" si="34"/>
        <v>4</v>
      </c>
      <c r="L2194" s="4">
        <v>1</v>
      </c>
    </row>
    <row r="2195" spans="1:12" x14ac:dyDescent="0.25">
      <c r="A2195" s="3" t="s">
        <v>2741</v>
      </c>
      <c r="B2195" s="3" t="s">
        <v>4887</v>
      </c>
      <c r="C2195" s="3" t="s">
        <v>2234</v>
      </c>
      <c r="D2195" s="3" t="s">
        <v>2550</v>
      </c>
      <c r="E2195" s="3" t="s">
        <v>132</v>
      </c>
      <c r="F2195" s="3" t="s">
        <v>131</v>
      </c>
      <c r="G2195" s="3" t="s">
        <v>131</v>
      </c>
      <c r="H2195" s="3" t="s">
        <v>2551</v>
      </c>
      <c r="I2195" s="11">
        <v>1</v>
      </c>
      <c r="J2195" s="12">
        <v>2</v>
      </c>
      <c r="K2195" s="12">
        <f t="shared" si="34"/>
        <v>2</v>
      </c>
      <c r="L2195" s="4">
        <v>1</v>
      </c>
    </row>
    <row r="2196" spans="1:12" x14ac:dyDescent="0.25">
      <c r="A2196" s="3" t="s">
        <v>1942</v>
      </c>
      <c r="B2196" s="3" t="s">
        <v>4888</v>
      </c>
      <c r="C2196" s="3" t="s">
        <v>2234</v>
      </c>
      <c r="D2196" s="3" t="s">
        <v>2284</v>
      </c>
      <c r="E2196" s="3" t="s">
        <v>11</v>
      </c>
      <c r="F2196" s="3" t="s">
        <v>10</v>
      </c>
      <c r="G2196" s="3" t="s">
        <v>120</v>
      </c>
      <c r="H2196" s="3" t="s">
        <v>2879</v>
      </c>
      <c r="I2196" s="11">
        <v>5</v>
      </c>
      <c r="J2196" s="12">
        <v>9</v>
      </c>
      <c r="K2196" s="12">
        <f t="shared" si="34"/>
        <v>9</v>
      </c>
      <c r="L2196" s="4">
        <v>1</v>
      </c>
    </row>
    <row r="2197" spans="1:12" x14ac:dyDescent="0.25">
      <c r="A2197" s="3" t="s">
        <v>1943</v>
      </c>
      <c r="B2197" s="3" t="s">
        <v>3910</v>
      </c>
      <c r="C2197" s="3" t="s">
        <v>2234</v>
      </c>
      <c r="D2197" s="3" t="s">
        <v>2740</v>
      </c>
      <c r="E2197" s="3" t="s">
        <v>46</v>
      </c>
      <c r="F2197" s="3" t="s">
        <v>45</v>
      </c>
      <c r="G2197" s="3" t="s">
        <v>120</v>
      </c>
      <c r="H2197" s="3" t="s">
        <v>2879</v>
      </c>
      <c r="I2197" s="11">
        <v>10</v>
      </c>
      <c r="J2197" s="12">
        <v>11</v>
      </c>
      <c r="K2197" s="12">
        <f t="shared" si="34"/>
        <v>11</v>
      </c>
      <c r="L2197" s="4">
        <v>1</v>
      </c>
    </row>
    <row r="2198" spans="1:12" x14ac:dyDescent="0.25">
      <c r="A2198" s="3" t="s">
        <v>1944</v>
      </c>
      <c r="B2198" s="3" t="s">
        <v>3477</v>
      </c>
      <c r="C2198" s="3" t="s">
        <v>2234</v>
      </c>
      <c r="D2198" s="3" t="s">
        <v>2819</v>
      </c>
      <c r="E2198" s="3" t="s">
        <v>46</v>
      </c>
      <c r="F2198" s="3" t="s">
        <v>45</v>
      </c>
      <c r="G2198" s="3" t="s">
        <v>135</v>
      </c>
      <c r="H2198" s="3" t="s">
        <v>2883</v>
      </c>
      <c r="I2198" s="11">
        <v>1</v>
      </c>
      <c r="J2198" s="12">
        <v>4</v>
      </c>
      <c r="K2198" s="12">
        <f t="shared" si="34"/>
        <v>4</v>
      </c>
      <c r="L2198" s="4">
        <v>0.1</v>
      </c>
    </row>
    <row r="2199" spans="1:12" x14ac:dyDescent="0.25">
      <c r="A2199" s="3" t="s">
        <v>1944</v>
      </c>
      <c r="B2199" s="3" t="s">
        <v>3477</v>
      </c>
      <c r="C2199" s="3" t="s">
        <v>2234</v>
      </c>
      <c r="D2199" s="3" t="s">
        <v>2343</v>
      </c>
      <c r="E2199" s="3" t="s">
        <v>46</v>
      </c>
      <c r="F2199" s="3" t="s">
        <v>45</v>
      </c>
      <c r="G2199" s="3" t="s">
        <v>45</v>
      </c>
      <c r="H2199" s="3" t="s">
        <v>46</v>
      </c>
      <c r="I2199" s="11">
        <v>1</v>
      </c>
      <c r="J2199" s="12">
        <v>4</v>
      </c>
      <c r="K2199" s="12">
        <f t="shared" si="34"/>
        <v>4</v>
      </c>
      <c r="L2199" s="4">
        <v>0.9</v>
      </c>
    </row>
    <row r="2200" spans="1:12" x14ac:dyDescent="0.25">
      <c r="A2200" s="3" t="s">
        <v>1945</v>
      </c>
      <c r="B2200" s="3" t="s">
        <v>4889</v>
      </c>
      <c r="C2200" s="3" t="s">
        <v>2234</v>
      </c>
      <c r="D2200" s="3" t="s">
        <v>2739</v>
      </c>
      <c r="E2200" s="3" t="s">
        <v>72</v>
      </c>
      <c r="F2200" s="3" t="s">
        <v>71</v>
      </c>
      <c r="G2200" s="3" t="s">
        <v>127</v>
      </c>
      <c r="H2200" s="3" t="s">
        <v>142</v>
      </c>
      <c r="I2200" s="11">
        <v>7</v>
      </c>
      <c r="J2200" s="12">
        <v>8</v>
      </c>
      <c r="K2200" s="12">
        <f t="shared" si="34"/>
        <v>8</v>
      </c>
      <c r="L2200" s="4">
        <v>1</v>
      </c>
    </row>
    <row r="2201" spans="1:12" x14ac:dyDescent="0.25">
      <c r="A2201" s="3" t="s">
        <v>2105</v>
      </c>
      <c r="B2201" s="3" t="s">
        <v>3478</v>
      </c>
      <c r="C2201" s="3" t="s">
        <v>2234</v>
      </c>
      <c r="D2201" s="3" t="s">
        <v>2893</v>
      </c>
      <c r="E2201" s="3" t="s">
        <v>31</v>
      </c>
      <c r="F2201" s="3" t="s">
        <v>30</v>
      </c>
      <c r="G2201" s="3" t="s">
        <v>30</v>
      </c>
      <c r="H2201" s="3" t="s">
        <v>31</v>
      </c>
      <c r="I2201" s="11">
        <v>1</v>
      </c>
      <c r="J2201" s="12">
        <v>3</v>
      </c>
      <c r="K2201" s="12">
        <f t="shared" si="34"/>
        <v>3</v>
      </c>
      <c r="L2201" s="4">
        <v>0.2</v>
      </c>
    </row>
    <row r="2202" spans="1:12" x14ac:dyDescent="0.25">
      <c r="A2202" s="3" t="s">
        <v>2105</v>
      </c>
      <c r="B2202" s="3" t="s">
        <v>3478</v>
      </c>
      <c r="C2202" s="3" t="s">
        <v>2234</v>
      </c>
      <c r="D2202" s="3" t="s">
        <v>2289</v>
      </c>
      <c r="E2202" s="3" t="s">
        <v>31</v>
      </c>
      <c r="F2202" s="3" t="s">
        <v>30</v>
      </c>
      <c r="G2202" s="3" t="s">
        <v>30</v>
      </c>
      <c r="H2202" s="3" t="s">
        <v>31</v>
      </c>
      <c r="I2202" s="11">
        <v>1</v>
      </c>
      <c r="J2202" s="12">
        <v>3</v>
      </c>
      <c r="K2202" s="12">
        <f t="shared" si="34"/>
        <v>3</v>
      </c>
      <c r="L2202" s="4">
        <v>0.8</v>
      </c>
    </row>
    <row r="2203" spans="1:12" x14ac:dyDescent="0.25">
      <c r="A2203" s="3" t="s">
        <v>2738</v>
      </c>
      <c r="B2203" s="3" t="s">
        <v>4890</v>
      </c>
      <c r="C2203" s="3" t="s">
        <v>2234</v>
      </c>
      <c r="D2203" s="3" t="s">
        <v>2516</v>
      </c>
      <c r="E2203" s="3" t="s">
        <v>88</v>
      </c>
      <c r="F2203" s="3" t="s">
        <v>87</v>
      </c>
      <c r="G2203" s="3" t="s">
        <v>87</v>
      </c>
      <c r="H2203" s="3" t="s">
        <v>88</v>
      </c>
      <c r="I2203" s="11">
        <v>7</v>
      </c>
      <c r="J2203" s="12">
        <v>11</v>
      </c>
      <c r="K2203" s="12">
        <f t="shared" si="34"/>
        <v>11</v>
      </c>
      <c r="L2203" s="4">
        <v>1</v>
      </c>
    </row>
    <row r="2204" spans="1:12" x14ac:dyDescent="0.25">
      <c r="A2204" s="3" t="s">
        <v>1946</v>
      </c>
      <c r="B2204" s="3" t="s">
        <v>3070</v>
      </c>
      <c r="C2204" s="3" t="s">
        <v>2234</v>
      </c>
      <c r="D2204" s="3" t="s">
        <v>2282</v>
      </c>
      <c r="E2204" s="3" t="s">
        <v>99</v>
      </c>
      <c r="F2204" s="3" t="s">
        <v>98</v>
      </c>
      <c r="G2204" s="3" t="s">
        <v>98</v>
      </c>
      <c r="H2204" s="3" t="s">
        <v>99</v>
      </c>
      <c r="I2204" s="11">
        <v>1</v>
      </c>
      <c r="J2204" s="12">
        <v>4</v>
      </c>
      <c r="K2204" s="12">
        <f t="shared" si="34"/>
        <v>4</v>
      </c>
      <c r="L2204" s="4">
        <v>1</v>
      </c>
    </row>
    <row r="2205" spans="1:12" x14ac:dyDescent="0.25">
      <c r="A2205" s="3" t="s">
        <v>1947</v>
      </c>
      <c r="B2205" s="3" t="s">
        <v>5340</v>
      </c>
      <c r="C2205" s="3" t="s">
        <v>2234</v>
      </c>
      <c r="D2205" s="3" t="s">
        <v>2333</v>
      </c>
      <c r="E2205" s="3" t="s">
        <v>105</v>
      </c>
      <c r="F2205" s="3" t="s">
        <v>104</v>
      </c>
      <c r="G2205" s="3" t="s">
        <v>120</v>
      </c>
      <c r="H2205" s="3" t="s">
        <v>2879</v>
      </c>
      <c r="I2205" s="11">
        <v>5</v>
      </c>
      <c r="J2205" s="12">
        <v>15</v>
      </c>
      <c r="K2205" s="12">
        <f t="shared" si="34"/>
        <v>15</v>
      </c>
      <c r="L2205" s="4">
        <v>1</v>
      </c>
    </row>
    <row r="2206" spans="1:12" x14ac:dyDescent="0.25">
      <c r="A2206" s="3" t="s">
        <v>2737</v>
      </c>
      <c r="B2206" s="3" t="s">
        <v>2912</v>
      </c>
      <c r="C2206" s="3" t="s">
        <v>2234</v>
      </c>
      <c r="D2206" s="3" t="s">
        <v>2237</v>
      </c>
      <c r="E2206" s="3" t="s">
        <v>19</v>
      </c>
      <c r="F2206" s="3" t="s">
        <v>18</v>
      </c>
      <c r="G2206" s="3" t="s">
        <v>18</v>
      </c>
      <c r="H2206" s="3" t="s">
        <v>19</v>
      </c>
      <c r="I2206" s="11">
        <v>1</v>
      </c>
      <c r="J2206" s="12">
        <v>1</v>
      </c>
      <c r="K2206" s="12">
        <f t="shared" si="34"/>
        <v>1</v>
      </c>
      <c r="L2206" s="4">
        <v>1</v>
      </c>
    </row>
    <row r="2207" spans="1:12" x14ac:dyDescent="0.25">
      <c r="A2207" s="3" t="s">
        <v>2736</v>
      </c>
      <c r="B2207" s="3" t="s">
        <v>3479</v>
      </c>
      <c r="C2207" s="3" t="s">
        <v>2234</v>
      </c>
      <c r="D2207" s="3" t="s">
        <v>2343</v>
      </c>
      <c r="E2207" s="3" t="s">
        <v>105</v>
      </c>
      <c r="F2207" s="3" t="s">
        <v>104</v>
      </c>
      <c r="G2207" s="3" t="s">
        <v>104</v>
      </c>
      <c r="H2207" s="3" t="s">
        <v>2364</v>
      </c>
      <c r="I2207" s="11">
        <v>1</v>
      </c>
      <c r="J2207" s="12">
        <v>2</v>
      </c>
      <c r="K2207" s="12">
        <f t="shared" si="34"/>
        <v>2</v>
      </c>
      <c r="L2207" s="4">
        <v>0.5</v>
      </c>
    </row>
    <row r="2208" spans="1:12" x14ac:dyDescent="0.25">
      <c r="A2208" s="3" t="s">
        <v>2736</v>
      </c>
      <c r="B2208" s="3" t="s">
        <v>3479</v>
      </c>
      <c r="C2208" s="3" t="s">
        <v>2234</v>
      </c>
      <c r="D2208" s="3" t="s">
        <v>2343</v>
      </c>
      <c r="E2208" s="3" t="s">
        <v>92</v>
      </c>
      <c r="F2208" s="3" t="s">
        <v>91</v>
      </c>
      <c r="G2208" s="3" t="s">
        <v>91</v>
      </c>
      <c r="H2208" s="3" t="s">
        <v>92</v>
      </c>
      <c r="I2208" s="11">
        <v>1</v>
      </c>
      <c r="J2208" s="12">
        <v>2</v>
      </c>
      <c r="K2208" s="12">
        <f t="shared" si="34"/>
        <v>2</v>
      </c>
      <c r="L2208" s="4">
        <v>0.5</v>
      </c>
    </row>
    <row r="2209" spans="1:12" x14ac:dyDescent="0.25">
      <c r="A2209" s="3" t="s">
        <v>2106</v>
      </c>
      <c r="B2209" s="3" t="s">
        <v>3911</v>
      </c>
      <c r="C2209" s="3" t="s">
        <v>2234</v>
      </c>
      <c r="D2209" s="3" t="s">
        <v>2271</v>
      </c>
      <c r="E2209" s="3" t="s">
        <v>17</v>
      </c>
      <c r="F2209" s="3" t="s">
        <v>16</v>
      </c>
      <c r="G2209" s="3" t="s">
        <v>127</v>
      </c>
      <c r="H2209" s="3" t="s">
        <v>142</v>
      </c>
      <c r="I2209" s="11">
        <v>2</v>
      </c>
      <c r="J2209" s="12">
        <v>3</v>
      </c>
      <c r="K2209" s="12">
        <f t="shared" si="34"/>
        <v>3</v>
      </c>
      <c r="L2209" s="4">
        <v>1</v>
      </c>
    </row>
    <row r="2210" spans="1:12" x14ac:dyDescent="0.25">
      <c r="A2210" s="3" t="s">
        <v>1948</v>
      </c>
      <c r="B2210" s="3" t="s">
        <v>3480</v>
      </c>
      <c r="C2210" s="3" t="s">
        <v>2234</v>
      </c>
      <c r="D2210" s="3" t="s">
        <v>2413</v>
      </c>
      <c r="E2210" s="3" t="s">
        <v>11</v>
      </c>
      <c r="F2210" s="3" t="s">
        <v>10</v>
      </c>
      <c r="G2210" s="3" t="s">
        <v>130</v>
      </c>
      <c r="H2210" s="3" t="s">
        <v>2885</v>
      </c>
      <c r="I2210" s="11">
        <v>1</v>
      </c>
      <c r="J2210" s="12">
        <v>4</v>
      </c>
      <c r="K2210" s="12">
        <f t="shared" si="34"/>
        <v>4</v>
      </c>
      <c r="L2210" s="4">
        <v>0.2</v>
      </c>
    </row>
    <row r="2211" spans="1:12" x14ac:dyDescent="0.25">
      <c r="A2211" s="3" t="s">
        <v>1948</v>
      </c>
      <c r="B2211" s="3" t="s">
        <v>3480</v>
      </c>
      <c r="C2211" s="3" t="s">
        <v>2234</v>
      </c>
      <c r="D2211" s="3" t="s">
        <v>2308</v>
      </c>
      <c r="E2211" s="3" t="s">
        <v>11</v>
      </c>
      <c r="F2211" s="3" t="s">
        <v>10</v>
      </c>
      <c r="G2211" s="3" t="s">
        <v>10</v>
      </c>
      <c r="H2211" s="3" t="s">
        <v>11</v>
      </c>
      <c r="I2211" s="11">
        <v>1</v>
      </c>
      <c r="J2211" s="12">
        <v>4</v>
      </c>
      <c r="K2211" s="12">
        <f t="shared" si="34"/>
        <v>4</v>
      </c>
      <c r="L2211" s="4">
        <v>0.8</v>
      </c>
    </row>
    <row r="2212" spans="1:12" x14ac:dyDescent="0.25">
      <c r="A2212" s="3" t="s">
        <v>1949</v>
      </c>
      <c r="B2212" s="3" t="s">
        <v>3912</v>
      </c>
      <c r="C2212" s="3" t="s">
        <v>2234</v>
      </c>
      <c r="D2212" s="3" t="s">
        <v>2237</v>
      </c>
      <c r="E2212" s="3" t="s">
        <v>39</v>
      </c>
      <c r="F2212" s="3" t="s">
        <v>38</v>
      </c>
      <c r="G2212" s="3" t="s">
        <v>38</v>
      </c>
      <c r="H2212" s="3" t="s">
        <v>39</v>
      </c>
      <c r="I2212" s="11">
        <v>1</v>
      </c>
      <c r="J2212" s="12">
        <v>4</v>
      </c>
      <c r="K2212" s="12">
        <f t="shared" si="34"/>
        <v>4</v>
      </c>
      <c r="L2212" s="4">
        <v>1</v>
      </c>
    </row>
    <row r="2213" spans="1:12" x14ac:dyDescent="0.25">
      <c r="A2213" s="3" t="s">
        <v>1950</v>
      </c>
      <c r="B2213" s="3" t="s">
        <v>5224</v>
      </c>
      <c r="C2213" s="3" t="s">
        <v>2234</v>
      </c>
      <c r="D2213" s="3" t="s">
        <v>2243</v>
      </c>
      <c r="E2213" s="3" t="s">
        <v>31</v>
      </c>
      <c r="F2213" s="3" t="s">
        <v>30</v>
      </c>
      <c r="G2213" s="3" t="s">
        <v>120</v>
      </c>
      <c r="H2213" s="3" t="s">
        <v>2879</v>
      </c>
      <c r="I2213" s="11">
        <v>9</v>
      </c>
      <c r="J2213" s="12">
        <v>14</v>
      </c>
      <c r="K2213" s="12">
        <f t="shared" si="34"/>
        <v>14</v>
      </c>
      <c r="L2213" s="4">
        <v>1</v>
      </c>
    </row>
    <row r="2214" spans="1:12" x14ac:dyDescent="0.25">
      <c r="A2214" s="3" t="s">
        <v>1951</v>
      </c>
      <c r="B2214" s="3" t="s">
        <v>4891</v>
      </c>
      <c r="C2214" s="3" t="s">
        <v>2234</v>
      </c>
      <c r="D2214" s="3" t="s">
        <v>2375</v>
      </c>
      <c r="E2214" s="3" t="s">
        <v>48</v>
      </c>
      <c r="F2214" s="3" t="s">
        <v>47</v>
      </c>
      <c r="G2214" s="3" t="s">
        <v>127</v>
      </c>
      <c r="H2214" s="3" t="s">
        <v>142</v>
      </c>
      <c r="I2214" s="11">
        <v>3</v>
      </c>
      <c r="J2214" s="12">
        <v>3</v>
      </c>
      <c r="K2214" s="12">
        <f t="shared" si="34"/>
        <v>3</v>
      </c>
      <c r="L2214" s="4">
        <v>1</v>
      </c>
    </row>
    <row r="2215" spans="1:12" x14ac:dyDescent="0.25">
      <c r="A2215" s="3" t="s">
        <v>1952</v>
      </c>
      <c r="B2215" s="3" t="s">
        <v>4892</v>
      </c>
      <c r="C2215" s="3" t="s">
        <v>2234</v>
      </c>
      <c r="D2215" s="3" t="s">
        <v>2237</v>
      </c>
      <c r="E2215" s="3" t="s">
        <v>94</v>
      </c>
      <c r="F2215" s="3" t="s">
        <v>93</v>
      </c>
      <c r="G2215" s="3" t="s">
        <v>93</v>
      </c>
      <c r="H2215" s="3" t="s">
        <v>94</v>
      </c>
      <c r="I2215" s="11">
        <v>3</v>
      </c>
      <c r="J2215" s="12">
        <v>4</v>
      </c>
      <c r="K2215" s="12">
        <f t="shared" si="34"/>
        <v>4</v>
      </c>
      <c r="L2215" s="4">
        <v>1</v>
      </c>
    </row>
    <row r="2216" spans="1:12" x14ac:dyDescent="0.25">
      <c r="A2216" s="3" t="s">
        <v>1953</v>
      </c>
      <c r="B2216" s="3" t="s">
        <v>4893</v>
      </c>
      <c r="C2216" s="3" t="s">
        <v>2234</v>
      </c>
      <c r="D2216" s="3" t="s">
        <v>2735</v>
      </c>
      <c r="E2216" s="3" t="s">
        <v>72</v>
      </c>
      <c r="F2216" s="3" t="s">
        <v>71</v>
      </c>
      <c r="G2216" s="3" t="s">
        <v>127</v>
      </c>
      <c r="H2216" s="3" t="s">
        <v>142</v>
      </c>
      <c r="I2216" s="11">
        <v>7</v>
      </c>
      <c r="J2216" s="12">
        <v>10</v>
      </c>
      <c r="K2216" s="12">
        <f t="shared" si="34"/>
        <v>10</v>
      </c>
      <c r="L2216" s="4">
        <v>1</v>
      </c>
    </row>
    <row r="2217" spans="1:12" x14ac:dyDescent="0.25">
      <c r="A2217" s="3" t="s">
        <v>1954</v>
      </c>
      <c r="B2217" s="3" t="s">
        <v>4894</v>
      </c>
      <c r="C2217" s="3" t="s">
        <v>2234</v>
      </c>
      <c r="D2217" s="3" t="s">
        <v>2357</v>
      </c>
      <c r="E2217" s="3" t="s">
        <v>86</v>
      </c>
      <c r="F2217" s="3" t="s">
        <v>85</v>
      </c>
      <c r="G2217" s="3" t="s">
        <v>127</v>
      </c>
      <c r="H2217" s="3" t="s">
        <v>142</v>
      </c>
      <c r="I2217" s="11">
        <v>1</v>
      </c>
      <c r="J2217" s="12">
        <v>5</v>
      </c>
      <c r="K2217" s="12">
        <f t="shared" si="34"/>
        <v>5</v>
      </c>
      <c r="L2217" s="4">
        <v>1</v>
      </c>
    </row>
    <row r="2218" spans="1:12" x14ac:dyDescent="0.25">
      <c r="A2218" s="3" t="s">
        <v>1955</v>
      </c>
      <c r="B2218" s="3" t="s">
        <v>5341</v>
      </c>
      <c r="C2218" s="3" t="s">
        <v>2234</v>
      </c>
      <c r="D2218" s="3" t="s">
        <v>2460</v>
      </c>
      <c r="E2218" s="3" t="s">
        <v>70</v>
      </c>
      <c r="F2218" s="3" t="s">
        <v>69</v>
      </c>
      <c r="G2218" s="3" t="s">
        <v>69</v>
      </c>
      <c r="H2218" s="3" t="s">
        <v>70</v>
      </c>
      <c r="I2218" s="11">
        <v>8</v>
      </c>
      <c r="J2218" s="12">
        <v>6</v>
      </c>
      <c r="K2218" s="12">
        <f t="shared" si="34"/>
        <v>6</v>
      </c>
      <c r="L2218" s="4">
        <v>1</v>
      </c>
    </row>
    <row r="2219" spans="1:12" x14ac:dyDescent="0.25">
      <c r="A2219" s="3" t="s">
        <v>1956</v>
      </c>
      <c r="B2219" s="3" t="s">
        <v>3913</v>
      </c>
      <c r="C2219" s="3" t="s">
        <v>2234</v>
      </c>
      <c r="D2219" s="3" t="s">
        <v>2665</v>
      </c>
      <c r="E2219" s="3" t="s">
        <v>39</v>
      </c>
      <c r="F2219" s="3" t="s">
        <v>38</v>
      </c>
      <c r="G2219" s="3" t="s">
        <v>127</v>
      </c>
      <c r="H2219" s="3" t="s">
        <v>142</v>
      </c>
      <c r="I2219" s="11">
        <v>7</v>
      </c>
      <c r="J2219" s="12">
        <v>6</v>
      </c>
      <c r="K2219" s="12">
        <f t="shared" si="34"/>
        <v>6</v>
      </c>
      <c r="L2219" s="4">
        <v>1</v>
      </c>
    </row>
    <row r="2220" spans="1:12" x14ac:dyDescent="0.25">
      <c r="A2220" s="3" t="s">
        <v>1957</v>
      </c>
      <c r="B2220" s="3" t="s">
        <v>3914</v>
      </c>
      <c r="C2220" s="3" t="s">
        <v>2234</v>
      </c>
      <c r="D2220" s="3" t="s">
        <v>2284</v>
      </c>
      <c r="E2220" s="3" t="s">
        <v>99</v>
      </c>
      <c r="F2220" s="3" t="s">
        <v>98</v>
      </c>
      <c r="G2220" s="3" t="s">
        <v>120</v>
      </c>
      <c r="H2220" s="3" t="s">
        <v>2879</v>
      </c>
      <c r="I2220" s="11">
        <v>5</v>
      </c>
      <c r="J2220" s="12">
        <v>12</v>
      </c>
      <c r="K2220" s="12">
        <f t="shared" si="34"/>
        <v>12</v>
      </c>
      <c r="L2220" s="4">
        <v>1</v>
      </c>
    </row>
    <row r="2221" spans="1:12" x14ac:dyDescent="0.25">
      <c r="A2221" s="3" t="s">
        <v>1958</v>
      </c>
      <c r="B2221" s="3" t="s">
        <v>3915</v>
      </c>
      <c r="C2221" s="3" t="s">
        <v>2234</v>
      </c>
      <c r="D2221" s="3" t="s">
        <v>2734</v>
      </c>
      <c r="E2221" s="3" t="s">
        <v>72</v>
      </c>
      <c r="F2221" s="3" t="s">
        <v>71</v>
      </c>
      <c r="G2221" s="3" t="s">
        <v>127</v>
      </c>
      <c r="H2221" s="3" t="s">
        <v>142</v>
      </c>
      <c r="I2221" s="11">
        <v>5</v>
      </c>
      <c r="J2221" s="12">
        <v>10</v>
      </c>
      <c r="K2221" s="12">
        <f t="shared" si="34"/>
        <v>10</v>
      </c>
      <c r="L2221" s="4">
        <v>1</v>
      </c>
    </row>
    <row r="2222" spans="1:12" x14ac:dyDescent="0.25">
      <c r="A2222" s="3" t="s">
        <v>1959</v>
      </c>
      <c r="B2222" s="3" t="s">
        <v>4895</v>
      </c>
      <c r="C2222" s="3" t="s">
        <v>2234</v>
      </c>
      <c r="D2222" s="3" t="s">
        <v>2362</v>
      </c>
      <c r="E2222" s="3" t="s">
        <v>29</v>
      </c>
      <c r="F2222" s="3" t="s">
        <v>28</v>
      </c>
      <c r="G2222" s="3" t="s">
        <v>28</v>
      </c>
      <c r="H2222" s="3" t="s">
        <v>29</v>
      </c>
      <c r="I2222" s="11">
        <v>5</v>
      </c>
      <c r="J2222" s="12">
        <v>4</v>
      </c>
      <c r="K2222" s="12">
        <f t="shared" si="34"/>
        <v>4</v>
      </c>
      <c r="L2222" s="4">
        <v>1</v>
      </c>
    </row>
    <row r="2223" spans="1:12" x14ac:dyDescent="0.25">
      <c r="A2223" s="3" t="s">
        <v>1960</v>
      </c>
      <c r="B2223" s="3" t="s">
        <v>3481</v>
      </c>
      <c r="C2223" s="3" t="s">
        <v>2234</v>
      </c>
      <c r="D2223" s="3" t="s">
        <v>2306</v>
      </c>
      <c r="E2223" s="3" t="s">
        <v>29</v>
      </c>
      <c r="F2223" s="3" t="s">
        <v>28</v>
      </c>
      <c r="G2223" s="3" t="s">
        <v>28</v>
      </c>
      <c r="H2223" s="3" t="s">
        <v>29</v>
      </c>
      <c r="I2223" s="11">
        <v>5</v>
      </c>
      <c r="J2223" s="12">
        <v>4</v>
      </c>
      <c r="K2223" s="12">
        <f t="shared" si="34"/>
        <v>4</v>
      </c>
      <c r="L2223" s="4">
        <v>1</v>
      </c>
    </row>
    <row r="2224" spans="1:12" x14ac:dyDescent="0.25">
      <c r="A2224" s="3" t="s">
        <v>1961</v>
      </c>
      <c r="B2224" s="3" t="s">
        <v>3482</v>
      </c>
      <c r="C2224" s="3" t="s">
        <v>2234</v>
      </c>
      <c r="D2224" s="3" t="s">
        <v>2521</v>
      </c>
      <c r="E2224" s="3" t="s">
        <v>29</v>
      </c>
      <c r="F2224" s="3" t="s">
        <v>28</v>
      </c>
      <c r="G2224" s="3" t="s">
        <v>28</v>
      </c>
      <c r="H2224" s="3" t="s">
        <v>29</v>
      </c>
      <c r="I2224" s="11">
        <v>10</v>
      </c>
      <c r="J2224" s="12">
        <v>11</v>
      </c>
      <c r="K2224" s="12">
        <f t="shared" si="34"/>
        <v>11</v>
      </c>
      <c r="L2224" s="4">
        <v>0.2</v>
      </c>
    </row>
    <row r="2225" spans="1:12" x14ac:dyDescent="0.25">
      <c r="A2225" s="3" t="s">
        <v>1961</v>
      </c>
      <c r="B2225" s="3" t="s">
        <v>3482</v>
      </c>
      <c r="C2225" s="3" t="s">
        <v>2234</v>
      </c>
      <c r="D2225" s="3" t="s">
        <v>2362</v>
      </c>
      <c r="E2225" s="3" t="s">
        <v>29</v>
      </c>
      <c r="F2225" s="3" t="s">
        <v>28</v>
      </c>
      <c r="G2225" s="3" t="s">
        <v>28</v>
      </c>
      <c r="H2225" s="3" t="s">
        <v>29</v>
      </c>
      <c r="I2225" s="11">
        <v>10</v>
      </c>
      <c r="J2225" s="12">
        <v>11</v>
      </c>
      <c r="K2225" s="12">
        <f t="shared" si="34"/>
        <v>11</v>
      </c>
      <c r="L2225" s="4">
        <v>0.8</v>
      </c>
    </row>
    <row r="2226" spans="1:12" x14ac:dyDescent="0.25">
      <c r="A2226" s="3" t="s">
        <v>1962</v>
      </c>
      <c r="B2226" s="3" t="s">
        <v>3289</v>
      </c>
      <c r="C2226" s="3" t="s">
        <v>2234</v>
      </c>
      <c r="D2226" s="3" t="s">
        <v>2487</v>
      </c>
      <c r="E2226" s="3" t="s">
        <v>107</v>
      </c>
      <c r="F2226" s="3" t="s">
        <v>106</v>
      </c>
      <c r="G2226" s="3" t="s">
        <v>106</v>
      </c>
      <c r="H2226" s="3" t="s">
        <v>107</v>
      </c>
      <c r="I2226" s="11">
        <v>1</v>
      </c>
      <c r="J2226" s="12">
        <v>4</v>
      </c>
      <c r="K2226" s="12">
        <f t="shared" si="34"/>
        <v>4</v>
      </c>
      <c r="L2226" s="4">
        <v>0.25</v>
      </c>
    </row>
    <row r="2227" spans="1:12" x14ac:dyDescent="0.25">
      <c r="A2227" s="3" t="s">
        <v>1962</v>
      </c>
      <c r="B2227" s="3" t="s">
        <v>3289</v>
      </c>
      <c r="C2227" s="3" t="s">
        <v>2234</v>
      </c>
      <c r="D2227" s="3" t="s">
        <v>2521</v>
      </c>
      <c r="E2227" s="3" t="s">
        <v>107</v>
      </c>
      <c r="F2227" s="3" t="s">
        <v>106</v>
      </c>
      <c r="G2227" s="3" t="s">
        <v>106</v>
      </c>
      <c r="H2227" s="3" t="s">
        <v>107</v>
      </c>
      <c r="I2227" s="11">
        <v>1</v>
      </c>
      <c r="J2227" s="12">
        <v>4</v>
      </c>
      <c r="K2227" s="12">
        <f t="shared" si="34"/>
        <v>4</v>
      </c>
      <c r="L2227" s="4">
        <v>0.75</v>
      </c>
    </row>
    <row r="2228" spans="1:12" x14ac:dyDescent="0.25">
      <c r="A2228" s="3" t="s">
        <v>1963</v>
      </c>
      <c r="B2228" s="3" t="s">
        <v>3916</v>
      </c>
      <c r="C2228" s="3" t="s">
        <v>2234</v>
      </c>
      <c r="D2228" s="3" t="s">
        <v>2308</v>
      </c>
      <c r="E2228" s="3" t="s">
        <v>11</v>
      </c>
      <c r="F2228" s="3" t="s">
        <v>10</v>
      </c>
      <c r="G2228" s="3" t="s">
        <v>10</v>
      </c>
      <c r="H2228" s="3" t="s">
        <v>11</v>
      </c>
      <c r="I2228" s="11">
        <v>5</v>
      </c>
      <c r="J2228" s="12">
        <v>9</v>
      </c>
      <c r="K2228" s="12">
        <f t="shared" si="34"/>
        <v>9</v>
      </c>
      <c r="L2228" s="4">
        <v>1</v>
      </c>
    </row>
    <row r="2229" spans="1:12" x14ac:dyDescent="0.25">
      <c r="A2229" s="3" t="s">
        <v>1964</v>
      </c>
      <c r="B2229" s="3" t="s">
        <v>4896</v>
      </c>
      <c r="C2229" s="3" t="s">
        <v>2234</v>
      </c>
      <c r="D2229" s="3" t="s">
        <v>2308</v>
      </c>
      <c r="E2229" s="3" t="s">
        <v>11</v>
      </c>
      <c r="F2229" s="3" t="s">
        <v>10</v>
      </c>
      <c r="G2229" s="3" t="s">
        <v>10</v>
      </c>
      <c r="H2229" s="3" t="s">
        <v>11</v>
      </c>
      <c r="I2229" s="11">
        <v>1</v>
      </c>
      <c r="J2229" s="12">
        <v>4</v>
      </c>
      <c r="K2229" s="12">
        <f t="shared" si="34"/>
        <v>4</v>
      </c>
      <c r="L2229" s="4">
        <v>1</v>
      </c>
    </row>
    <row r="2230" spans="1:12" x14ac:dyDescent="0.25">
      <c r="A2230" s="3" t="s">
        <v>1965</v>
      </c>
      <c r="B2230" s="3" t="s">
        <v>4897</v>
      </c>
      <c r="C2230" s="3" t="s">
        <v>2234</v>
      </c>
      <c r="D2230" s="3" t="s">
        <v>2304</v>
      </c>
      <c r="E2230" s="3" t="s">
        <v>70</v>
      </c>
      <c r="F2230" s="3" t="s">
        <v>69</v>
      </c>
      <c r="G2230" s="3" t="s">
        <v>69</v>
      </c>
      <c r="H2230" s="3" t="s">
        <v>70</v>
      </c>
      <c r="I2230" s="11">
        <v>6</v>
      </c>
      <c r="J2230" s="12">
        <v>10</v>
      </c>
      <c r="K2230" s="12">
        <f t="shared" si="34"/>
        <v>10</v>
      </c>
      <c r="L2230" s="4">
        <v>1</v>
      </c>
    </row>
    <row r="2231" spans="1:12" x14ac:dyDescent="0.25">
      <c r="A2231" s="3" t="s">
        <v>1966</v>
      </c>
      <c r="B2231" s="3" t="s">
        <v>3917</v>
      </c>
      <c r="C2231" s="3" t="s">
        <v>2234</v>
      </c>
      <c r="D2231" s="3" t="s">
        <v>2302</v>
      </c>
      <c r="E2231" s="3" t="s">
        <v>107</v>
      </c>
      <c r="F2231" s="3" t="s">
        <v>106</v>
      </c>
      <c r="G2231" s="3" t="s">
        <v>127</v>
      </c>
      <c r="H2231" s="3" t="s">
        <v>142</v>
      </c>
      <c r="I2231" s="11">
        <v>8</v>
      </c>
      <c r="J2231" s="12">
        <v>10</v>
      </c>
      <c r="K2231" s="12">
        <f t="shared" si="34"/>
        <v>10</v>
      </c>
      <c r="L2231" s="4">
        <v>0.6</v>
      </c>
    </row>
    <row r="2232" spans="1:12" x14ac:dyDescent="0.25">
      <c r="A2232" s="3" t="s">
        <v>1966</v>
      </c>
      <c r="B2232" s="3" t="s">
        <v>3917</v>
      </c>
      <c r="C2232" s="3" t="s">
        <v>2234</v>
      </c>
      <c r="D2232" s="3" t="s">
        <v>2693</v>
      </c>
      <c r="E2232" s="3" t="s">
        <v>107</v>
      </c>
      <c r="F2232" s="3" t="s">
        <v>106</v>
      </c>
      <c r="G2232" s="3" t="s">
        <v>106</v>
      </c>
      <c r="H2232" s="3" t="s">
        <v>107</v>
      </c>
      <c r="I2232" s="11">
        <v>10</v>
      </c>
      <c r="J2232" s="12">
        <v>8</v>
      </c>
      <c r="K2232" s="12">
        <f t="shared" si="34"/>
        <v>8</v>
      </c>
      <c r="L2232" s="4">
        <v>0.4</v>
      </c>
    </row>
    <row r="2233" spans="1:12" x14ac:dyDescent="0.25">
      <c r="A2233" s="3" t="s">
        <v>1967</v>
      </c>
      <c r="B2233" s="3" t="s">
        <v>3071</v>
      </c>
      <c r="C2233" s="3" t="s">
        <v>2234</v>
      </c>
      <c r="D2233" s="3" t="s">
        <v>2413</v>
      </c>
      <c r="E2233" s="3" t="s">
        <v>31</v>
      </c>
      <c r="F2233" s="3" t="s">
        <v>30</v>
      </c>
      <c r="G2233" s="3" t="s">
        <v>130</v>
      </c>
      <c r="H2233" s="3" t="s">
        <v>2885</v>
      </c>
      <c r="I2233" s="11">
        <v>1</v>
      </c>
      <c r="J2233" s="12">
        <v>4</v>
      </c>
      <c r="K2233" s="12">
        <f t="shared" si="34"/>
        <v>4</v>
      </c>
      <c r="L2233" s="4">
        <v>0.2</v>
      </c>
    </row>
    <row r="2234" spans="1:12" x14ac:dyDescent="0.25">
      <c r="A2234" s="3" t="s">
        <v>1967</v>
      </c>
      <c r="B2234" s="3" t="s">
        <v>3071</v>
      </c>
      <c r="C2234" s="3" t="s">
        <v>2234</v>
      </c>
      <c r="D2234" s="3" t="s">
        <v>2289</v>
      </c>
      <c r="E2234" s="3" t="s">
        <v>31</v>
      </c>
      <c r="F2234" s="3" t="s">
        <v>30</v>
      </c>
      <c r="G2234" s="3" t="s">
        <v>30</v>
      </c>
      <c r="H2234" s="3" t="s">
        <v>31</v>
      </c>
      <c r="I2234" s="11">
        <v>1</v>
      </c>
      <c r="J2234" s="12">
        <v>4</v>
      </c>
      <c r="K2234" s="12">
        <f t="shared" si="34"/>
        <v>4</v>
      </c>
      <c r="L2234" s="4">
        <v>0.8</v>
      </c>
    </row>
    <row r="2235" spans="1:12" x14ac:dyDescent="0.25">
      <c r="A2235" s="3" t="s">
        <v>1968</v>
      </c>
      <c r="B2235" s="3" t="s">
        <v>3072</v>
      </c>
      <c r="C2235" s="3" t="s">
        <v>2234</v>
      </c>
      <c r="D2235" s="3" t="s">
        <v>2308</v>
      </c>
      <c r="E2235" s="3" t="s">
        <v>11</v>
      </c>
      <c r="F2235" s="3" t="s">
        <v>10</v>
      </c>
      <c r="G2235" s="3" t="s">
        <v>10</v>
      </c>
      <c r="H2235" s="3" t="s">
        <v>11</v>
      </c>
      <c r="I2235" s="11">
        <v>1</v>
      </c>
      <c r="J2235" s="12">
        <v>4</v>
      </c>
      <c r="K2235" s="12">
        <f t="shared" si="34"/>
        <v>4</v>
      </c>
      <c r="L2235" s="4">
        <v>1</v>
      </c>
    </row>
    <row r="2236" spans="1:12" x14ac:dyDescent="0.25">
      <c r="A2236" s="3" t="s">
        <v>1969</v>
      </c>
      <c r="B2236" s="3" t="s">
        <v>4898</v>
      </c>
      <c r="C2236" s="3" t="s">
        <v>2234</v>
      </c>
      <c r="D2236" s="3" t="s">
        <v>2693</v>
      </c>
      <c r="E2236" s="3" t="s">
        <v>107</v>
      </c>
      <c r="F2236" s="3" t="s">
        <v>106</v>
      </c>
      <c r="G2236" s="3" t="s">
        <v>106</v>
      </c>
      <c r="H2236" s="3" t="s">
        <v>107</v>
      </c>
      <c r="I2236" s="11">
        <v>5</v>
      </c>
      <c r="J2236" s="12">
        <v>9</v>
      </c>
      <c r="K2236" s="12">
        <f t="shared" si="34"/>
        <v>9</v>
      </c>
      <c r="L2236" s="4">
        <v>1</v>
      </c>
    </row>
    <row r="2237" spans="1:12" x14ac:dyDescent="0.25">
      <c r="A2237" s="3" t="s">
        <v>1970</v>
      </c>
      <c r="B2237" s="3" t="s">
        <v>3073</v>
      </c>
      <c r="C2237" s="3" t="s">
        <v>2234</v>
      </c>
      <c r="D2237" s="3" t="s">
        <v>2351</v>
      </c>
      <c r="E2237" s="3" t="s">
        <v>96</v>
      </c>
      <c r="F2237" s="3" t="s">
        <v>95</v>
      </c>
      <c r="G2237" s="3" t="s">
        <v>95</v>
      </c>
      <c r="H2237" s="3" t="s">
        <v>96</v>
      </c>
      <c r="I2237" s="11">
        <v>1</v>
      </c>
      <c r="J2237" s="12">
        <v>4</v>
      </c>
      <c r="K2237" s="12">
        <f t="shared" si="34"/>
        <v>4</v>
      </c>
      <c r="L2237" s="4">
        <v>1</v>
      </c>
    </row>
    <row r="2238" spans="1:12" x14ac:dyDescent="0.25">
      <c r="A2238" s="3" t="s">
        <v>1971</v>
      </c>
      <c r="B2238" s="3" t="s">
        <v>3918</v>
      </c>
      <c r="C2238" s="3" t="s">
        <v>2234</v>
      </c>
      <c r="D2238" s="3" t="s">
        <v>2390</v>
      </c>
      <c r="E2238" s="3" t="s">
        <v>76</v>
      </c>
      <c r="F2238" s="3" t="s">
        <v>75</v>
      </c>
      <c r="G2238" s="3" t="s">
        <v>127</v>
      </c>
      <c r="H2238" s="3" t="s">
        <v>142</v>
      </c>
      <c r="I2238" s="11">
        <v>8</v>
      </c>
      <c r="J2238" s="12">
        <v>7</v>
      </c>
      <c r="K2238" s="12">
        <f t="shared" si="34"/>
        <v>7</v>
      </c>
      <c r="L2238" s="4">
        <v>1</v>
      </c>
    </row>
    <row r="2239" spans="1:12" x14ac:dyDescent="0.25">
      <c r="A2239" s="3" t="s">
        <v>1972</v>
      </c>
      <c r="B2239" s="3" t="s">
        <v>5342</v>
      </c>
      <c r="C2239" s="3" t="s">
        <v>2234</v>
      </c>
      <c r="D2239" s="3" t="s">
        <v>2616</v>
      </c>
      <c r="E2239" s="3" t="s">
        <v>31</v>
      </c>
      <c r="F2239" s="3" t="s">
        <v>30</v>
      </c>
      <c r="G2239" s="3" t="s">
        <v>30</v>
      </c>
      <c r="H2239" s="3" t="s">
        <v>31</v>
      </c>
      <c r="I2239" s="11">
        <v>5</v>
      </c>
      <c r="J2239" s="12">
        <v>9</v>
      </c>
      <c r="K2239" s="12">
        <f t="shared" si="34"/>
        <v>9</v>
      </c>
      <c r="L2239" s="4">
        <v>1</v>
      </c>
    </row>
    <row r="2240" spans="1:12" x14ac:dyDescent="0.25">
      <c r="A2240" s="3" t="s">
        <v>1973</v>
      </c>
      <c r="B2240" s="3" t="s">
        <v>2965</v>
      </c>
      <c r="C2240" s="3" t="s">
        <v>2234</v>
      </c>
      <c r="D2240" s="3" t="s">
        <v>2439</v>
      </c>
      <c r="E2240" s="3" t="s">
        <v>70</v>
      </c>
      <c r="F2240" s="3" t="s">
        <v>69</v>
      </c>
      <c r="G2240" s="3" t="s">
        <v>69</v>
      </c>
      <c r="H2240" s="3" t="s">
        <v>70</v>
      </c>
      <c r="I2240" s="11">
        <v>9</v>
      </c>
      <c r="J2240" s="12">
        <v>9</v>
      </c>
      <c r="K2240" s="12">
        <f t="shared" si="34"/>
        <v>9</v>
      </c>
      <c r="L2240" s="4">
        <v>0.4</v>
      </c>
    </row>
    <row r="2241" spans="1:12" x14ac:dyDescent="0.25">
      <c r="A2241" s="3" t="s">
        <v>1973</v>
      </c>
      <c r="B2241" s="3" t="s">
        <v>2965</v>
      </c>
      <c r="C2241" s="3" t="s">
        <v>2234</v>
      </c>
      <c r="D2241" s="3" t="s">
        <v>2892</v>
      </c>
      <c r="E2241" s="3" t="s">
        <v>70</v>
      </c>
      <c r="F2241" s="3" t="s">
        <v>69</v>
      </c>
      <c r="G2241" s="3" t="s">
        <v>69</v>
      </c>
      <c r="H2241" s="3" t="s">
        <v>70</v>
      </c>
      <c r="I2241" s="11">
        <v>9</v>
      </c>
      <c r="J2241" s="12">
        <v>9</v>
      </c>
      <c r="K2241" s="12">
        <f t="shared" si="34"/>
        <v>9</v>
      </c>
      <c r="L2241" s="4">
        <v>0.3</v>
      </c>
    </row>
    <row r="2242" spans="1:12" x14ac:dyDescent="0.25">
      <c r="A2242" s="3" t="s">
        <v>1973</v>
      </c>
      <c r="B2242" s="3" t="s">
        <v>2965</v>
      </c>
      <c r="C2242" s="3" t="s">
        <v>2234</v>
      </c>
      <c r="D2242" s="3" t="s">
        <v>2863</v>
      </c>
      <c r="E2242" s="3" t="s">
        <v>64</v>
      </c>
      <c r="F2242" s="3" t="s">
        <v>63</v>
      </c>
      <c r="G2242" s="3" t="s">
        <v>63</v>
      </c>
      <c r="H2242" s="3" t="s">
        <v>64</v>
      </c>
      <c r="I2242" s="11">
        <v>9</v>
      </c>
      <c r="J2242" s="12">
        <v>9</v>
      </c>
      <c r="K2242" s="12">
        <f t="shared" ref="K2242:K2305" si="35">IF(J2242&gt;31,31,J2242)</f>
        <v>9</v>
      </c>
      <c r="L2242" s="4">
        <v>0.3</v>
      </c>
    </row>
    <row r="2243" spans="1:12" x14ac:dyDescent="0.25">
      <c r="A2243" s="3" t="s">
        <v>1974</v>
      </c>
      <c r="B2243" s="3" t="s">
        <v>4899</v>
      </c>
      <c r="C2243" s="3" t="s">
        <v>2234</v>
      </c>
      <c r="D2243" s="3" t="s">
        <v>2351</v>
      </c>
      <c r="E2243" s="3" t="s">
        <v>31</v>
      </c>
      <c r="F2243" s="3" t="s">
        <v>30</v>
      </c>
      <c r="G2243" s="3" t="s">
        <v>30</v>
      </c>
      <c r="H2243" s="3" t="s">
        <v>31</v>
      </c>
      <c r="I2243" s="11">
        <v>1</v>
      </c>
      <c r="J2243" s="12">
        <v>9</v>
      </c>
      <c r="K2243" s="12">
        <f t="shared" si="35"/>
        <v>9</v>
      </c>
      <c r="L2243" s="4">
        <v>1</v>
      </c>
    </row>
    <row r="2244" spans="1:12" x14ac:dyDescent="0.25">
      <c r="A2244" s="3" t="s">
        <v>1975</v>
      </c>
      <c r="B2244" s="3" t="s">
        <v>3483</v>
      </c>
      <c r="C2244" s="3" t="s">
        <v>2234</v>
      </c>
      <c r="D2244" s="3" t="s">
        <v>2381</v>
      </c>
      <c r="E2244" s="3" t="s">
        <v>99</v>
      </c>
      <c r="F2244" s="3" t="s">
        <v>98</v>
      </c>
      <c r="G2244" s="3" t="s">
        <v>98</v>
      </c>
      <c r="H2244" s="3" t="s">
        <v>99</v>
      </c>
      <c r="I2244" s="11">
        <v>5</v>
      </c>
      <c r="J2244" s="12">
        <v>5</v>
      </c>
      <c r="K2244" s="12">
        <f t="shared" si="35"/>
        <v>5</v>
      </c>
      <c r="L2244" s="4">
        <v>1</v>
      </c>
    </row>
    <row r="2245" spans="1:12" x14ac:dyDescent="0.25">
      <c r="A2245" s="3" t="s">
        <v>1976</v>
      </c>
      <c r="B2245" s="3" t="s">
        <v>4900</v>
      </c>
      <c r="C2245" s="3" t="s">
        <v>2234</v>
      </c>
      <c r="D2245" s="3" t="s">
        <v>2237</v>
      </c>
      <c r="E2245" s="3" t="s">
        <v>44</v>
      </c>
      <c r="F2245" s="3" t="s">
        <v>43</v>
      </c>
      <c r="G2245" s="3" t="s">
        <v>43</v>
      </c>
      <c r="H2245" s="3" t="s">
        <v>2877</v>
      </c>
      <c r="I2245" s="11">
        <v>1</v>
      </c>
      <c r="J2245" s="12">
        <v>8</v>
      </c>
      <c r="K2245" s="12">
        <f t="shared" si="35"/>
        <v>8</v>
      </c>
      <c r="L2245" s="4">
        <v>1</v>
      </c>
    </row>
    <row r="2246" spans="1:12" x14ac:dyDescent="0.25">
      <c r="A2246" s="3" t="s">
        <v>1977</v>
      </c>
      <c r="B2246" s="3" t="s">
        <v>3219</v>
      </c>
      <c r="C2246" s="3" t="s">
        <v>2234</v>
      </c>
      <c r="D2246" s="3" t="s">
        <v>2731</v>
      </c>
      <c r="E2246" s="3" t="s">
        <v>31</v>
      </c>
      <c r="F2246" s="3" t="s">
        <v>30</v>
      </c>
      <c r="G2246" s="3" t="s">
        <v>135</v>
      </c>
      <c r="H2246" s="3" t="s">
        <v>2883</v>
      </c>
      <c r="I2246" s="11">
        <v>3</v>
      </c>
      <c r="J2246" s="12">
        <v>4</v>
      </c>
      <c r="K2246" s="12">
        <f t="shared" si="35"/>
        <v>4</v>
      </c>
      <c r="L2246" s="4">
        <v>0.2</v>
      </c>
    </row>
    <row r="2247" spans="1:12" x14ac:dyDescent="0.25">
      <c r="A2247" s="3" t="s">
        <v>1977</v>
      </c>
      <c r="B2247" s="3" t="s">
        <v>3219</v>
      </c>
      <c r="C2247" s="3" t="s">
        <v>2234</v>
      </c>
      <c r="D2247" s="3" t="s">
        <v>2733</v>
      </c>
      <c r="E2247" s="3" t="s">
        <v>31</v>
      </c>
      <c r="F2247" s="3" t="s">
        <v>30</v>
      </c>
      <c r="G2247" s="3" t="s">
        <v>30</v>
      </c>
      <c r="H2247" s="3" t="s">
        <v>31</v>
      </c>
      <c r="I2247" s="11">
        <v>3</v>
      </c>
      <c r="J2247" s="12">
        <v>4</v>
      </c>
      <c r="K2247" s="12">
        <f t="shared" si="35"/>
        <v>4</v>
      </c>
      <c r="L2247" s="4">
        <v>0.8</v>
      </c>
    </row>
    <row r="2248" spans="1:12" x14ac:dyDescent="0.25">
      <c r="A2248" s="3" t="s">
        <v>1978</v>
      </c>
      <c r="B2248" s="3" t="s">
        <v>4901</v>
      </c>
      <c r="C2248" s="3" t="s">
        <v>2234</v>
      </c>
      <c r="D2248" s="3" t="s">
        <v>2351</v>
      </c>
      <c r="E2248" s="3" t="s">
        <v>70</v>
      </c>
      <c r="F2248" s="3" t="s">
        <v>69</v>
      </c>
      <c r="G2248" s="3" t="s">
        <v>69</v>
      </c>
      <c r="H2248" s="3" t="s">
        <v>70</v>
      </c>
      <c r="I2248" s="11">
        <v>2</v>
      </c>
      <c r="J2248" s="12">
        <v>4</v>
      </c>
      <c r="K2248" s="12">
        <f t="shared" si="35"/>
        <v>4</v>
      </c>
      <c r="L2248" s="4">
        <v>1</v>
      </c>
    </row>
    <row r="2249" spans="1:12" x14ac:dyDescent="0.25">
      <c r="A2249" s="3" t="s">
        <v>1979</v>
      </c>
      <c r="B2249" s="3" t="s">
        <v>3074</v>
      </c>
      <c r="C2249" s="3" t="s">
        <v>2234</v>
      </c>
      <c r="D2249" s="3" t="s">
        <v>2362</v>
      </c>
      <c r="E2249" s="3" t="s">
        <v>64</v>
      </c>
      <c r="F2249" s="3" t="s">
        <v>63</v>
      </c>
      <c r="G2249" s="3" t="s">
        <v>63</v>
      </c>
      <c r="H2249" s="3" t="s">
        <v>64</v>
      </c>
      <c r="I2249" s="11">
        <v>4</v>
      </c>
      <c r="J2249" s="12">
        <v>14</v>
      </c>
      <c r="K2249" s="12">
        <f t="shared" si="35"/>
        <v>14</v>
      </c>
      <c r="L2249" s="4">
        <v>1</v>
      </c>
    </row>
    <row r="2250" spans="1:12" x14ac:dyDescent="0.25">
      <c r="A2250" s="3" t="s">
        <v>1980</v>
      </c>
      <c r="B2250" s="3" t="s">
        <v>4902</v>
      </c>
      <c r="C2250" s="3" t="s">
        <v>2234</v>
      </c>
      <c r="D2250" s="3" t="s">
        <v>2289</v>
      </c>
      <c r="E2250" s="3" t="s">
        <v>11</v>
      </c>
      <c r="F2250" s="3" t="s">
        <v>10</v>
      </c>
      <c r="G2250" s="3" t="s">
        <v>10</v>
      </c>
      <c r="H2250" s="3" t="s">
        <v>11</v>
      </c>
      <c r="I2250" s="11">
        <v>1</v>
      </c>
      <c r="J2250" s="12">
        <v>10</v>
      </c>
      <c r="K2250" s="12">
        <f t="shared" si="35"/>
        <v>10</v>
      </c>
      <c r="L2250" s="4">
        <v>1</v>
      </c>
    </row>
    <row r="2251" spans="1:12" x14ac:dyDescent="0.25">
      <c r="A2251" s="3" t="s">
        <v>1981</v>
      </c>
      <c r="B2251" s="3" t="s">
        <v>3075</v>
      </c>
      <c r="C2251" s="3" t="s">
        <v>2234</v>
      </c>
      <c r="D2251" s="3" t="s">
        <v>2460</v>
      </c>
      <c r="E2251" s="3" t="s">
        <v>11</v>
      </c>
      <c r="F2251" s="3" t="s">
        <v>10</v>
      </c>
      <c r="G2251" s="3" t="s">
        <v>10</v>
      </c>
      <c r="H2251" s="3" t="s">
        <v>11</v>
      </c>
      <c r="I2251" s="11">
        <v>5</v>
      </c>
      <c r="J2251" s="12">
        <v>4</v>
      </c>
      <c r="K2251" s="12">
        <f t="shared" si="35"/>
        <v>4</v>
      </c>
      <c r="L2251" s="4">
        <v>1</v>
      </c>
    </row>
    <row r="2252" spans="1:12" x14ac:dyDescent="0.25">
      <c r="A2252" s="3" t="s">
        <v>1982</v>
      </c>
      <c r="B2252" s="3" t="s">
        <v>3290</v>
      </c>
      <c r="C2252" s="3" t="s">
        <v>2234</v>
      </c>
      <c r="D2252" s="3" t="s">
        <v>2351</v>
      </c>
      <c r="E2252" s="3" t="s">
        <v>11</v>
      </c>
      <c r="F2252" s="3" t="s">
        <v>10</v>
      </c>
      <c r="G2252" s="3" t="s">
        <v>10</v>
      </c>
      <c r="H2252" s="3" t="s">
        <v>11</v>
      </c>
      <c r="I2252" s="11">
        <v>1</v>
      </c>
      <c r="J2252" s="12">
        <v>4</v>
      </c>
      <c r="K2252" s="12">
        <f t="shared" si="35"/>
        <v>4</v>
      </c>
      <c r="L2252" s="4">
        <v>0.2</v>
      </c>
    </row>
    <row r="2253" spans="1:12" x14ac:dyDescent="0.25">
      <c r="A2253" s="3" t="s">
        <v>1982</v>
      </c>
      <c r="B2253" s="3" t="s">
        <v>3290</v>
      </c>
      <c r="C2253" s="3" t="s">
        <v>2234</v>
      </c>
      <c r="D2253" s="3" t="s">
        <v>2247</v>
      </c>
      <c r="E2253" s="3" t="s">
        <v>11</v>
      </c>
      <c r="F2253" s="3" t="s">
        <v>10</v>
      </c>
      <c r="G2253" s="3" t="s">
        <v>10</v>
      </c>
      <c r="H2253" s="3" t="s">
        <v>11</v>
      </c>
      <c r="I2253" s="11">
        <v>1</v>
      </c>
      <c r="J2253" s="12">
        <v>4</v>
      </c>
      <c r="K2253" s="12">
        <f t="shared" si="35"/>
        <v>4</v>
      </c>
      <c r="L2253" s="4">
        <v>0.8</v>
      </c>
    </row>
    <row r="2254" spans="1:12" x14ac:dyDescent="0.25">
      <c r="A2254" s="3" t="s">
        <v>1983</v>
      </c>
      <c r="B2254" s="3" t="s">
        <v>4903</v>
      </c>
      <c r="C2254" s="3" t="s">
        <v>2234</v>
      </c>
      <c r="D2254" s="3" t="s">
        <v>2351</v>
      </c>
      <c r="E2254" s="3" t="s">
        <v>31</v>
      </c>
      <c r="F2254" s="3" t="s">
        <v>30</v>
      </c>
      <c r="G2254" s="3" t="s">
        <v>30</v>
      </c>
      <c r="H2254" s="3" t="s">
        <v>31</v>
      </c>
      <c r="I2254" s="11">
        <v>5</v>
      </c>
      <c r="J2254" s="12">
        <v>8</v>
      </c>
      <c r="K2254" s="12">
        <f t="shared" si="35"/>
        <v>8</v>
      </c>
      <c r="L2254" s="4">
        <v>1</v>
      </c>
    </row>
    <row r="2255" spans="1:12" x14ac:dyDescent="0.25">
      <c r="A2255" s="3" t="s">
        <v>1984</v>
      </c>
      <c r="B2255" s="3" t="s">
        <v>2959</v>
      </c>
      <c r="C2255" s="3" t="s">
        <v>2234</v>
      </c>
      <c r="D2255" s="3" t="s">
        <v>2699</v>
      </c>
      <c r="E2255" s="3" t="s">
        <v>99</v>
      </c>
      <c r="F2255" s="3" t="s">
        <v>98</v>
      </c>
      <c r="G2255" s="3" t="s">
        <v>98</v>
      </c>
      <c r="H2255" s="3" t="s">
        <v>99</v>
      </c>
      <c r="I2255" s="11">
        <v>2</v>
      </c>
      <c r="J2255" s="12">
        <v>7</v>
      </c>
      <c r="K2255" s="12">
        <f t="shared" si="35"/>
        <v>7</v>
      </c>
      <c r="L2255" s="4">
        <v>0.4</v>
      </c>
    </row>
    <row r="2256" spans="1:12" x14ac:dyDescent="0.25">
      <c r="A2256" s="3" t="s">
        <v>1984</v>
      </c>
      <c r="B2256" s="3" t="s">
        <v>2959</v>
      </c>
      <c r="C2256" s="3" t="s">
        <v>2234</v>
      </c>
      <c r="D2256" s="3" t="s">
        <v>2294</v>
      </c>
      <c r="E2256" s="3" t="s">
        <v>123</v>
      </c>
      <c r="F2256" s="3" t="s">
        <v>122</v>
      </c>
      <c r="G2256" s="3" t="s">
        <v>122</v>
      </c>
      <c r="H2256" s="3" t="s">
        <v>123</v>
      </c>
      <c r="I2256" s="11">
        <v>2</v>
      </c>
      <c r="J2256" s="12">
        <v>7</v>
      </c>
      <c r="K2256" s="12">
        <f t="shared" si="35"/>
        <v>7</v>
      </c>
      <c r="L2256" s="4">
        <v>0.6</v>
      </c>
    </row>
    <row r="2257" spans="1:12" x14ac:dyDescent="0.25">
      <c r="A2257" s="3" t="s">
        <v>1985</v>
      </c>
      <c r="B2257" s="3" t="s">
        <v>4904</v>
      </c>
      <c r="C2257" s="3" t="s">
        <v>2234</v>
      </c>
      <c r="D2257" s="3" t="s">
        <v>2302</v>
      </c>
      <c r="E2257" s="3" t="s">
        <v>70</v>
      </c>
      <c r="F2257" s="3" t="s">
        <v>69</v>
      </c>
      <c r="G2257" s="3" t="s">
        <v>127</v>
      </c>
      <c r="H2257" s="3" t="s">
        <v>142</v>
      </c>
      <c r="I2257" s="11">
        <v>10</v>
      </c>
      <c r="J2257" s="12">
        <v>14</v>
      </c>
      <c r="K2257" s="12">
        <f t="shared" si="35"/>
        <v>14</v>
      </c>
      <c r="L2257" s="4">
        <v>1</v>
      </c>
    </row>
    <row r="2258" spans="1:12" x14ac:dyDescent="0.25">
      <c r="A2258" s="3" t="s">
        <v>1986</v>
      </c>
      <c r="B2258" s="3" t="s">
        <v>3919</v>
      </c>
      <c r="C2258" s="3" t="s">
        <v>2234</v>
      </c>
      <c r="D2258" s="3" t="s">
        <v>2300</v>
      </c>
      <c r="E2258" s="3" t="s">
        <v>68</v>
      </c>
      <c r="F2258" s="3" t="s">
        <v>67</v>
      </c>
      <c r="G2258" s="3" t="s">
        <v>127</v>
      </c>
      <c r="H2258" s="3" t="s">
        <v>142</v>
      </c>
      <c r="I2258" s="11">
        <v>6</v>
      </c>
      <c r="J2258" s="12">
        <v>14</v>
      </c>
      <c r="K2258" s="12">
        <f t="shared" si="35"/>
        <v>14</v>
      </c>
      <c r="L2258" s="4">
        <v>1</v>
      </c>
    </row>
    <row r="2259" spans="1:12" x14ac:dyDescent="0.25">
      <c r="A2259" s="3" t="s">
        <v>1987</v>
      </c>
      <c r="B2259" s="3" t="s">
        <v>4905</v>
      </c>
      <c r="C2259" s="3" t="s">
        <v>2234</v>
      </c>
      <c r="D2259" s="3" t="s">
        <v>2732</v>
      </c>
      <c r="E2259" s="3" t="s">
        <v>113</v>
      </c>
      <c r="F2259" s="3" t="s">
        <v>112</v>
      </c>
      <c r="G2259" s="3" t="s">
        <v>120</v>
      </c>
      <c r="H2259" s="3" t="s">
        <v>2879</v>
      </c>
      <c r="I2259" s="11">
        <v>6</v>
      </c>
      <c r="J2259" s="12">
        <v>10</v>
      </c>
      <c r="K2259" s="12">
        <f t="shared" si="35"/>
        <v>10</v>
      </c>
      <c r="L2259" s="4">
        <v>1</v>
      </c>
    </row>
    <row r="2260" spans="1:12" x14ac:dyDescent="0.25">
      <c r="A2260" s="3" t="s">
        <v>1988</v>
      </c>
      <c r="B2260" s="3" t="s">
        <v>5343</v>
      </c>
      <c r="C2260" s="3" t="s">
        <v>2234</v>
      </c>
      <c r="D2260" s="3" t="s">
        <v>2328</v>
      </c>
      <c r="E2260" s="3" t="s">
        <v>15</v>
      </c>
      <c r="F2260" s="3" t="s">
        <v>14</v>
      </c>
      <c r="G2260" s="3" t="s">
        <v>120</v>
      </c>
      <c r="H2260" s="3" t="s">
        <v>2879</v>
      </c>
      <c r="I2260" s="11">
        <v>9</v>
      </c>
      <c r="J2260" s="12">
        <v>5</v>
      </c>
      <c r="K2260" s="12">
        <f t="shared" si="35"/>
        <v>5</v>
      </c>
      <c r="L2260" s="4">
        <v>1</v>
      </c>
    </row>
    <row r="2261" spans="1:12" x14ac:dyDescent="0.25">
      <c r="A2261" s="3" t="s">
        <v>1989</v>
      </c>
      <c r="B2261" s="3" t="s">
        <v>4906</v>
      </c>
      <c r="C2261" s="3" t="s">
        <v>2234</v>
      </c>
      <c r="D2261" s="3" t="s">
        <v>2375</v>
      </c>
      <c r="E2261" s="3" t="s">
        <v>42</v>
      </c>
      <c r="F2261" s="3" t="s">
        <v>41</v>
      </c>
      <c r="G2261" s="3" t="s">
        <v>127</v>
      </c>
      <c r="H2261" s="3" t="s">
        <v>142</v>
      </c>
      <c r="I2261" s="11">
        <v>1</v>
      </c>
      <c r="J2261" s="12">
        <v>4</v>
      </c>
      <c r="K2261" s="12">
        <f t="shared" si="35"/>
        <v>4</v>
      </c>
      <c r="L2261" s="4">
        <v>1</v>
      </c>
    </row>
    <row r="2262" spans="1:12" x14ac:dyDescent="0.25">
      <c r="A2262" s="3" t="s">
        <v>1990</v>
      </c>
      <c r="B2262" s="3" t="s">
        <v>3920</v>
      </c>
      <c r="C2262" s="3" t="s">
        <v>2234</v>
      </c>
      <c r="D2262" s="3" t="s">
        <v>2375</v>
      </c>
      <c r="E2262" s="3" t="s">
        <v>2224</v>
      </c>
      <c r="F2262" s="3" t="s">
        <v>40</v>
      </c>
      <c r="G2262" s="3" t="s">
        <v>127</v>
      </c>
      <c r="H2262" s="3" t="s">
        <v>142</v>
      </c>
      <c r="I2262" s="11">
        <v>5</v>
      </c>
      <c r="J2262" s="12">
        <v>4</v>
      </c>
      <c r="K2262" s="12">
        <f t="shared" si="35"/>
        <v>4</v>
      </c>
      <c r="L2262" s="4">
        <v>1</v>
      </c>
    </row>
    <row r="2263" spans="1:12" x14ac:dyDescent="0.25">
      <c r="A2263" s="3" t="s">
        <v>1991</v>
      </c>
      <c r="B2263" s="3" t="s">
        <v>3921</v>
      </c>
      <c r="C2263" s="3" t="s">
        <v>2234</v>
      </c>
      <c r="D2263" s="3" t="s">
        <v>2271</v>
      </c>
      <c r="E2263" s="3" t="s">
        <v>78</v>
      </c>
      <c r="F2263" s="3" t="s">
        <v>77</v>
      </c>
      <c r="G2263" s="3" t="s">
        <v>127</v>
      </c>
      <c r="H2263" s="3" t="s">
        <v>142</v>
      </c>
      <c r="I2263" s="11">
        <v>7</v>
      </c>
      <c r="J2263" s="12">
        <v>4</v>
      </c>
      <c r="K2263" s="12">
        <f t="shared" si="35"/>
        <v>4</v>
      </c>
      <c r="L2263" s="4">
        <v>1</v>
      </c>
    </row>
    <row r="2264" spans="1:12" x14ac:dyDescent="0.25">
      <c r="A2264" s="3" t="s">
        <v>1992</v>
      </c>
      <c r="B2264" s="3" t="s">
        <v>3922</v>
      </c>
      <c r="C2264" s="3" t="s">
        <v>2234</v>
      </c>
      <c r="D2264" s="3" t="s">
        <v>2691</v>
      </c>
      <c r="E2264" s="3" t="s">
        <v>48</v>
      </c>
      <c r="F2264" s="3" t="s">
        <v>47</v>
      </c>
      <c r="G2264" s="3" t="s">
        <v>127</v>
      </c>
      <c r="H2264" s="3" t="s">
        <v>142</v>
      </c>
      <c r="I2264" s="11">
        <v>1</v>
      </c>
      <c r="J2264" s="12">
        <v>4</v>
      </c>
      <c r="K2264" s="12">
        <f t="shared" si="35"/>
        <v>4</v>
      </c>
      <c r="L2264" s="4">
        <v>1</v>
      </c>
    </row>
    <row r="2265" spans="1:12" x14ac:dyDescent="0.25">
      <c r="A2265" s="3" t="s">
        <v>1993</v>
      </c>
      <c r="B2265" s="3" t="s">
        <v>3923</v>
      </c>
      <c r="C2265" s="3" t="s">
        <v>2234</v>
      </c>
      <c r="D2265" s="3" t="s">
        <v>2423</v>
      </c>
      <c r="E2265" s="3" t="s">
        <v>27</v>
      </c>
      <c r="F2265" s="3" t="s">
        <v>26</v>
      </c>
      <c r="G2265" s="3" t="s">
        <v>120</v>
      </c>
      <c r="H2265" s="3" t="s">
        <v>2879</v>
      </c>
      <c r="I2265" s="11">
        <v>10</v>
      </c>
      <c r="J2265" s="12">
        <v>11</v>
      </c>
      <c r="K2265" s="12">
        <f t="shared" si="35"/>
        <v>11</v>
      </c>
      <c r="L2265" s="4">
        <v>1</v>
      </c>
    </row>
    <row r="2266" spans="1:12" x14ac:dyDescent="0.25">
      <c r="A2266" s="3" t="s">
        <v>1994</v>
      </c>
      <c r="B2266" s="3" t="s">
        <v>3484</v>
      </c>
      <c r="C2266" s="6" t="s">
        <v>2236</v>
      </c>
      <c r="D2266" s="3" t="s">
        <v>2257</v>
      </c>
      <c r="E2266" s="3" t="s">
        <v>70</v>
      </c>
      <c r="F2266" s="3" t="s">
        <v>69</v>
      </c>
      <c r="G2266" s="3" t="s">
        <v>69</v>
      </c>
      <c r="H2266" s="3" t="s">
        <v>70</v>
      </c>
      <c r="I2266" s="11">
        <v>5</v>
      </c>
      <c r="J2266" s="12">
        <v>10</v>
      </c>
      <c r="K2266" s="12">
        <f t="shared" si="35"/>
        <v>10</v>
      </c>
      <c r="L2266" s="4">
        <v>1</v>
      </c>
    </row>
    <row r="2267" spans="1:12" x14ac:dyDescent="0.25">
      <c r="A2267" s="3" t="s">
        <v>1995</v>
      </c>
      <c r="B2267" s="3" t="s">
        <v>4907</v>
      </c>
      <c r="C2267" s="3" t="s">
        <v>2234</v>
      </c>
      <c r="D2267" s="3" t="s">
        <v>2423</v>
      </c>
      <c r="E2267" s="3" t="s">
        <v>27</v>
      </c>
      <c r="F2267" s="3" t="s">
        <v>26</v>
      </c>
      <c r="G2267" s="3" t="s">
        <v>120</v>
      </c>
      <c r="H2267" s="3" t="s">
        <v>2879</v>
      </c>
      <c r="I2267" s="11">
        <v>4</v>
      </c>
      <c r="J2267" s="12">
        <v>10</v>
      </c>
      <c r="K2267" s="12">
        <f t="shared" si="35"/>
        <v>10</v>
      </c>
      <c r="L2267" s="4">
        <v>1</v>
      </c>
    </row>
    <row r="2268" spans="1:12" x14ac:dyDescent="0.25">
      <c r="A2268" s="3" t="s">
        <v>1996</v>
      </c>
      <c r="B2268" s="3" t="s">
        <v>3121</v>
      </c>
      <c r="C2268" s="3" t="s">
        <v>2234</v>
      </c>
      <c r="D2268" s="3" t="s">
        <v>2351</v>
      </c>
      <c r="E2268" s="3" t="s">
        <v>96</v>
      </c>
      <c r="F2268" s="3" t="s">
        <v>95</v>
      </c>
      <c r="G2268" s="3" t="s">
        <v>95</v>
      </c>
      <c r="H2268" s="3" t="s">
        <v>96</v>
      </c>
      <c r="I2268" s="11">
        <v>4</v>
      </c>
      <c r="J2268" s="12">
        <v>14</v>
      </c>
      <c r="K2268" s="12">
        <f t="shared" si="35"/>
        <v>14</v>
      </c>
      <c r="L2268" s="4">
        <v>1</v>
      </c>
    </row>
    <row r="2269" spans="1:12" x14ac:dyDescent="0.25">
      <c r="A2269" s="3" t="s">
        <v>1997</v>
      </c>
      <c r="B2269" s="3" t="s">
        <v>3924</v>
      </c>
      <c r="C2269" s="3" t="s">
        <v>2234</v>
      </c>
      <c r="D2269" s="3" t="s">
        <v>2284</v>
      </c>
      <c r="E2269" s="3" t="s">
        <v>11</v>
      </c>
      <c r="F2269" s="3" t="s">
        <v>10</v>
      </c>
      <c r="G2269" s="3" t="s">
        <v>120</v>
      </c>
      <c r="H2269" s="3" t="s">
        <v>2879</v>
      </c>
      <c r="I2269" s="11">
        <v>9</v>
      </c>
      <c r="J2269" s="12">
        <v>12</v>
      </c>
      <c r="K2269" s="12">
        <f t="shared" si="35"/>
        <v>12</v>
      </c>
      <c r="L2269" s="4">
        <v>1</v>
      </c>
    </row>
    <row r="2270" spans="1:12" x14ac:dyDescent="0.25">
      <c r="A2270" s="3" t="s">
        <v>1998</v>
      </c>
      <c r="B2270" s="3" t="s">
        <v>3925</v>
      </c>
      <c r="C2270" s="3" t="s">
        <v>2234</v>
      </c>
      <c r="D2270" s="3" t="s">
        <v>2251</v>
      </c>
      <c r="E2270" s="3" t="s">
        <v>11</v>
      </c>
      <c r="F2270" s="3" t="s">
        <v>10</v>
      </c>
      <c r="G2270" s="3" t="s">
        <v>10</v>
      </c>
      <c r="H2270" s="3" t="s">
        <v>11</v>
      </c>
      <c r="I2270" s="11">
        <v>1</v>
      </c>
      <c r="J2270" s="12">
        <v>9</v>
      </c>
      <c r="K2270" s="12">
        <f t="shared" si="35"/>
        <v>9</v>
      </c>
      <c r="L2270" s="4">
        <v>0.4</v>
      </c>
    </row>
    <row r="2271" spans="1:12" x14ac:dyDescent="0.25">
      <c r="A2271" s="3" t="s">
        <v>1998</v>
      </c>
      <c r="B2271" s="3" t="s">
        <v>3925</v>
      </c>
      <c r="C2271" s="3" t="s">
        <v>2234</v>
      </c>
      <c r="D2271" s="3" t="s">
        <v>2257</v>
      </c>
      <c r="E2271" s="3" t="s">
        <v>11</v>
      </c>
      <c r="F2271" s="3" t="s">
        <v>10</v>
      </c>
      <c r="G2271" s="3" t="s">
        <v>10</v>
      </c>
      <c r="H2271" s="3" t="s">
        <v>11</v>
      </c>
      <c r="I2271" s="11">
        <v>1</v>
      </c>
      <c r="J2271" s="12">
        <v>9</v>
      </c>
      <c r="K2271" s="12">
        <f t="shared" si="35"/>
        <v>9</v>
      </c>
      <c r="L2271" s="4">
        <v>0.6</v>
      </c>
    </row>
    <row r="2272" spans="1:12" x14ac:dyDescent="0.25">
      <c r="A2272" s="3" t="s">
        <v>1999</v>
      </c>
      <c r="B2272" s="3" t="s">
        <v>4908</v>
      </c>
      <c r="C2272" s="3" t="s">
        <v>2234</v>
      </c>
      <c r="D2272" s="3" t="s">
        <v>2315</v>
      </c>
      <c r="E2272" s="3" t="s">
        <v>39</v>
      </c>
      <c r="F2272" s="3" t="s">
        <v>38</v>
      </c>
      <c r="G2272" s="3" t="s">
        <v>127</v>
      </c>
      <c r="H2272" s="3" t="s">
        <v>142</v>
      </c>
      <c r="I2272" s="11">
        <v>1</v>
      </c>
      <c r="J2272" s="12">
        <v>4</v>
      </c>
      <c r="K2272" s="12">
        <f t="shared" si="35"/>
        <v>4</v>
      </c>
      <c r="L2272" s="4">
        <v>1</v>
      </c>
    </row>
    <row r="2273" spans="1:12" x14ac:dyDescent="0.25">
      <c r="A2273" s="3" t="s">
        <v>2000</v>
      </c>
      <c r="B2273" s="3" t="s">
        <v>3926</v>
      </c>
      <c r="C2273" s="3" t="s">
        <v>2234</v>
      </c>
      <c r="D2273" s="3" t="s">
        <v>2264</v>
      </c>
      <c r="E2273" s="3" t="s">
        <v>56</v>
      </c>
      <c r="F2273" s="3" t="s">
        <v>55</v>
      </c>
      <c r="G2273" s="3" t="s">
        <v>118</v>
      </c>
      <c r="H2273" s="3" t="s">
        <v>2880</v>
      </c>
      <c r="I2273" s="11">
        <v>7</v>
      </c>
      <c r="J2273" s="12">
        <v>4</v>
      </c>
      <c r="K2273" s="12">
        <f t="shared" si="35"/>
        <v>4</v>
      </c>
      <c r="L2273" s="4">
        <v>1</v>
      </c>
    </row>
    <row r="2274" spans="1:12" x14ac:dyDescent="0.25">
      <c r="A2274" s="3" t="s">
        <v>2001</v>
      </c>
      <c r="B2274" s="3" t="s">
        <v>3927</v>
      </c>
      <c r="C2274" s="3" t="s">
        <v>2234</v>
      </c>
      <c r="D2274" s="3" t="s">
        <v>2532</v>
      </c>
      <c r="E2274" s="3" t="s">
        <v>76</v>
      </c>
      <c r="F2274" s="3" t="s">
        <v>75</v>
      </c>
      <c r="G2274" s="3" t="s">
        <v>127</v>
      </c>
      <c r="H2274" s="3" t="s">
        <v>142</v>
      </c>
      <c r="I2274" s="11">
        <v>5</v>
      </c>
      <c r="J2274" s="12">
        <v>4</v>
      </c>
      <c r="K2274" s="12">
        <f t="shared" si="35"/>
        <v>4</v>
      </c>
      <c r="L2274" s="4">
        <v>1</v>
      </c>
    </row>
    <row r="2275" spans="1:12" x14ac:dyDescent="0.25">
      <c r="A2275" s="3" t="s">
        <v>2002</v>
      </c>
      <c r="B2275" s="3" t="s">
        <v>5185</v>
      </c>
      <c r="C2275" s="3" t="s">
        <v>2234</v>
      </c>
      <c r="D2275" s="3" t="s">
        <v>2243</v>
      </c>
      <c r="E2275" s="3" t="s">
        <v>101</v>
      </c>
      <c r="F2275" s="3" t="s">
        <v>100</v>
      </c>
      <c r="G2275" s="3" t="s">
        <v>120</v>
      </c>
      <c r="H2275" s="3" t="s">
        <v>2879</v>
      </c>
      <c r="I2275" s="11">
        <v>9</v>
      </c>
      <c r="J2275" s="12">
        <v>10</v>
      </c>
      <c r="K2275" s="12">
        <f t="shared" si="35"/>
        <v>10</v>
      </c>
      <c r="L2275" s="4">
        <v>1</v>
      </c>
    </row>
    <row r="2276" spans="1:12" x14ac:dyDescent="0.25">
      <c r="A2276" s="3" t="s">
        <v>2003</v>
      </c>
      <c r="B2276" s="3" t="s">
        <v>5344</v>
      </c>
      <c r="C2276" s="3" t="s">
        <v>2234</v>
      </c>
      <c r="D2276" s="3" t="s">
        <v>2243</v>
      </c>
      <c r="E2276" s="3" t="s">
        <v>62</v>
      </c>
      <c r="F2276" s="3" t="s">
        <v>61</v>
      </c>
      <c r="G2276" s="3" t="s">
        <v>120</v>
      </c>
      <c r="H2276" s="3" t="s">
        <v>2879</v>
      </c>
      <c r="I2276" s="11">
        <v>9</v>
      </c>
      <c r="J2276" s="12">
        <v>6</v>
      </c>
      <c r="K2276" s="12">
        <f t="shared" si="35"/>
        <v>6</v>
      </c>
      <c r="L2276" s="4">
        <v>1</v>
      </c>
    </row>
    <row r="2277" spans="1:12" x14ac:dyDescent="0.25">
      <c r="A2277" s="3" t="s">
        <v>2004</v>
      </c>
      <c r="B2277" s="3" t="s">
        <v>3928</v>
      </c>
      <c r="C2277" s="3" t="s">
        <v>2234</v>
      </c>
      <c r="D2277" s="3" t="s">
        <v>2659</v>
      </c>
      <c r="E2277" s="3" t="s">
        <v>25</v>
      </c>
      <c r="F2277" s="3" t="s">
        <v>24</v>
      </c>
      <c r="G2277" s="3" t="s">
        <v>24</v>
      </c>
      <c r="H2277" s="3" t="s">
        <v>25</v>
      </c>
      <c r="I2277" s="11">
        <v>10</v>
      </c>
      <c r="J2277" s="12">
        <v>12</v>
      </c>
      <c r="K2277" s="12">
        <f t="shared" si="35"/>
        <v>12</v>
      </c>
      <c r="L2277" s="4">
        <v>1</v>
      </c>
    </row>
    <row r="2278" spans="1:12" x14ac:dyDescent="0.25">
      <c r="A2278" s="3" t="s">
        <v>2005</v>
      </c>
      <c r="B2278" s="3" t="s">
        <v>3929</v>
      </c>
      <c r="C2278" s="3" t="s">
        <v>2234</v>
      </c>
      <c r="D2278" s="3" t="s">
        <v>2237</v>
      </c>
      <c r="E2278" s="3" t="s">
        <v>113</v>
      </c>
      <c r="F2278" s="3" t="s">
        <v>112</v>
      </c>
      <c r="G2278" s="3" t="s">
        <v>112</v>
      </c>
      <c r="H2278" s="3" t="s">
        <v>113</v>
      </c>
      <c r="I2278" s="11">
        <v>3</v>
      </c>
      <c r="J2278" s="12">
        <v>5</v>
      </c>
      <c r="K2278" s="12">
        <f t="shared" si="35"/>
        <v>5</v>
      </c>
      <c r="L2278" s="4">
        <v>1</v>
      </c>
    </row>
    <row r="2279" spans="1:12" x14ac:dyDescent="0.25">
      <c r="A2279" s="3" t="s">
        <v>2006</v>
      </c>
      <c r="B2279" s="3" t="s">
        <v>3930</v>
      </c>
      <c r="C2279" s="3" t="s">
        <v>2234</v>
      </c>
      <c r="D2279" s="3" t="s">
        <v>2366</v>
      </c>
      <c r="E2279" s="3" t="s">
        <v>107</v>
      </c>
      <c r="F2279" s="3" t="s">
        <v>106</v>
      </c>
      <c r="G2279" s="3" t="s">
        <v>106</v>
      </c>
      <c r="H2279" s="3" t="s">
        <v>107</v>
      </c>
      <c r="I2279" s="11">
        <v>5</v>
      </c>
      <c r="J2279" s="12">
        <v>9</v>
      </c>
      <c r="K2279" s="12">
        <f t="shared" si="35"/>
        <v>9</v>
      </c>
      <c r="L2279" s="4">
        <v>1</v>
      </c>
    </row>
    <row r="2280" spans="1:12" x14ac:dyDescent="0.25">
      <c r="A2280" s="3" t="s">
        <v>2007</v>
      </c>
      <c r="B2280" s="3" t="s">
        <v>5345</v>
      </c>
      <c r="C2280" s="3" t="s">
        <v>2234</v>
      </c>
      <c r="D2280" s="3" t="s">
        <v>2460</v>
      </c>
      <c r="E2280" s="3" t="s">
        <v>96</v>
      </c>
      <c r="F2280" s="3" t="s">
        <v>95</v>
      </c>
      <c r="G2280" s="3" t="s">
        <v>95</v>
      </c>
      <c r="H2280" s="3" t="s">
        <v>96</v>
      </c>
      <c r="I2280" s="11">
        <v>6</v>
      </c>
      <c r="J2280" s="12">
        <v>6</v>
      </c>
      <c r="K2280" s="12">
        <f t="shared" si="35"/>
        <v>6</v>
      </c>
      <c r="L2280" s="4">
        <v>1</v>
      </c>
    </row>
    <row r="2281" spans="1:12" x14ac:dyDescent="0.25">
      <c r="A2281" s="3" t="s">
        <v>2008</v>
      </c>
      <c r="B2281" s="3" t="s">
        <v>3931</v>
      </c>
      <c r="C2281" s="3" t="s">
        <v>2234</v>
      </c>
      <c r="D2281" s="3" t="s">
        <v>2257</v>
      </c>
      <c r="E2281" s="3" t="s">
        <v>96</v>
      </c>
      <c r="F2281" s="3" t="s">
        <v>95</v>
      </c>
      <c r="G2281" s="3" t="s">
        <v>95</v>
      </c>
      <c r="H2281" s="3" t="s">
        <v>96</v>
      </c>
      <c r="I2281" s="11">
        <v>10</v>
      </c>
      <c r="J2281" s="12">
        <v>14</v>
      </c>
      <c r="K2281" s="12">
        <f t="shared" si="35"/>
        <v>14</v>
      </c>
      <c r="L2281" s="4">
        <v>1</v>
      </c>
    </row>
    <row r="2282" spans="1:12" x14ac:dyDescent="0.25">
      <c r="A2282" s="3" t="s">
        <v>2009</v>
      </c>
      <c r="B2282" s="3" t="s">
        <v>4909</v>
      </c>
      <c r="C2282" s="3" t="s">
        <v>2234</v>
      </c>
      <c r="D2282" s="3" t="s">
        <v>2353</v>
      </c>
      <c r="E2282" s="3" t="s">
        <v>58</v>
      </c>
      <c r="F2282" s="3" t="s">
        <v>57</v>
      </c>
      <c r="G2282" s="3" t="s">
        <v>118</v>
      </c>
      <c r="H2282" s="3" t="s">
        <v>2880</v>
      </c>
      <c r="I2282" s="11">
        <v>3</v>
      </c>
      <c r="J2282" s="12">
        <v>9</v>
      </c>
      <c r="K2282" s="12">
        <f t="shared" si="35"/>
        <v>9</v>
      </c>
      <c r="L2282" s="4">
        <v>1</v>
      </c>
    </row>
    <row r="2283" spans="1:12" x14ac:dyDescent="0.25">
      <c r="A2283" s="3" t="s">
        <v>2010</v>
      </c>
      <c r="B2283" s="3" t="s">
        <v>3932</v>
      </c>
      <c r="C2283" s="3" t="s">
        <v>2234</v>
      </c>
      <c r="D2283" s="3" t="s">
        <v>2671</v>
      </c>
      <c r="E2283" s="3" t="s">
        <v>62</v>
      </c>
      <c r="F2283" s="3" t="s">
        <v>61</v>
      </c>
      <c r="G2283" s="3" t="s">
        <v>120</v>
      </c>
      <c r="H2283" s="3" t="s">
        <v>2879</v>
      </c>
      <c r="I2283" s="11">
        <v>4</v>
      </c>
      <c r="J2283" s="12">
        <v>6</v>
      </c>
      <c r="K2283" s="12">
        <f t="shared" si="35"/>
        <v>6</v>
      </c>
      <c r="L2283" s="4">
        <v>1</v>
      </c>
    </row>
    <row r="2284" spans="1:12" x14ac:dyDescent="0.25">
      <c r="A2284" s="3" t="s">
        <v>2011</v>
      </c>
      <c r="B2284" s="3" t="s">
        <v>3291</v>
      </c>
      <c r="C2284" s="3" t="s">
        <v>2234</v>
      </c>
      <c r="D2284" s="3" t="s">
        <v>2312</v>
      </c>
      <c r="E2284" s="3" t="s">
        <v>80</v>
      </c>
      <c r="F2284" s="3" t="s">
        <v>79</v>
      </c>
      <c r="G2284" s="3" t="s">
        <v>127</v>
      </c>
      <c r="H2284" s="3" t="s">
        <v>142</v>
      </c>
      <c r="I2284" s="11">
        <v>7</v>
      </c>
      <c r="J2284" s="12">
        <v>7</v>
      </c>
      <c r="K2284" s="12">
        <f t="shared" si="35"/>
        <v>7</v>
      </c>
      <c r="L2284" s="4">
        <v>1</v>
      </c>
    </row>
    <row r="2285" spans="1:12" x14ac:dyDescent="0.25">
      <c r="A2285" s="3" t="s">
        <v>2012</v>
      </c>
      <c r="B2285" s="3" t="s">
        <v>3485</v>
      </c>
      <c r="C2285" s="3" t="s">
        <v>2234</v>
      </c>
      <c r="D2285" s="3" t="s">
        <v>2284</v>
      </c>
      <c r="E2285" s="3" t="s">
        <v>29</v>
      </c>
      <c r="F2285" s="3" t="s">
        <v>28</v>
      </c>
      <c r="G2285" s="3" t="s">
        <v>120</v>
      </c>
      <c r="H2285" s="3" t="s">
        <v>2879</v>
      </c>
      <c r="I2285" s="11">
        <v>7</v>
      </c>
      <c r="J2285" s="12">
        <v>8</v>
      </c>
      <c r="K2285" s="12">
        <f t="shared" si="35"/>
        <v>8</v>
      </c>
      <c r="L2285" s="4">
        <v>1</v>
      </c>
    </row>
    <row r="2286" spans="1:12" x14ac:dyDescent="0.25">
      <c r="A2286" s="3" t="s">
        <v>2013</v>
      </c>
      <c r="B2286" s="3" t="s">
        <v>3486</v>
      </c>
      <c r="C2286" s="3" t="s">
        <v>2234</v>
      </c>
      <c r="D2286" s="3" t="s">
        <v>2335</v>
      </c>
      <c r="E2286" s="3" t="s">
        <v>115</v>
      </c>
      <c r="F2286" s="3" t="s">
        <v>114</v>
      </c>
      <c r="G2286" s="3" t="s">
        <v>114</v>
      </c>
      <c r="H2286" s="3" t="s">
        <v>115</v>
      </c>
      <c r="I2286" s="11">
        <v>2</v>
      </c>
      <c r="J2286" s="12">
        <v>8</v>
      </c>
      <c r="K2286" s="12">
        <f t="shared" si="35"/>
        <v>8</v>
      </c>
      <c r="L2286" s="4">
        <v>0.3</v>
      </c>
    </row>
    <row r="2287" spans="1:12" x14ac:dyDescent="0.25">
      <c r="A2287" s="3" t="s">
        <v>2013</v>
      </c>
      <c r="B2287" s="3" t="s">
        <v>3486</v>
      </c>
      <c r="C2287" s="3" t="s">
        <v>2234</v>
      </c>
      <c r="D2287" s="3" t="s">
        <v>2335</v>
      </c>
      <c r="E2287" s="3" t="s">
        <v>88</v>
      </c>
      <c r="F2287" s="3" t="s">
        <v>87</v>
      </c>
      <c r="G2287" s="3" t="s">
        <v>87</v>
      </c>
      <c r="H2287" s="3" t="s">
        <v>88</v>
      </c>
      <c r="I2287" s="11">
        <v>2</v>
      </c>
      <c r="J2287" s="12">
        <v>8</v>
      </c>
      <c r="K2287" s="12">
        <f t="shared" si="35"/>
        <v>8</v>
      </c>
      <c r="L2287" s="4">
        <v>0.7</v>
      </c>
    </row>
    <row r="2288" spans="1:12" x14ac:dyDescent="0.25">
      <c r="A2288" s="3" t="s">
        <v>2014</v>
      </c>
      <c r="B2288" s="3" t="s">
        <v>3173</v>
      </c>
      <c r="C2288" s="3" t="s">
        <v>2234</v>
      </c>
      <c r="D2288" s="3" t="s">
        <v>2343</v>
      </c>
      <c r="E2288" s="3" t="s">
        <v>9</v>
      </c>
      <c r="F2288" s="3" t="s">
        <v>8</v>
      </c>
      <c r="G2288" s="3" t="s">
        <v>8</v>
      </c>
      <c r="H2288" s="3" t="s">
        <v>2235</v>
      </c>
      <c r="I2288" s="11">
        <v>1</v>
      </c>
      <c r="J2288" s="12">
        <v>4</v>
      </c>
      <c r="K2288" s="12">
        <f t="shared" si="35"/>
        <v>4</v>
      </c>
      <c r="L2288" s="4">
        <v>0.7</v>
      </c>
    </row>
    <row r="2289" spans="1:12" x14ac:dyDescent="0.25">
      <c r="A2289" s="3" t="s">
        <v>2014</v>
      </c>
      <c r="B2289" s="3" t="s">
        <v>3173</v>
      </c>
      <c r="C2289" s="3" t="s">
        <v>2234</v>
      </c>
      <c r="D2289" s="3" t="s">
        <v>2343</v>
      </c>
      <c r="E2289" s="3" t="s">
        <v>105</v>
      </c>
      <c r="F2289" s="3" t="s">
        <v>104</v>
      </c>
      <c r="G2289" s="3" t="s">
        <v>104</v>
      </c>
      <c r="H2289" s="3" t="s">
        <v>2364</v>
      </c>
      <c r="I2289" s="11">
        <v>1</v>
      </c>
      <c r="J2289" s="12">
        <v>4</v>
      </c>
      <c r="K2289" s="12">
        <f t="shared" si="35"/>
        <v>4</v>
      </c>
      <c r="L2289" s="4">
        <v>0.3</v>
      </c>
    </row>
    <row r="2290" spans="1:12" x14ac:dyDescent="0.25">
      <c r="A2290" s="3" t="s">
        <v>2015</v>
      </c>
      <c r="B2290" s="3" t="s">
        <v>3933</v>
      </c>
      <c r="C2290" s="3" t="s">
        <v>2234</v>
      </c>
      <c r="D2290" s="3" t="s">
        <v>2300</v>
      </c>
      <c r="E2290" s="3" t="s">
        <v>68</v>
      </c>
      <c r="F2290" s="3" t="s">
        <v>67</v>
      </c>
      <c r="G2290" s="3" t="s">
        <v>127</v>
      </c>
      <c r="H2290" s="3" t="s">
        <v>142</v>
      </c>
      <c r="I2290" s="11">
        <v>10</v>
      </c>
      <c r="J2290" s="12">
        <v>11</v>
      </c>
      <c r="K2290" s="12">
        <f t="shared" si="35"/>
        <v>11</v>
      </c>
      <c r="L2290" s="4">
        <v>1</v>
      </c>
    </row>
    <row r="2291" spans="1:12" x14ac:dyDescent="0.25">
      <c r="A2291" s="3" t="s">
        <v>2016</v>
      </c>
      <c r="B2291" s="3" t="s">
        <v>5346</v>
      </c>
      <c r="C2291" s="3" t="s">
        <v>2234</v>
      </c>
      <c r="D2291" s="3" t="s">
        <v>2333</v>
      </c>
      <c r="E2291" s="3" t="s">
        <v>58</v>
      </c>
      <c r="F2291" s="3" t="s">
        <v>57</v>
      </c>
      <c r="G2291" s="3" t="s">
        <v>120</v>
      </c>
      <c r="H2291" s="3" t="s">
        <v>2879</v>
      </c>
      <c r="I2291" s="11">
        <v>7</v>
      </c>
      <c r="J2291" s="12">
        <v>8</v>
      </c>
      <c r="K2291" s="12">
        <f t="shared" si="35"/>
        <v>8</v>
      </c>
      <c r="L2291" s="4">
        <v>0.8</v>
      </c>
    </row>
    <row r="2292" spans="1:12" x14ac:dyDescent="0.25">
      <c r="A2292" s="3" t="s">
        <v>2017</v>
      </c>
      <c r="B2292" s="3" t="s">
        <v>5347</v>
      </c>
      <c r="C2292" s="3" t="s">
        <v>2234</v>
      </c>
      <c r="D2292" s="3" t="s">
        <v>2333</v>
      </c>
      <c r="E2292" s="3" t="s">
        <v>11</v>
      </c>
      <c r="F2292" s="3" t="s">
        <v>10</v>
      </c>
      <c r="G2292" s="3" t="s">
        <v>120</v>
      </c>
      <c r="H2292" s="3" t="s">
        <v>2879</v>
      </c>
      <c r="I2292" s="11">
        <v>9</v>
      </c>
      <c r="J2292" s="12">
        <v>4</v>
      </c>
      <c r="K2292" s="12">
        <f t="shared" si="35"/>
        <v>4</v>
      </c>
      <c r="L2292" s="4">
        <v>1</v>
      </c>
    </row>
    <row r="2293" spans="1:12" x14ac:dyDescent="0.25">
      <c r="A2293" s="3" t="s">
        <v>2018</v>
      </c>
      <c r="B2293" s="3" t="s">
        <v>3934</v>
      </c>
      <c r="C2293" s="3" t="s">
        <v>2234</v>
      </c>
      <c r="D2293" s="3" t="s">
        <v>2647</v>
      </c>
      <c r="E2293" s="3" t="s">
        <v>58</v>
      </c>
      <c r="F2293" s="3" t="s">
        <v>57</v>
      </c>
      <c r="G2293" s="3" t="s">
        <v>118</v>
      </c>
      <c r="H2293" s="3" t="s">
        <v>2880</v>
      </c>
      <c r="I2293" s="11">
        <v>3</v>
      </c>
      <c r="J2293" s="12">
        <v>5</v>
      </c>
      <c r="K2293" s="12">
        <f t="shared" si="35"/>
        <v>5</v>
      </c>
      <c r="L2293" s="4">
        <v>1</v>
      </c>
    </row>
    <row r="2294" spans="1:12" x14ac:dyDescent="0.25">
      <c r="A2294" s="3" t="s">
        <v>2019</v>
      </c>
      <c r="B2294" s="3" t="s">
        <v>5225</v>
      </c>
      <c r="C2294" s="3" t="s">
        <v>2234</v>
      </c>
      <c r="D2294" s="3" t="s">
        <v>2243</v>
      </c>
      <c r="E2294" s="3" t="s">
        <v>107</v>
      </c>
      <c r="F2294" s="3" t="s">
        <v>106</v>
      </c>
      <c r="G2294" s="3" t="s">
        <v>120</v>
      </c>
      <c r="H2294" s="3" t="s">
        <v>2879</v>
      </c>
      <c r="I2294" s="11">
        <v>9</v>
      </c>
      <c r="J2294" s="12">
        <v>4</v>
      </c>
      <c r="K2294" s="12">
        <f t="shared" si="35"/>
        <v>4</v>
      </c>
      <c r="L2294" s="4">
        <v>1</v>
      </c>
    </row>
    <row r="2295" spans="1:12" x14ac:dyDescent="0.25">
      <c r="A2295" s="3" t="s">
        <v>2020</v>
      </c>
      <c r="B2295" s="3" t="s">
        <v>5348</v>
      </c>
      <c r="C2295" s="3" t="s">
        <v>2234</v>
      </c>
      <c r="D2295" s="3" t="s">
        <v>2333</v>
      </c>
      <c r="E2295" s="3" t="s">
        <v>44</v>
      </c>
      <c r="F2295" s="3" t="s">
        <v>43</v>
      </c>
      <c r="G2295" s="3" t="s">
        <v>120</v>
      </c>
      <c r="H2295" s="3" t="s">
        <v>2879</v>
      </c>
      <c r="I2295" s="11">
        <v>10</v>
      </c>
      <c r="J2295" s="12">
        <v>4</v>
      </c>
      <c r="K2295" s="12">
        <f t="shared" si="35"/>
        <v>4</v>
      </c>
      <c r="L2295" s="4">
        <v>1</v>
      </c>
    </row>
    <row r="2296" spans="1:12" x14ac:dyDescent="0.25">
      <c r="A2296" s="3" t="s">
        <v>2021</v>
      </c>
      <c r="B2296" s="3" t="s">
        <v>3935</v>
      </c>
      <c r="C2296" s="3" t="s">
        <v>2234</v>
      </c>
      <c r="D2296" s="3" t="s">
        <v>2343</v>
      </c>
      <c r="E2296" s="3" t="s">
        <v>82</v>
      </c>
      <c r="F2296" s="3" t="s">
        <v>81</v>
      </c>
      <c r="G2296" s="3" t="s">
        <v>81</v>
      </c>
      <c r="H2296" s="3" t="s">
        <v>82</v>
      </c>
      <c r="I2296" s="11">
        <v>4</v>
      </c>
      <c r="J2296" s="12">
        <v>4</v>
      </c>
      <c r="K2296" s="12">
        <f t="shared" si="35"/>
        <v>4</v>
      </c>
      <c r="L2296" s="4">
        <v>1</v>
      </c>
    </row>
    <row r="2297" spans="1:12" x14ac:dyDescent="0.25">
      <c r="A2297" s="3" t="s">
        <v>2022</v>
      </c>
      <c r="B2297" s="3" t="s">
        <v>3487</v>
      </c>
      <c r="C2297" s="3" t="s">
        <v>2234</v>
      </c>
      <c r="D2297" s="3" t="s">
        <v>2298</v>
      </c>
      <c r="E2297" s="3" t="s">
        <v>21</v>
      </c>
      <c r="F2297" s="3" t="s">
        <v>20</v>
      </c>
      <c r="G2297" s="3" t="s">
        <v>120</v>
      </c>
      <c r="H2297" s="3" t="s">
        <v>2879</v>
      </c>
      <c r="I2297" s="11">
        <v>2</v>
      </c>
      <c r="J2297" s="12">
        <v>5</v>
      </c>
      <c r="K2297" s="12">
        <f t="shared" si="35"/>
        <v>5</v>
      </c>
      <c r="L2297" s="4">
        <v>0.5</v>
      </c>
    </row>
    <row r="2298" spans="1:12" x14ac:dyDescent="0.25">
      <c r="A2298" s="3" t="s">
        <v>2022</v>
      </c>
      <c r="B2298" s="3" t="s">
        <v>3487</v>
      </c>
      <c r="C2298" s="3" t="s">
        <v>2234</v>
      </c>
      <c r="D2298" s="3" t="s">
        <v>2298</v>
      </c>
      <c r="E2298" s="3" t="s">
        <v>9</v>
      </c>
      <c r="F2298" s="3" t="s">
        <v>8</v>
      </c>
      <c r="G2298" s="3" t="s">
        <v>120</v>
      </c>
      <c r="H2298" s="3" t="s">
        <v>2879</v>
      </c>
      <c r="I2298" s="11">
        <v>2</v>
      </c>
      <c r="J2298" s="12">
        <v>5</v>
      </c>
      <c r="K2298" s="12">
        <f t="shared" si="35"/>
        <v>5</v>
      </c>
      <c r="L2298" s="4">
        <v>0.5</v>
      </c>
    </row>
    <row r="2299" spans="1:12" x14ac:dyDescent="0.25">
      <c r="A2299" s="3" t="s">
        <v>2023</v>
      </c>
      <c r="B2299" s="3" t="s">
        <v>4910</v>
      </c>
      <c r="C2299" s="3" t="s">
        <v>2234</v>
      </c>
      <c r="D2299" s="3" t="s">
        <v>2527</v>
      </c>
      <c r="E2299" s="3" t="s">
        <v>11</v>
      </c>
      <c r="F2299" s="3" t="s">
        <v>10</v>
      </c>
      <c r="G2299" s="3" t="s">
        <v>120</v>
      </c>
      <c r="H2299" s="3" t="s">
        <v>2879</v>
      </c>
      <c r="I2299" s="11">
        <v>5</v>
      </c>
      <c r="J2299" s="12">
        <v>9</v>
      </c>
      <c r="K2299" s="12">
        <f t="shared" si="35"/>
        <v>9</v>
      </c>
      <c r="L2299" s="4">
        <v>1</v>
      </c>
    </row>
    <row r="2300" spans="1:12" x14ac:dyDescent="0.25">
      <c r="A2300" s="3" t="s">
        <v>2024</v>
      </c>
      <c r="B2300" s="3" t="s">
        <v>3936</v>
      </c>
      <c r="C2300" s="3" t="s">
        <v>2234</v>
      </c>
      <c r="D2300" s="3" t="s">
        <v>2289</v>
      </c>
      <c r="E2300" s="3" t="s">
        <v>70</v>
      </c>
      <c r="F2300" s="3" t="s">
        <v>69</v>
      </c>
      <c r="G2300" s="3" t="s">
        <v>69</v>
      </c>
      <c r="H2300" s="3" t="s">
        <v>70</v>
      </c>
      <c r="I2300" s="11">
        <v>1</v>
      </c>
      <c r="J2300" s="12">
        <v>4</v>
      </c>
      <c r="K2300" s="12">
        <f t="shared" si="35"/>
        <v>4</v>
      </c>
      <c r="L2300" s="4">
        <v>1</v>
      </c>
    </row>
    <row r="2301" spans="1:12" x14ac:dyDescent="0.25">
      <c r="A2301" s="3" t="s">
        <v>2025</v>
      </c>
      <c r="B2301" s="3" t="s">
        <v>4911</v>
      </c>
      <c r="C2301" s="3" t="s">
        <v>2234</v>
      </c>
      <c r="D2301" s="3" t="s">
        <v>2731</v>
      </c>
      <c r="E2301" s="3" t="s">
        <v>76</v>
      </c>
      <c r="F2301" s="3" t="s">
        <v>75</v>
      </c>
      <c r="G2301" s="3" t="s">
        <v>135</v>
      </c>
      <c r="H2301" s="3" t="s">
        <v>2883</v>
      </c>
      <c r="I2301" s="11">
        <v>3</v>
      </c>
      <c r="J2301" s="12">
        <v>4</v>
      </c>
      <c r="K2301" s="12">
        <f t="shared" si="35"/>
        <v>4</v>
      </c>
      <c r="L2301" s="4">
        <v>1</v>
      </c>
    </row>
    <row r="2302" spans="1:12" x14ac:dyDescent="0.25">
      <c r="A2302" s="3" t="s">
        <v>2026</v>
      </c>
      <c r="B2302" s="3" t="s">
        <v>4912</v>
      </c>
      <c r="C2302" s="3" t="s">
        <v>2234</v>
      </c>
      <c r="D2302" s="3" t="s">
        <v>2282</v>
      </c>
      <c r="E2302" s="3" t="s">
        <v>31</v>
      </c>
      <c r="F2302" s="3" t="s">
        <v>30</v>
      </c>
      <c r="G2302" s="3" t="s">
        <v>30</v>
      </c>
      <c r="H2302" s="3" t="s">
        <v>31</v>
      </c>
      <c r="I2302" s="11">
        <v>9</v>
      </c>
      <c r="J2302" s="12">
        <v>4</v>
      </c>
      <c r="K2302" s="12">
        <f t="shared" si="35"/>
        <v>4</v>
      </c>
      <c r="L2302" s="4">
        <v>1</v>
      </c>
    </row>
    <row r="2303" spans="1:12" x14ac:dyDescent="0.25">
      <c r="A2303" s="3" t="s">
        <v>2027</v>
      </c>
      <c r="B2303" s="3" t="s">
        <v>3076</v>
      </c>
      <c r="C2303" s="3" t="s">
        <v>2234</v>
      </c>
      <c r="D2303" s="3" t="s">
        <v>2284</v>
      </c>
      <c r="E2303" s="3" t="s">
        <v>7</v>
      </c>
      <c r="F2303" s="3" t="s">
        <v>6</v>
      </c>
      <c r="G2303" s="3" t="s">
        <v>120</v>
      </c>
      <c r="H2303" s="3" t="s">
        <v>2879</v>
      </c>
      <c r="I2303" s="11">
        <v>5</v>
      </c>
      <c r="J2303" s="12">
        <v>3</v>
      </c>
      <c r="K2303" s="12">
        <f t="shared" si="35"/>
        <v>3</v>
      </c>
      <c r="L2303" s="4">
        <v>1</v>
      </c>
    </row>
    <row r="2304" spans="1:12" x14ac:dyDescent="0.25">
      <c r="A2304" s="3" t="s">
        <v>2028</v>
      </c>
      <c r="B2304" s="3" t="s">
        <v>3937</v>
      </c>
      <c r="C2304" s="3" t="s">
        <v>2234</v>
      </c>
      <c r="D2304" s="3" t="s">
        <v>2241</v>
      </c>
      <c r="E2304" s="3" t="s">
        <v>96</v>
      </c>
      <c r="F2304" s="3" t="s">
        <v>95</v>
      </c>
      <c r="G2304" s="3" t="s">
        <v>95</v>
      </c>
      <c r="H2304" s="3" t="s">
        <v>96</v>
      </c>
      <c r="I2304" s="11">
        <v>3</v>
      </c>
      <c r="J2304" s="12">
        <v>4</v>
      </c>
      <c r="K2304" s="12">
        <f t="shared" si="35"/>
        <v>4</v>
      </c>
      <c r="L2304" s="4">
        <v>0.4</v>
      </c>
    </row>
    <row r="2305" spans="1:12" x14ac:dyDescent="0.25">
      <c r="A2305" s="3" t="s">
        <v>2029</v>
      </c>
      <c r="B2305" s="3" t="s">
        <v>4913</v>
      </c>
      <c r="C2305" s="3" t="s">
        <v>2234</v>
      </c>
      <c r="D2305" s="3" t="s">
        <v>2685</v>
      </c>
      <c r="E2305" s="3" t="s">
        <v>107</v>
      </c>
      <c r="F2305" s="3" t="s">
        <v>106</v>
      </c>
      <c r="G2305" s="3" t="s">
        <v>106</v>
      </c>
      <c r="H2305" s="3" t="s">
        <v>107</v>
      </c>
      <c r="I2305" s="11">
        <v>1</v>
      </c>
      <c r="J2305" s="12">
        <v>10</v>
      </c>
      <c r="K2305" s="12">
        <f t="shared" si="35"/>
        <v>10</v>
      </c>
      <c r="L2305" s="4">
        <v>1</v>
      </c>
    </row>
    <row r="2306" spans="1:12" x14ac:dyDescent="0.25">
      <c r="A2306" s="3" t="s">
        <v>2030</v>
      </c>
      <c r="B2306" s="3" t="s">
        <v>3488</v>
      </c>
      <c r="C2306" s="3" t="s">
        <v>2234</v>
      </c>
      <c r="D2306" s="3" t="s">
        <v>2390</v>
      </c>
      <c r="E2306" s="3" t="s">
        <v>37</v>
      </c>
      <c r="F2306" s="3" t="s">
        <v>36</v>
      </c>
      <c r="G2306" s="3" t="s">
        <v>127</v>
      </c>
      <c r="H2306" s="3" t="s">
        <v>142</v>
      </c>
      <c r="I2306" s="11">
        <v>3</v>
      </c>
      <c r="J2306" s="12">
        <v>11</v>
      </c>
      <c r="K2306" s="12">
        <f t="shared" ref="K2306:K2369" si="36">IF(J2306&gt;31,31,J2306)</f>
        <v>11</v>
      </c>
      <c r="L2306" s="4">
        <v>1</v>
      </c>
    </row>
    <row r="2307" spans="1:12" x14ac:dyDescent="0.25">
      <c r="A2307" s="3" t="s">
        <v>2730</v>
      </c>
      <c r="B2307" s="3" t="s">
        <v>3938</v>
      </c>
      <c r="C2307" s="3" t="s">
        <v>2234</v>
      </c>
      <c r="D2307" s="3" t="s">
        <v>2659</v>
      </c>
      <c r="E2307" s="3" t="s">
        <v>86</v>
      </c>
      <c r="F2307" s="3" t="s">
        <v>85</v>
      </c>
      <c r="G2307" s="3" t="s">
        <v>85</v>
      </c>
      <c r="H2307" s="3" t="s">
        <v>86</v>
      </c>
      <c r="I2307" s="11">
        <v>1</v>
      </c>
      <c r="J2307" s="12">
        <v>4</v>
      </c>
      <c r="K2307" s="12">
        <f t="shared" si="36"/>
        <v>4</v>
      </c>
      <c r="L2307" s="4">
        <v>1</v>
      </c>
    </row>
    <row r="2308" spans="1:12" x14ac:dyDescent="0.25">
      <c r="A2308" s="3" t="s">
        <v>2071</v>
      </c>
      <c r="B2308" s="3" t="s">
        <v>3939</v>
      </c>
      <c r="C2308" s="3" t="s">
        <v>2234</v>
      </c>
      <c r="D2308" s="3" t="s">
        <v>2300</v>
      </c>
      <c r="E2308" s="3" t="s">
        <v>86</v>
      </c>
      <c r="F2308" s="3" t="s">
        <v>85</v>
      </c>
      <c r="G2308" s="3" t="s">
        <v>127</v>
      </c>
      <c r="H2308" s="3" t="s">
        <v>142</v>
      </c>
      <c r="I2308" s="11">
        <v>6</v>
      </c>
      <c r="J2308" s="12">
        <v>10</v>
      </c>
      <c r="K2308" s="12">
        <f t="shared" si="36"/>
        <v>10</v>
      </c>
      <c r="L2308" s="4">
        <v>1</v>
      </c>
    </row>
    <row r="2309" spans="1:12" x14ac:dyDescent="0.25">
      <c r="A2309" s="3" t="s">
        <v>2031</v>
      </c>
      <c r="B2309" s="3" t="s">
        <v>4914</v>
      </c>
      <c r="C2309" s="3" t="s">
        <v>2234</v>
      </c>
      <c r="D2309" s="3" t="s">
        <v>2308</v>
      </c>
      <c r="E2309" s="3" t="s">
        <v>11</v>
      </c>
      <c r="F2309" s="3" t="s">
        <v>10</v>
      </c>
      <c r="G2309" s="3" t="s">
        <v>10</v>
      </c>
      <c r="H2309" s="3" t="s">
        <v>11</v>
      </c>
      <c r="I2309" s="11">
        <v>5</v>
      </c>
      <c r="J2309" s="12">
        <v>5</v>
      </c>
      <c r="K2309" s="12">
        <f t="shared" si="36"/>
        <v>5</v>
      </c>
      <c r="L2309" s="4">
        <v>1</v>
      </c>
    </row>
    <row r="2310" spans="1:12" x14ac:dyDescent="0.25">
      <c r="A2310" s="3" t="s">
        <v>2032</v>
      </c>
      <c r="B2310" s="3" t="s">
        <v>3077</v>
      </c>
      <c r="C2310" s="3" t="s">
        <v>2234</v>
      </c>
      <c r="D2310" s="3" t="s">
        <v>2351</v>
      </c>
      <c r="E2310" s="3" t="s">
        <v>96</v>
      </c>
      <c r="F2310" s="3" t="s">
        <v>95</v>
      </c>
      <c r="G2310" s="3" t="s">
        <v>95</v>
      </c>
      <c r="H2310" s="3" t="s">
        <v>96</v>
      </c>
      <c r="I2310" s="11">
        <v>1</v>
      </c>
      <c r="J2310" s="12">
        <v>4</v>
      </c>
      <c r="K2310" s="12">
        <f t="shared" si="36"/>
        <v>4</v>
      </c>
      <c r="L2310" s="4">
        <v>1</v>
      </c>
    </row>
    <row r="2311" spans="1:12" x14ac:dyDescent="0.25">
      <c r="A2311" s="3" t="s">
        <v>2033</v>
      </c>
      <c r="B2311" s="3" t="s">
        <v>4915</v>
      </c>
      <c r="C2311" s="3" t="s">
        <v>2234</v>
      </c>
      <c r="D2311" s="3" t="s">
        <v>2677</v>
      </c>
      <c r="E2311" s="3" t="s">
        <v>99</v>
      </c>
      <c r="F2311" s="3" t="s">
        <v>98</v>
      </c>
      <c r="G2311" s="3" t="s">
        <v>98</v>
      </c>
      <c r="H2311" s="3" t="s">
        <v>99</v>
      </c>
      <c r="I2311" s="11">
        <v>1</v>
      </c>
      <c r="J2311" s="12">
        <v>4</v>
      </c>
      <c r="K2311" s="12">
        <f t="shared" si="36"/>
        <v>4</v>
      </c>
      <c r="L2311" s="4">
        <v>1</v>
      </c>
    </row>
    <row r="2312" spans="1:12" x14ac:dyDescent="0.25">
      <c r="A2312" s="3" t="s">
        <v>2034</v>
      </c>
      <c r="B2312" s="3" t="s">
        <v>3122</v>
      </c>
      <c r="C2312" s="3" t="s">
        <v>2234</v>
      </c>
      <c r="D2312" s="3" t="s">
        <v>2351</v>
      </c>
      <c r="E2312" s="3" t="s">
        <v>11</v>
      </c>
      <c r="F2312" s="3" t="s">
        <v>10</v>
      </c>
      <c r="G2312" s="3" t="s">
        <v>10</v>
      </c>
      <c r="H2312" s="3" t="s">
        <v>11</v>
      </c>
      <c r="I2312" s="11">
        <v>5</v>
      </c>
      <c r="J2312" s="12">
        <v>5</v>
      </c>
      <c r="K2312" s="12">
        <f t="shared" si="36"/>
        <v>5</v>
      </c>
      <c r="L2312" s="4">
        <v>1</v>
      </c>
    </row>
    <row r="2313" spans="1:12" x14ac:dyDescent="0.25">
      <c r="A2313" s="3" t="s">
        <v>2729</v>
      </c>
      <c r="B2313" s="3" t="s">
        <v>3940</v>
      </c>
      <c r="C2313" s="3" t="s">
        <v>2234</v>
      </c>
      <c r="D2313" s="3" t="s">
        <v>2683</v>
      </c>
      <c r="E2313" s="3" t="s">
        <v>48</v>
      </c>
      <c r="F2313" s="3" t="s">
        <v>47</v>
      </c>
      <c r="G2313" s="3" t="s">
        <v>127</v>
      </c>
      <c r="H2313" s="3" t="s">
        <v>142</v>
      </c>
      <c r="I2313" s="11">
        <v>1</v>
      </c>
      <c r="J2313" s="12">
        <v>2</v>
      </c>
      <c r="K2313" s="12">
        <f t="shared" si="36"/>
        <v>2</v>
      </c>
      <c r="L2313" s="4">
        <v>1</v>
      </c>
    </row>
    <row r="2314" spans="1:12" x14ac:dyDescent="0.25">
      <c r="A2314" s="3" t="s">
        <v>2107</v>
      </c>
      <c r="B2314" s="3" t="s">
        <v>4047</v>
      </c>
      <c r="C2314" s="3" t="s">
        <v>2234</v>
      </c>
      <c r="D2314" s="3" t="s">
        <v>2728</v>
      </c>
      <c r="E2314" s="3" t="s">
        <v>84</v>
      </c>
      <c r="F2314" s="3" t="s">
        <v>83</v>
      </c>
      <c r="G2314" s="3" t="s">
        <v>83</v>
      </c>
      <c r="H2314" s="3" t="s">
        <v>2878</v>
      </c>
      <c r="I2314" s="11">
        <v>5</v>
      </c>
      <c r="J2314" s="12">
        <v>3</v>
      </c>
      <c r="K2314" s="12">
        <f t="shared" si="36"/>
        <v>3</v>
      </c>
      <c r="L2314" s="4">
        <v>1</v>
      </c>
    </row>
    <row r="2315" spans="1:12" x14ac:dyDescent="0.25">
      <c r="A2315" s="3" t="s">
        <v>2035</v>
      </c>
      <c r="B2315" s="3" t="s">
        <v>4916</v>
      </c>
      <c r="C2315" s="3" t="s">
        <v>2234</v>
      </c>
      <c r="D2315" s="3" t="s">
        <v>2405</v>
      </c>
      <c r="E2315" s="3" t="s">
        <v>17</v>
      </c>
      <c r="F2315" s="3" t="s">
        <v>16</v>
      </c>
      <c r="G2315" s="3" t="s">
        <v>16</v>
      </c>
      <c r="H2315" s="3" t="s">
        <v>2874</v>
      </c>
      <c r="I2315" s="11">
        <v>1</v>
      </c>
      <c r="J2315" s="12">
        <v>4</v>
      </c>
      <c r="K2315" s="12">
        <f t="shared" si="36"/>
        <v>4</v>
      </c>
      <c r="L2315" s="4">
        <v>1</v>
      </c>
    </row>
    <row r="2316" spans="1:12" x14ac:dyDescent="0.25">
      <c r="A2316" s="3" t="s">
        <v>2108</v>
      </c>
      <c r="B2316" s="3" t="s">
        <v>3292</v>
      </c>
      <c r="C2316" s="3" t="s">
        <v>2234</v>
      </c>
      <c r="D2316" s="3" t="s">
        <v>2308</v>
      </c>
      <c r="E2316" s="3" t="s">
        <v>31</v>
      </c>
      <c r="F2316" s="3" t="s">
        <v>30</v>
      </c>
      <c r="G2316" s="3" t="s">
        <v>30</v>
      </c>
      <c r="H2316" s="3" t="s">
        <v>31</v>
      </c>
      <c r="I2316" s="11">
        <v>3</v>
      </c>
      <c r="J2316" s="12">
        <v>4</v>
      </c>
      <c r="K2316" s="12">
        <f t="shared" si="36"/>
        <v>4</v>
      </c>
      <c r="L2316" s="4">
        <v>0.2</v>
      </c>
    </row>
    <row r="2317" spans="1:12" x14ac:dyDescent="0.25">
      <c r="A2317" s="3" t="s">
        <v>2108</v>
      </c>
      <c r="B2317" s="3" t="s">
        <v>3292</v>
      </c>
      <c r="C2317" s="3" t="s">
        <v>2234</v>
      </c>
      <c r="D2317" s="3" t="s">
        <v>2302</v>
      </c>
      <c r="E2317" s="3" t="s">
        <v>31</v>
      </c>
      <c r="F2317" s="3" t="s">
        <v>30</v>
      </c>
      <c r="G2317" s="3" t="s">
        <v>127</v>
      </c>
      <c r="H2317" s="3" t="s">
        <v>142</v>
      </c>
      <c r="I2317" s="11">
        <v>3</v>
      </c>
      <c r="J2317" s="12">
        <v>4</v>
      </c>
      <c r="K2317" s="12">
        <f t="shared" si="36"/>
        <v>4</v>
      </c>
      <c r="L2317" s="4">
        <v>0.8</v>
      </c>
    </row>
    <row r="2318" spans="1:12" x14ac:dyDescent="0.25">
      <c r="A2318" s="3" t="s">
        <v>2036</v>
      </c>
      <c r="B2318" s="3" t="s">
        <v>3489</v>
      </c>
      <c r="C2318" s="3" t="s">
        <v>2234</v>
      </c>
      <c r="D2318" s="3" t="s">
        <v>2460</v>
      </c>
      <c r="E2318" s="3" t="s">
        <v>96</v>
      </c>
      <c r="F2318" s="3" t="s">
        <v>95</v>
      </c>
      <c r="G2318" s="3" t="s">
        <v>95</v>
      </c>
      <c r="H2318" s="3" t="s">
        <v>96</v>
      </c>
      <c r="I2318" s="11">
        <v>5</v>
      </c>
      <c r="J2318" s="12">
        <v>6</v>
      </c>
      <c r="K2318" s="12">
        <f t="shared" si="36"/>
        <v>6</v>
      </c>
      <c r="L2318" s="4">
        <v>1</v>
      </c>
    </row>
    <row r="2319" spans="1:12" x14ac:dyDescent="0.25">
      <c r="A2319" s="3" t="s">
        <v>2037</v>
      </c>
      <c r="B2319" s="3" t="s">
        <v>3293</v>
      </c>
      <c r="C2319" s="3" t="s">
        <v>2234</v>
      </c>
      <c r="D2319" s="3" t="s">
        <v>2685</v>
      </c>
      <c r="E2319" s="3" t="s">
        <v>64</v>
      </c>
      <c r="F2319" s="3" t="s">
        <v>63</v>
      </c>
      <c r="G2319" s="3" t="s">
        <v>63</v>
      </c>
      <c r="H2319" s="3" t="s">
        <v>64</v>
      </c>
      <c r="I2319" s="11">
        <v>6</v>
      </c>
      <c r="J2319" s="12">
        <v>11</v>
      </c>
      <c r="K2319" s="12">
        <f t="shared" si="36"/>
        <v>11</v>
      </c>
      <c r="L2319" s="4">
        <v>0.6</v>
      </c>
    </row>
    <row r="2320" spans="1:12" x14ac:dyDescent="0.25">
      <c r="A2320" s="3" t="s">
        <v>2037</v>
      </c>
      <c r="B2320" s="3" t="s">
        <v>3293</v>
      </c>
      <c r="C2320" s="3" t="s">
        <v>2234</v>
      </c>
      <c r="D2320" s="3" t="s">
        <v>2685</v>
      </c>
      <c r="E2320" s="3" t="s">
        <v>7</v>
      </c>
      <c r="F2320" s="3" t="s">
        <v>6</v>
      </c>
      <c r="G2320" s="3" t="s">
        <v>6</v>
      </c>
      <c r="H2320" s="3" t="s">
        <v>7</v>
      </c>
      <c r="I2320" s="11">
        <v>6</v>
      </c>
      <c r="J2320" s="12">
        <v>11</v>
      </c>
      <c r="K2320" s="12">
        <f t="shared" si="36"/>
        <v>11</v>
      </c>
      <c r="L2320" s="4">
        <v>0.4</v>
      </c>
    </row>
    <row r="2321" spans="1:12" x14ac:dyDescent="0.25">
      <c r="A2321" s="3" t="s">
        <v>2038</v>
      </c>
      <c r="B2321" s="3" t="s">
        <v>4917</v>
      </c>
      <c r="C2321" s="3" t="s">
        <v>2234</v>
      </c>
      <c r="D2321" s="3" t="s">
        <v>2727</v>
      </c>
      <c r="E2321" s="3" t="s">
        <v>70</v>
      </c>
      <c r="F2321" s="3" t="s">
        <v>69</v>
      </c>
      <c r="G2321" s="3" t="s">
        <v>120</v>
      </c>
      <c r="H2321" s="3" t="s">
        <v>2879</v>
      </c>
      <c r="I2321" s="11">
        <v>8</v>
      </c>
      <c r="J2321" s="12">
        <v>7</v>
      </c>
      <c r="K2321" s="12">
        <f t="shared" si="36"/>
        <v>7</v>
      </c>
      <c r="L2321" s="4">
        <v>1</v>
      </c>
    </row>
    <row r="2322" spans="1:12" x14ac:dyDescent="0.25">
      <c r="A2322" s="3" t="s">
        <v>2039</v>
      </c>
      <c r="B2322" s="3" t="s">
        <v>4918</v>
      </c>
      <c r="C2322" s="3" t="s">
        <v>2234</v>
      </c>
      <c r="D2322" s="3" t="s">
        <v>2337</v>
      </c>
      <c r="E2322" s="3" t="s">
        <v>70</v>
      </c>
      <c r="F2322" s="3" t="s">
        <v>69</v>
      </c>
      <c r="G2322" s="3" t="s">
        <v>120</v>
      </c>
      <c r="H2322" s="3" t="s">
        <v>2879</v>
      </c>
      <c r="I2322" s="11">
        <v>10</v>
      </c>
      <c r="J2322" s="12">
        <v>5</v>
      </c>
      <c r="K2322" s="12">
        <f t="shared" si="36"/>
        <v>5</v>
      </c>
      <c r="L2322" s="4">
        <v>1</v>
      </c>
    </row>
    <row r="2323" spans="1:12" x14ac:dyDescent="0.25">
      <c r="A2323" s="3" t="s">
        <v>2040</v>
      </c>
      <c r="B2323" s="3" t="s">
        <v>3220</v>
      </c>
      <c r="C2323" s="3" t="s">
        <v>2234</v>
      </c>
      <c r="D2323" s="3" t="s">
        <v>2335</v>
      </c>
      <c r="E2323" s="3" t="s">
        <v>84</v>
      </c>
      <c r="F2323" s="3" t="s">
        <v>83</v>
      </c>
      <c r="G2323" s="3" t="s">
        <v>83</v>
      </c>
      <c r="H2323" s="3" t="s">
        <v>2878</v>
      </c>
      <c r="I2323" s="11">
        <v>5</v>
      </c>
      <c r="J2323" s="12">
        <v>12</v>
      </c>
      <c r="K2323" s="12">
        <f t="shared" si="36"/>
        <v>12</v>
      </c>
      <c r="L2323" s="4">
        <v>0.5</v>
      </c>
    </row>
    <row r="2324" spans="1:12" x14ac:dyDescent="0.25">
      <c r="A2324" s="3" t="s">
        <v>2040</v>
      </c>
      <c r="B2324" s="3" t="s">
        <v>3220</v>
      </c>
      <c r="C2324" s="3" t="s">
        <v>2234</v>
      </c>
      <c r="D2324" s="3" t="s">
        <v>2335</v>
      </c>
      <c r="E2324" s="3" t="s">
        <v>39</v>
      </c>
      <c r="F2324" s="3" t="s">
        <v>38</v>
      </c>
      <c r="G2324" s="3" t="s">
        <v>38</v>
      </c>
      <c r="H2324" s="3" t="s">
        <v>39</v>
      </c>
      <c r="I2324" s="11">
        <v>5</v>
      </c>
      <c r="J2324" s="12">
        <v>12</v>
      </c>
      <c r="K2324" s="12">
        <f t="shared" si="36"/>
        <v>12</v>
      </c>
      <c r="L2324" s="4">
        <v>0.3</v>
      </c>
    </row>
    <row r="2325" spans="1:12" x14ac:dyDescent="0.25">
      <c r="A2325" s="3" t="s">
        <v>2040</v>
      </c>
      <c r="B2325" s="3" t="s">
        <v>3220</v>
      </c>
      <c r="C2325" s="3" t="s">
        <v>2234</v>
      </c>
      <c r="D2325" s="3" t="s">
        <v>2335</v>
      </c>
      <c r="E2325" s="3" t="s">
        <v>113</v>
      </c>
      <c r="F2325" s="3" t="s">
        <v>112</v>
      </c>
      <c r="G2325" s="3" t="s">
        <v>112</v>
      </c>
      <c r="H2325" s="3" t="s">
        <v>113</v>
      </c>
      <c r="I2325" s="11">
        <v>5</v>
      </c>
      <c r="J2325" s="12">
        <v>12</v>
      </c>
      <c r="K2325" s="12">
        <f t="shared" si="36"/>
        <v>12</v>
      </c>
      <c r="L2325" s="4">
        <v>0.2</v>
      </c>
    </row>
    <row r="2326" spans="1:12" x14ac:dyDescent="0.25">
      <c r="A2326" s="3" t="s">
        <v>2041</v>
      </c>
      <c r="B2326" s="3" t="s">
        <v>5349</v>
      </c>
      <c r="C2326" s="3" t="s">
        <v>2234</v>
      </c>
      <c r="D2326" s="3" t="s">
        <v>2328</v>
      </c>
      <c r="E2326" s="3" t="s">
        <v>7</v>
      </c>
      <c r="F2326" s="3" t="s">
        <v>6</v>
      </c>
      <c r="G2326" s="3" t="s">
        <v>120</v>
      </c>
      <c r="H2326" s="3" t="s">
        <v>2879</v>
      </c>
      <c r="I2326" s="11">
        <v>10</v>
      </c>
      <c r="J2326" s="12">
        <v>11</v>
      </c>
      <c r="K2326" s="12">
        <f t="shared" si="36"/>
        <v>11</v>
      </c>
      <c r="L2326" s="4">
        <v>1</v>
      </c>
    </row>
    <row r="2327" spans="1:12" x14ac:dyDescent="0.25">
      <c r="A2327" s="3" t="s">
        <v>2042</v>
      </c>
      <c r="B2327" s="3" t="s">
        <v>3161</v>
      </c>
      <c r="C2327" s="3" t="s">
        <v>2234</v>
      </c>
      <c r="D2327" s="3" t="s">
        <v>2266</v>
      </c>
      <c r="E2327" s="3" t="s">
        <v>11</v>
      </c>
      <c r="F2327" s="3" t="s">
        <v>10</v>
      </c>
      <c r="G2327" s="3" t="s">
        <v>10</v>
      </c>
      <c r="H2327" s="3" t="s">
        <v>11</v>
      </c>
      <c r="I2327" s="11">
        <v>10</v>
      </c>
      <c r="J2327" s="12">
        <v>10</v>
      </c>
      <c r="K2327" s="12">
        <f t="shared" si="36"/>
        <v>10</v>
      </c>
      <c r="L2327" s="4">
        <v>1</v>
      </c>
    </row>
    <row r="2328" spans="1:12" x14ac:dyDescent="0.25">
      <c r="A2328" s="3" t="s">
        <v>2043</v>
      </c>
      <c r="B2328" s="3" t="s">
        <v>4919</v>
      </c>
      <c r="C2328" s="3" t="s">
        <v>2234</v>
      </c>
      <c r="D2328" s="3" t="s">
        <v>2337</v>
      </c>
      <c r="E2328" s="3" t="s">
        <v>66</v>
      </c>
      <c r="F2328" s="3" t="s">
        <v>65</v>
      </c>
      <c r="G2328" s="3" t="s">
        <v>120</v>
      </c>
      <c r="H2328" s="3" t="s">
        <v>2879</v>
      </c>
      <c r="I2328" s="11">
        <v>5</v>
      </c>
      <c r="J2328" s="12">
        <v>14</v>
      </c>
      <c r="K2328" s="12">
        <f t="shared" si="36"/>
        <v>14</v>
      </c>
      <c r="L2328" s="4">
        <v>1</v>
      </c>
    </row>
    <row r="2329" spans="1:12" x14ac:dyDescent="0.25">
      <c r="A2329" s="3" t="s">
        <v>2044</v>
      </c>
      <c r="B2329" s="3" t="s">
        <v>3941</v>
      </c>
      <c r="C2329" s="3" t="s">
        <v>2234</v>
      </c>
      <c r="D2329" s="3" t="s">
        <v>2527</v>
      </c>
      <c r="E2329" s="3" t="s">
        <v>31</v>
      </c>
      <c r="F2329" s="3" t="s">
        <v>30</v>
      </c>
      <c r="G2329" s="3" t="s">
        <v>120</v>
      </c>
      <c r="H2329" s="3" t="s">
        <v>2879</v>
      </c>
      <c r="I2329" s="11">
        <v>5</v>
      </c>
      <c r="J2329" s="12">
        <v>6</v>
      </c>
      <c r="K2329" s="12">
        <f t="shared" si="36"/>
        <v>6</v>
      </c>
      <c r="L2329" s="4">
        <v>1</v>
      </c>
    </row>
    <row r="2330" spans="1:12" x14ac:dyDescent="0.25">
      <c r="A2330" s="3" t="s">
        <v>2045</v>
      </c>
      <c r="B2330" s="3" t="s">
        <v>4920</v>
      </c>
      <c r="C2330" s="3" t="s">
        <v>2234</v>
      </c>
      <c r="D2330" s="3" t="s">
        <v>2337</v>
      </c>
      <c r="E2330" s="3" t="s">
        <v>33</v>
      </c>
      <c r="F2330" s="3" t="s">
        <v>32</v>
      </c>
      <c r="G2330" s="3" t="s">
        <v>120</v>
      </c>
      <c r="H2330" s="3" t="s">
        <v>2879</v>
      </c>
      <c r="I2330" s="11">
        <v>6</v>
      </c>
      <c r="J2330" s="12">
        <v>7</v>
      </c>
      <c r="K2330" s="12">
        <f t="shared" si="36"/>
        <v>7</v>
      </c>
      <c r="L2330" s="4">
        <v>1</v>
      </c>
    </row>
    <row r="2331" spans="1:12" x14ac:dyDescent="0.25">
      <c r="A2331" s="3" t="s">
        <v>2046</v>
      </c>
      <c r="B2331" s="3" t="s">
        <v>4921</v>
      </c>
      <c r="C2331" s="3" t="s">
        <v>2234</v>
      </c>
      <c r="D2331" s="3" t="s">
        <v>2726</v>
      </c>
      <c r="E2331" s="3" t="s">
        <v>94</v>
      </c>
      <c r="F2331" s="3" t="s">
        <v>93</v>
      </c>
      <c r="G2331" s="3" t="s">
        <v>93</v>
      </c>
      <c r="H2331" s="3" t="s">
        <v>94</v>
      </c>
      <c r="I2331" s="11">
        <v>10</v>
      </c>
      <c r="J2331" s="12">
        <v>14</v>
      </c>
      <c r="K2331" s="12">
        <f t="shared" si="36"/>
        <v>14</v>
      </c>
      <c r="L2331" s="4">
        <v>1</v>
      </c>
    </row>
    <row r="2332" spans="1:12" x14ac:dyDescent="0.25">
      <c r="A2332" s="3" t="s">
        <v>2047</v>
      </c>
      <c r="B2332" s="3" t="s">
        <v>5350</v>
      </c>
      <c r="C2332" s="3" t="s">
        <v>2234</v>
      </c>
      <c r="D2332" s="3" t="s">
        <v>2328</v>
      </c>
      <c r="E2332" s="3" t="s">
        <v>13</v>
      </c>
      <c r="F2332" s="3" t="s">
        <v>12</v>
      </c>
      <c r="G2332" s="3" t="s">
        <v>120</v>
      </c>
      <c r="H2332" s="3" t="s">
        <v>2879</v>
      </c>
      <c r="I2332" s="11">
        <v>10</v>
      </c>
      <c r="J2332" s="12">
        <v>6</v>
      </c>
      <c r="K2332" s="12">
        <f t="shared" si="36"/>
        <v>6</v>
      </c>
      <c r="L2332" s="4">
        <v>1</v>
      </c>
    </row>
    <row r="2333" spans="1:12" x14ac:dyDescent="0.25">
      <c r="A2333" s="3" t="s">
        <v>2048</v>
      </c>
      <c r="B2333" s="3" t="s">
        <v>3490</v>
      </c>
      <c r="C2333" s="3" t="s">
        <v>2234</v>
      </c>
      <c r="D2333" s="3" t="s">
        <v>2405</v>
      </c>
      <c r="E2333" s="3" t="s">
        <v>103</v>
      </c>
      <c r="F2333" s="3" t="s">
        <v>102</v>
      </c>
      <c r="G2333" s="3" t="s">
        <v>102</v>
      </c>
      <c r="H2333" s="3" t="s">
        <v>103</v>
      </c>
      <c r="I2333" s="11">
        <v>1</v>
      </c>
      <c r="J2333" s="12">
        <v>11</v>
      </c>
      <c r="K2333" s="12">
        <f t="shared" si="36"/>
        <v>11</v>
      </c>
      <c r="L2333" s="4">
        <v>0.1</v>
      </c>
    </row>
    <row r="2334" spans="1:12" x14ac:dyDescent="0.25">
      <c r="A2334" s="3" t="s">
        <v>2048</v>
      </c>
      <c r="B2334" s="3" t="s">
        <v>3490</v>
      </c>
      <c r="C2334" s="3" t="s">
        <v>2234</v>
      </c>
      <c r="D2334" s="3" t="s">
        <v>2405</v>
      </c>
      <c r="E2334" s="3" t="s">
        <v>25</v>
      </c>
      <c r="F2334" s="3" t="s">
        <v>24</v>
      </c>
      <c r="G2334" s="3" t="s">
        <v>24</v>
      </c>
      <c r="H2334" s="3" t="s">
        <v>25</v>
      </c>
      <c r="I2334" s="11">
        <v>1</v>
      </c>
      <c r="J2334" s="12">
        <v>11</v>
      </c>
      <c r="K2334" s="12">
        <f t="shared" si="36"/>
        <v>11</v>
      </c>
      <c r="L2334" s="4">
        <v>0.9</v>
      </c>
    </row>
    <row r="2335" spans="1:12" x14ac:dyDescent="0.25">
      <c r="A2335" s="3" t="s">
        <v>2049</v>
      </c>
      <c r="B2335" s="3" t="s">
        <v>3491</v>
      </c>
      <c r="C2335" s="3" t="s">
        <v>2234</v>
      </c>
      <c r="D2335" s="3" t="s">
        <v>2691</v>
      </c>
      <c r="E2335" s="3" t="s">
        <v>82</v>
      </c>
      <c r="F2335" s="3" t="s">
        <v>81</v>
      </c>
      <c r="G2335" s="3" t="s">
        <v>127</v>
      </c>
      <c r="H2335" s="3" t="s">
        <v>142</v>
      </c>
      <c r="I2335" s="11">
        <v>9</v>
      </c>
      <c r="J2335" s="12">
        <v>14</v>
      </c>
      <c r="K2335" s="12">
        <f t="shared" si="36"/>
        <v>14</v>
      </c>
      <c r="L2335" s="4">
        <v>1</v>
      </c>
    </row>
    <row r="2336" spans="1:12" x14ac:dyDescent="0.25">
      <c r="A2336" s="3" t="s">
        <v>2050</v>
      </c>
      <c r="B2336" s="3" t="s">
        <v>4027</v>
      </c>
      <c r="C2336" s="6" t="s">
        <v>2236</v>
      </c>
      <c r="D2336" s="3" t="s">
        <v>2454</v>
      </c>
      <c r="E2336" s="3" t="s">
        <v>19</v>
      </c>
      <c r="F2336" s="3" t="s">
        <v>18</v>
      </c>
      <c r="G2336" s="3" t="s">
        <v>127</v>
      </c>
      <c r="H2336" s="3" t="s">
        <v>142</v>
      </c>
      <c r="I2336" s="11">
        <v>10</v>
      </c>
      <c r="J2336" s="12">
        <v>10</v>
      </c>
      <c r="K2336" s="12">
        <f t="shared" si="36"/>
        <v>10</v>
      </c>
      <c r="L2336" s="4">
        <v>1</v>
      </c>
    </row>
    <row r="2337" spans="1:12" x14ac:dyDescent="0.25">
      <c r="A2337" s="3" t="s">
        <v>2051</v>
      </c>
      <c r="B2337" s="3" t="s">
        <v>4922</v>
      </c>
      <c r="C2337" s="3" t="s">
        <v>2234</v>
      </c>
      <c r="D2337" s="3" t="s">
        <v>2306</v>
      </c>
      <c r="E2337" s="3" t="s">
        <v>13</v>
      </c>
      <c r="F2337" s="3" t="s">
        <v>12</v>
      </c>
      <c r="G2337" s="3" t="s">
        <v>12</v>
      </c>
      <c r="H2337" s="3" t="s">
        <v>13</v>
      </c>
      <c r="I2337" s="11">
        <v>1</v>
      </c>
      <c r="J2337" s="12">
        <v>4</v>
      </c>
      <c r="K2337" s="12">
        <f t="shared" si="36"/>
        <v>4</v>
      </c>
      <c r="L2337" s="4">
        <v>1</v>
      </c>
    </row>
    <row r="2338" spans="1:12" x14ac:dyDescent="0.25">
      <c r="A2338" s="3" t="s">
        <v>2109</v>
      </c>
      <c r="B2338" s="3" t="s">
        <v>3078</v>
      </c>
      <c r="C2338" s="3" t="s">
        <v>2234</v>
      </c>
      <c r="D2338" s="3" t="s">
        <v>2556</v>
      </c>
      <c r="E2338" s="3" t="s">
        <v>78</v>
      </c>
      <c r="F2338" s="3" t="s">
        <v>77</v>
      </c>
      <c r="G2338" s="3" t="s">
        <v>77</v>
      </c>
      <c r="H2338" s="3" t="s">
        <v>78</v>
      </c>
      <c r="I2338" s="11">
        <v>1</v>
      </c>
      <c r="J2338" s="12">
        <v>3</v>
      </c>
      <c r="K2338" s="12">
        <f t="shared" si="36"/>
        <v>3</v>
      </c>
      <c r="L2338" s="4">
        <v>1</v>
      </c>
    </row>
    <row r="2339" spans="1:12" x14ac:dyDescent="0.25">
      <c r="A2339" s="3" t="s">
        <v>2052</v>
      </c>
      <c r="B2339" s="3" t="s">
        <v>4923</v>
      </c>
      <c r="C2339" s="3" t="s">
        <v>2234</v>
      </c>
      <c r="D2339" s="3" t="s">
        <v>2556</v>
      </c>
      <c r="E2339" s="3" t="s">
        <v>25</v>
      </c>
      <c r="F2339" s="3" t="s">
        <v>24</v>
      </c>
      <c r="G2339" s="3" t="s">
        <v>24</v>
      </c>
      <c r="H2339" s="3" t="s">
        <v>25</v>
      </c>
      <c r="I2339" s="11">
        <v>7</v>
      </c>
      <c r="J2339" s="12">
        <v>11</v>
      </c>
      <c r="K2339" s="12">
        <f t="shared" si="36"/>
        <v>11</v>
      </c>
      <c r="L2339" s="4">
        <v>1</v>
      </c>
    </row>
    <row r="2340" spans="1:12" x14ac:dyDescent="0.25">
      <c r="A2340" s="3" t="s">
        <v>2725</v>
      </c>
      <c r="B2340" s="3" t="s">
        <v>3942</v>
      </c>
      <c r="C2340" s="3" t="s">
        <v>2234</v>
      </c>
      <c r="D2340" s="3" t="s">
        <v>2716</v>
      </c>
      <c r="E2340" s="3" t="s">
        <v>7</v>
      </c>
      <c r="F2340" s="3" t="s">
        <v>6</v>
      </c>
      <c r="G2340" s="3" t="s">
        <v>130</v>
      </c>
      <c r="H2340" s="3" t="s">
        <v>2885</v>
      </c>
      <c r="I2340" s="11">
        <v>1</v>
      </c>
      <c r="J2340" s="12">
        <v>2</v>
      </c>
      <c r="K2340" s="12">
        <f t="shared" si="36"/>
        <v>2</v>
      </c>
      <c r="L2340" s="4">
        <v>1</v>
      </c>
    </row>
    <row r="2341" spans="1:12" x14ac:dyDescent="0.25">
      <c r="A2341" s="3" t="s">
        <v>2053</v>
      </c>
      <c r="B2341" s="3" t="s">
        <v>5351</v>
      </c>
      <c r="C2341" s="3" t="s">
        <v>2234</v>
      </c>
      <c r="D2341" s="3" t="s">
        <v>2724</v>
      </c>
      <c r="E2341" s="3" t="s">
        <v>139</v>
      </c>
      <c r="F2341" s="3" t="s">
        <v>138</v>
      </c>
      <c r="G2341" s="3" t="s">
        <v>138</v>
      </c>
      <c r="H2341" s="3" t="s">
        <v>139</v>
      </c>
      <c r="I2341" s="11">
        <v>1</v>
      </c>
      <c r="J2341" s="12">
        <v>8</v>
      </c>
      <c r="K2341" s="12">
        <f t="shared" si="36"/>
        <v>8</v>
      </c>
      <c r="L2341" s="4">
        <v>1</v>
      </c>
    </row>
    <row r="2342" spans="1:12" x14ac:dyDescent="0.25">
      <c r="A2342" s="3" t="s">
        <v>2054</v>
      </c>
      <c r="B2342" s="3" t="s">
        <v>4924</v>
      </c>
      <c r="C2342" s="3" t="s">
        <v>2234</v>
      </c>
      <c r="D2342" s="3" t="s">
        <v>2723</v>
      </c>
      <c r="E2342" s="3" t="s">
        <v>105</v>
      </c>
      <c r="F2342" s="3" t="s">
        <v>104</v>
      </c>
      <c r="G2342" s="3" t="s">
        <v>120</v>
      </c>
      <c r="H2342" s="3" t="s">
        <v>2879</v>
      </c>
      <c r="I2342" s="11">
        <v>2</v>
      </c>
      <c r="J2342" s="12">
        <v>4</v>
      </c>
      <c r="K2342" s="12">
        <f t="shared" si="36"/>
        <v>4</v>
      </c>
      <c r="L2342" s="4">
        <v>1</v>
      </c>
    </row>
    <row r="2343" spans="1:12" x14ac:dyDescent="0.25">
      <c r="A2343" s="3" t="s">
        <v>2055</v>
      </c>
      <c r="B2343" s="3" t="s">
        <v>3943</v>
      </c>
      <c r="C2343" s="3" t="s">
        <v>2234</v>
      </c>
      <c r="D2343" s="3" t="s">
        <v>2284</v>
      </c>
      <c r="E2343" s="3" t="s">
        <v>99</v>
      </c>
      <c r="F2343" s="3" t="s">
        <v>98</v>
      </c>
      <c r="G2343" s="3" t="s">
        <v>120</v>
      </c>
      <c r="H2343" s="3" t="s">
        <v>2879</v>
      </c>
      <c r="I2343" s="11">
        <v>5</v>
      </c>
      <c r="J2343" s="12">
        <v>4</v>
      </c>
      <c r="K2343" s="12">
        <f t="shared" si="36"/>
        <v>4</v>
      </c>
      <c r="L2343" s="4">
        <v>1</v>
      </c>
    </row>
    <row r="2344" spans="1:12" x14ac:dyDescent="0.25">
      <c r="A2344" s="3" t="s">
        <v>2056</v>
      </c>
      <c r="B2344" s="3" t="s">
        <v>4925</v>
      </c>
      <c r="C2344" s="3" t="s">
        <v>2234</v>
      </c>
      <c r="D2344" s="3" t="s">
        <v>2722</v>
      </c>
      <c r="E2344" s="3" t="s">
        <v>11</v>
      </c>
      <c r="F2344" s="3" t="s">
        <v>10</v>
      </c>
      <c r="G2344" s="3" t="s">
        <v>120</v>
      </c>
      <c r="H2344" s="3" t="s">
        <v>2879</v>
      </c>
      <c r="I2344" s="11">
        <v>1</v>
      </c>
      <c r="J2344" s="12">
        <v>4</v>
      </c>
      <c r="K2344" s="12">
        <f t="shared" si="36"/>
        <v>4</v>
      </c>
      <c r="L2344" s="4">
        <v>1</v>
      </c>
    </row>
    <row r="2345" spans="1:12" x14ac:dyDescent="0.25">
      <c r="A2345" s="3" t="s">
        <v>2057</v>
      </c>
      <c r="B2345" s="3" t="s">
        <v>3294</v>
      </c>
      <c r="C2345" s="3" t="s">
        <v>2234</v>
      </c>
      <c r="D2345" s="3" t="s">
        <v>2386</v>
      </c>
      <c r="E2345" s="3" t="s">
        <v>56</v>
      </c>
      <c r="F2345" s="3" t="s">
        <v>55</v>
      </c>
      <c r="G2345" s="3" t="s">
        <v>55</v>
      </c>
      <c r="H2345" s="3" t="s">
        <v>56</v>
      </c>
      <c r="I2345" s="11">
        <v>1</v>
      </c>
      <c r="J2345" s="12">
        <v>5</v>
      </c>
      <c r="K2345" s="12">
        <f t="shared" si="36"/>
        <v>5</v>
      </c>
      <c r="L2345" s="4">
        <v>1</v>
      </c>
    </row>
    <row r="2346" spans="1:12" x14ac:dyDescent="0.25">
      <c r="A2346" s="3" t="s">
        <v>2721</v>
      </c>
      <c r="B2346" s="3" t="s">
        <v>3944</v>
      </c>
      <c r="C2346" s="3" t="s">
        <v>2234</v>
      </c>
      <c r="D2346" s="3" t="s">
        <v>2353</v>
      </c>
      <c r="E2346" s="3" t="s">
        <v>58</v>
      </c>
      <c r="F2346" s="3" t="s">
        <v>57</v>
      </c>
      <c r="G2346" s="3" t="s">
        <v>118</v>
      </c>
      <c r="H2346" s="3" t="s">
        <v>2880</v>
      </c>
      <c r="I2346" s="11">
        <v>3</v>
      </c>
      <c r="J2346" s="12">
        <v>2</v>
      </c>
      <c r="K2346" s="12">
        <f t="shared" si="36"/>
        <v>2</v>
      </c>
      <c r="L2346" s="4">
        <v>1</v>
      </c>
    </row>
    <row r="2347" spans="1:12" x14ac:dyDescent="0.25">
      <c r="A2347" s="3" t="s">
        <v>2058</v>
      </c>
      <c r="B2347" s="3" t="s">
        <v>5186</v>
      </c>
      <c r="C2347" s="3" t="s">
        <v>2234</v>
      </c>
      <c r="D2347" s="3" t="s">
        <v>2243</v>
      </c>
      <c r="E2347" s="3" t="s">
        <v>78</v>
      </c>
      <c r="F2347" s="3" t="s">
        <v>77</v>
      </c>
      <c r="G2347" s="3" t="s">
        <v>120</v>
      </c>
      <c r="H2347" s="3" t="s">
        <v>2879</v>
      </c>
      <c r="I2347" s="11">
        <v>7</v>
      </c>
      <c r="J2347" s="12">
        <v>5</v>
      </c>
      <c r="K2347" s="12">
        <f t="shared" si="36"/>
        <v>5</v>
      </c>
      <c r="L2347" s="4">
        <v>1</v>
      </c>
    </row>
    <row r="2348" spans="1:12" x14ac:dyDescent="0.25">
      <c r="A2348" s="3" t="s">
        <v>2059</v>
      </c>
      <c r="B2348" s="3" t="s">
        <v>5226</v>
      </c>
      <c r="C2348" s="3" t="s">
        <v>2234</v>
      </c>
      <c r="D2348" s="3" t="s">
        <v>2333</v>
      </c>
      <c r="E2348" s="3" t="s">
        <v>2227</v>
      </c>
      <c r="F2348" s="3" t="s">
        <v>2230</v>
      </c>
      <c r="G2348" s="3" t="s">
        <v>120</v>
      </c>
      <c r="H2348" s="3" t="s">
        <v>2879</v>
      </c>
      <c r="I2348" s="11">
        <v>5</v>
      </c>
      <c r="J2348" s="12">
        <v>12</v>
      </c>
      <c r="K2348" s="12">
        <f t="shared" si="36"/>
        <v>12</v>
      </c>
      <c r="L2348" s="4">
        <v>1</v>
      </c>
    </row>
    <row r="2349" spans="1:12" x14ac:dyDescent="0.25">
      <c r="A2349" s="3" t="s">
        <v>2720</v>
      </c>
      <c r="B2349" s="3" t="s">
        <v>4926</v>
      </c>
      <c r="C2349" s="3" t="s">
        <v>2234</v>
      </c>
      <c r="D2349" s="3" t="s">
        <v>2302</v>
      </c>
      <c r="E2349" s="3" t="s">
        <v>107</v>
      </c>
      <c r="F2349" s="3" t="s">
        <v>106</v>
      </c>
      <c r="G2349" s="3" t="s">
        <v>127</v>
      </c>
      <c r="H2349" s="3" t="s">
        <v>142</v>
      </c>
      <c r="I2349" s="11">
        <v>8</v>
      </c>
      <c r="J2349" s="12">
        <v>9</v>
      </c>
      <c r="K2349" s="12">
        <f t="shared" si="36"/>
        <v>9</v>
      </c>
      <c r="L2349" s="4">
        <v>1</v>
      </c>
    </row>
    <row r="2350" spans="1:12" x14ac:dyDescent="0.25">
      <c r="A2350" s="3" t="s">
        <v>2060</v>
      </c>
      <c r="B2350" s="3" t="s">
        <v>5187</v>
      </c>
      <c r="C2350" s="3" t="s">
        <v>2234</v>
      </c>
      <c r="D2350" s="3" t="s">
        <v>2664</v>
      </c>
      <c r="E2350" s="3" t="s">
        <v>56</v>
      </c>
      <c r="F2350" s="3" t="s">
        <v>55</v>
      </c>
      <c r="G2350" s="3" t="s">
        <v>120</v>
      </c>
      <c r="H2350" s="3" t="s">
        <v>2879</v>
      </c>
      <c r="I2350" s="11">
        <v>7</v>
      </c>
      <c r="J2350" s="12">
        <v>14</v>
      </c>
      <c r="K2350" s="12">
        <f t="shared" si="36"/>
        <v>14</v>
      </c>
      <c r="L2350" s="4">
        <v>1</v>
      </c>
    </row>
    <row r="2351" spans="1:12" x14ac:dyDescent="0.25">
      <c r="A2351" s="3" t="s">
        <v>2719</v>
      </c>
      <c r="B2351" s="3" t="s">
        <v>3295</v>
      </c>
      <c r="C2351" s="3" t="s">
        <v>2234</v>
      </c>
      <c r="D2351" s="3" t="s">
        <v>2277</v>
      </c>
      <c r="E2351" s="3" t="s">
        <v>113</v>
      </c>
      <c r="F2351" s="3" t="s">
        <v>112</v>
      </c>
      <c r="G2351" s="3" t="s">
        <v>112</v>
      </c>
      <c r="H2351" s="3" t="s">
        <v>113</v>
      </c>
      <c r="I2351" s="11">
        <v>1</v>
      </c>
      <c r="J2351" s="12">
        <v>6</v>
      </c>
      <c r="K2351" s="12">
        <f t="shared" si="36"/>
        <v>6</v>
      </c>
      <c r="L2351" s="4">
        <v>1</v>
      </c>
    </row>
    <row r="2352" spans="1:12" x14ac:dyDescent="0.25">
      <c r="A2352" s="3" t="s">
        <v>2718</v>
      </c>
      <c r="B2352" s="3" t="s">
        <v>3945</v>
      </c>
      <c r="C2352" s="3" t="s">
        <v>2234</v>
      </c>
      <c r="D2352" s="3" t="s">
        <v>2237</v>
      </c>
      <c r="E2352" s="3" t="s">
        <v>50</v>
      </c>
      <c r="F2352" s="3" t="s">
        <v>49</v>
      </c>
      <c r="G2352" s="3" t="s">
        <v>49</v>
      </c>
      <c r="H2352" s="3" t="s">
        <v>50</v>
      </c>
      <c r="I2352" s="11">
        <v>7</v>
      </c>
      <c r="J2352" s="12">
        <v>6</v>
      </c>
      <c r="K2352" s="12">
        <f t="shared" si="36"/>
        <v>6</v>
      </c>
      <c r="L2352" s="4">
        <v>1</v>
      </c>
    </row>
    <row r="2353" spans="1:12" x14ac:dyDescent="0.25">
      <c r="A2353" s="3" t="s">
        <v>2061</v>
      </c>
      <c r="B2353" s="3" t="s">
        <v>5188</v>
      </c>
      <c r="C2353" s="3" t="s">
        <v>2234</v>
      </c>
      <c r="D2353" s="3" t="s">
        <v>2243</v>
      </c>
      <c r="E2353" s="3" t="s">
        <v>70</v>
      </c>
      <c r="F2353" s="3" t="s">
        <v>69</v>
      </c>
      <c r="G2353" s="3" t="s">
        <v>120</v>
      </c>
      <c r="H2353" s="3" t="s">
        <v>2879</v>
      </c>
      <c r="I2353" s="11">
        <v>6</v>
      </c>
      <c r="J2353" s="12">
        <v>4</v>
      </c>
      <c r="K2353" s="12">
        <f t="shared" si="36"/>
        <v>4</v>
      </c>
      <c r="L2353" s="4">
        <v>1</v>
      </c>
    </row>
    <row r="2354" spans="1:12" x14ac:dyDescent="0.25">
      <c r="A2354" s="3" t="s">
        <v>2717</v>
      </c>
      <c r="B2354" s="3" t="s">
        <v>3221</v>
      </c>
      <c r="C2354" s="3" t="s">
        <v>2234</v>
      </c>
      <c r="D2354" s="3" t="s">
        <v>2335</v>
      </c>
      <c r="E2354" s="3" t="s">
        <v>68</v>
      </c>
      <c r="F2354" s="3" t="s">
        <v>67</v>
      </c>
      <c r="G2354" s="3" t="s">
        <v>67</v>
      </c>
      <c r="H2354" s="3" t="s">
        <v>68</v>
      </c>
      <c r="I2354" s="11">
        <v>4</v>
      </c>
      <c r="J2354" s="12">
        <v>9</v>
      </c>
      <c r="K2354" s="12">
        <f t="shared" si="36"/>
        <v>9</v>
      </c>
      <c r="L2354" s="4">
        <v>0.7</v>
      </c>
    </row>
    <row r="2355" spans="1:12" x14ac:dyDescent="0.25">
      <c r="A2355" s="3" t="s">
        <v>2717</v>
      </c>
      <c r="B2355" s="3" t="s">
        <v>3221</v>
      </c>
      <c r="C2355" s="3" t="s">
        <v>2234</v>
      </c>
      <c r="D2355" s="3" t="s">
        <v>2335</v>
      </c>
      <c r="E2355" s="3" t="s">
        <v>90</v>
      </c>
      <c r="F2355" s="3" t="s">
        <v>89</v>
      </c>
      <c r="G2355" s="3" t="s">
        <v>89</v>
      </c>
      <c r="H2355" s="3" t="s">
        <v>90</v>
      </c>
      <c r="I2355" s="11">
        <v>4</v>
      </c>
      <c r="J2355" s="12">
        <v>9</v>
      </c>
      <c r="K2355" s="12">
        <f t="shared" si="36"/>
        <v>9</v>
      </c>
      <c r="L2355" s="4">
        <v>0.3</v>
      </c>
    </row>
    <row r="2356" spans="1:12" x14ac:dyDescent="0.25">
      <c r="A2356" s="3" t="s">
        <v>2110</v>
      </c>
      <c r="B2356" s="3" t="s">
        <v>4927</v>
      </c>
      <c r="C2356" s="3" t="s">
        <v>2234</v>
      </c>
      <c r="D2356" s="3" t="s">
        <v>2716</v>
      </c>
      <c r="E2356" s="3" t="s">
        <v>62</v>
      </c>
      <c r="F2356" s="3" t="s">
        <v>61</v>
      </c>
      <c r="G2356" s="3" t="s">
        <v>130</v>
      </c>
      <c r="H2356" s="3" t="s">
        <v>2885</v>
      </c>
      <c r="I2356" s="11">
        <v>1</v>
      </c>
      <c r="J2356" s="12">
        <v>3</v>
      </c>
      <c r="K2356" s="12">
        <f t="shared" si="36"/>
        <v>3</v>
      </c>
      <c r="L2356" s="4">
        <v>1</v>
      </c>
    </row>
    <row r="2357" spans="1:12" x14ac:dyDescent="0.25">
      <c r="A2357" s="3" t="s">
        <v>2062</v>
      </c>
      <c r="B2357" s="3" t="s">
        <v>3946</v>
      </c>
      <c r="C2357" s="3" t="s">
        <v>2234</v>
      </c>
      <c r="D2357" s="3" t="s">
        <v>2671</v>
      </c>
      <c r="E2357" s="3" t="s">
        <v>96</v>
      </c>
      <c r="F2357" s="3" t="s">
        <v>95</v>
      </c>
      <c r="G2357" s="3" t="s">
        <v>120</v>
      </c>
      <c r="H2357" s="3" t="s">
        <v>2879</v>
      </c>
      <c r="I2357" s="11">
        <v>1</v>
      </c>
      <c r="J2357" s="12">
        <v>4</v>
      </c>
      <c r="K2357" s="12">
        <f t="shared" si="36"/>
        <v>4</v>
      </c>
      <c r="L2357" s="4">
        <v>1</v>
      </c>
    </row>
    <row r="2358" spans="1:12" x14ac:dyDescent="0.25">
      <c r="A2358" s="3" t="s">
        <v>2063</v>
      </c>
      <c r="B2358" s="3" t="s">
        <v>4928</v>
      </c>
      <c r="C2358" s="3" t="s">
        <v>2234</v>
      </c>
      <c r="D2358" s="3" t="s">
        <v>2715</v>
      </c>
      <c r="E2358" s="3" t="s">
        <v>31</v>
      </c>
      <c r="F2358" s="3" t="s">
        <v>30</v>
      </c>
      <c r="G2358" s="3" t="s">
        <v>30</v>
      </c>
      <c r="H2358" s="3" t="s">
        <v>31</v>
      </c>
      <c r="I2358" s="11">
        <v>8</v>
      </c>
      <c r="J2358" s="12">
        <v>11</v>
      </c>
      <c r="K2358" s="12">
        <f t="shared" si="36"/>
        <v>11</v>
      </c>
      <c r="L2358" s="4">
        <v>1</v>
      </c>
    </row>
    <row r="2359" spans="1:12" x14ac:dyDescent="0.25">
      <c r="A2359" s="3" t="s">
        <v>2064</v>
      </c>
      <c r="B2359" s="3" t="s">
        <v>3162</v>
      </c>
      <c r="C2359" s="3" t="s">
        <v>2234</v>
      </c>
      <c r="D2359" s="3" t="s">
        <v>2714</v>
      </c>
      <c r="E2359" s="3" t="s">
        <v>66</v>
      </c>
      <c r="F2359" s="3" t="s">
        <v>65</v>
      </c>
      <c r="G2359" s="3" t="s">
        <v>65</v>
      </c>
      <c r="H2359" s="3" t="s">
        <v>66</v>
      </c>
      <c r="I2359" s="11">
        <v>4</v>
      </c>
      <c r="J2359" s="12">
        <v>9</v>
      </c>
      <c r="K2359" s="12">
        <f t="shared" si="36"/>
        <v>9</v>
      </c>
      <c r="L2359" s="4">
        <v>1</v>
      </c>
    </row>
    <row r="2360" spans="1:12" x14ac:dyDescent="0.25">
      <c r="A2360" s="3" t="s">
        <v>2111</v>
      </c>
      <c r="B2360" s="3" t="s">
        <v>3492</v>
      </c>
      <c r="C2360" s="3" t="s">
        <v>2234</v>
      </c>
      <c r="D2360" s="3" t="s">
        <v>2702</v>
      </c>
      <c r="E2360" s="3" t="s">
        <v>68</v>
      </c>
      <c r="F2360" s="3" t="s">
        <v>67</v>
      </c>
      <c r="G2360" s="3" t="s">
        <v>120</v>
      </c>
      <c r="H2360" s="3" t="s">
        <v>2879</v>
      </c>
      <c r="I2360" s="11">
        <v>10</v>
      </c>
      <c r="J2360" s="12">
        <v>8</v>
      </c>
      <c r="K2360" s="12">
        <f t="shared" si="36"/>
        <v>8</v>
      </c>
      <c r="L2360" s="4">
        <v>1</v>
      </c>
    </row>
    <row r="2361" spans="1:12" x14ac:dyDescent="0.25">
      <c r="A2361" s="3" t="s">
        <v>2713</v>
      </c>
      <c r="B2361" s="3" t="s">
        <v>4929</v>
      </c>
      <c r="C2361" s="3" t="s">
        <v>2234</v>
      </c>
      <c r="D2361" s="3" t="s">
        <v>2282</v>
      </c>
      <c r="E2361" s="3" t="s">
        <v>31</v>
      </c>
      <c r="F2361" s="3" t="s">
        <v>30</v>
      </c>
      <c r="G2361" s="3" t="s">
        <v>30</v>
      </c>
      <c r="H2361" s="3" t="s">
        <v>31</v>
      </c>
      <c r="I2361" s="11">
        <v>5</v>
      </c>
      <c r="J2361" s="12">
        <v>12</v>
      </c>
      <c r="K2361" s="12">
        <f t="shared" si="36"/>
        <v>12</v>
      </c>
      <c r="L2361" s="4">
        <v>1</v>
      </c>
    </row>
    <row r="2362" spans="1:12" x14ac:dyDescent="0.25">
      <c r="A2362" s="3" t="s">
        <v>2112</v>
      </c>
      <c r="B2362" s="3" t="s">
        <v>4930</v>
      </c>
      <c r="C2362" s="3" t="s">
        <v>2234</v>
      </c>
      <c r="D2362" s="3" t="s">
        <v>2302</v>
      </c>
      <c r="E2362" s="3" t="s">
        <v>31</v>
      </c>
      <c r="F2362" s="3" t="s">
        <v>30</v>
      </c>
      <c r="G2362" s="3" t="s">
        <v>127</v>
      </c>
      <c r="H2362" s="3" t="s">
        <v>142</v>
      </c>
      <c r="I2362" s="11">
        <v>7</v>
      </c>
      <c r="J2362" s="12">
        <v>5</v>
      </c>
      <c r="K2362" s="12">
        <f t="shared" si="36"/>
        <v>5</v>
      </c>
      <c r="L2362" s="4">
        <v>1</v>
      </c>
    </row>
    <row r="2363" spans="1:12" x14ac:dyDescent="0.25">
      <c r="A2363" s="3" t="s">
        <v>2712</v>
      </c>
      <c r="B2363" s="3" t="s">
        <v>2935</v>
      </c>
      <c r="C2363" s="3" t="s">
        <v>2234</v>
      </c>
      <c r="D2363" s="3" t="s">
        <v>2255</v>
      </c>
      <c r="E2363" s="3" t="s">
        <v>86</v>
      </c>
      <c r="F2363" s="3" t="s">
        <v>85</v>
      </c>
      <c r="G2363" s="3" t="s">
        <v>127</v>
      </c>
      <c r="H2363" s="3" t="s">
        <v>142</v>
      </c>
      <c r="I2363" s="11">
        <v>2</v>
      </c>
      <c r="J2363" s="12">
        <v>2</v>
      </c>
      <c r="K2363" s="12">
        <f t="shared" si="36"/>
        <v>2</v>
      </c>
      <c r="L2363" s="4">
        <v>1</v>
      </c>
    </row>
    <row r="2364" spans="1:12" x14ac:dyDescent="0.25">
      <c r="A2364" s="3" t="s">
        <v>2069</v>
      </c>
      <c r="B2364" s="3" t="s">
        <v>5189</v>
      </c>
      <c r="C2364" s="3" t="s">
        <v>2234</v>
      </c>
      <c r="D2364" s="3" t="s">
        <v>2243</v>
      </c>
      <c r="E2364" s="3" t="s">
        <v>54</v>
      </c>
      <c r="F2364" s="3" t="s">
        <v>53</v>
      </c>
      <c r="G2364" s="3" t="s">
        <v>120</v>
      </c>
      <c r="H2364" s="3" t="s">
        <v>2879</v>
      </c>
      <c r="I2364" s="11">
        <v>9</v>
      </c>
      <c r="J2364" s="12">
        <v>14</v>
      </c>
      <c r="K2364" s="12">
        <f t="shared" si="36"/>
        <v>14</v>
      </c>
      <c r="L2364" s="4">
        <v>1</v>
      </c>
    </row>
    <row r="2365" spans="1:12" x14ac:dyDescent="0.25">
      <c r="A2365" s="3" t="s">
        <v>2070</v>
      </c>
      <c r="B2365" s="3" t="s">
        <v>3493</v>
      </c>
      <c r="C2365" s="3" t="s">
        <v>2234</v>
      </c>
      <c r="D2365" s="3" t="s">
        <v>2298</v>
      </c>
      <c r="E2365" s="3" t="s">
        <v>68</v>
      </c>
      <c r="F2365" s="3" t="s">
        <v>67</v>
      </c>
      <c r="G2365" s="3" t="s">
        <v>120</v>
      </c>
      <c r="H2365" s="3" t="s">
        <v>2879</v>
      </c>
      <c r="I2365" s="11">
        <v>5</v>
      </c>
      <c r="J2365" s="12">
        <v>7</v>
      </c>
      <c r="K2365" s="12">
        <f t="shared" si="36"/>
        <v>7</v>
      </c>
      <c r="L2365" s="4">
        <v>0.5</v>
      </c>
    </row>
    <row r="2366" spans="1:12" x14ac:dyDescent="0.25">
      <c r="A2366" s="3" t="s">
        <v>2070</v>
      </c>
      <c r="B2366" s="3" t="s">
        <v>3493</v>
      </c>
      <c r="C2366" s="3" t="s">
        <v>2234</v>
      </c>
      <c r="D2366" s="3" t="s">
        <v>2298</v>
      </c>
      <c r="E2366" s="3" t="s">
        <v>90</v>
      </c>
      <c r="F2366" s="3" t="s">
        <v>89</v>
      </c>
      <c r="G2366" s="3" t="s">
        <v>120</v>
      </c>
      <c r="H2366" s="3" t="s">
        <v>2879</v>
      </c>
      <c r="I2366" s="11">
        <v>5</v>
      </c>
      <c r="J2366" s="12">
        <v>7</v>
      </c>
      <c r="K2366" s="12">
        <f t="shared" si="36"/>
        <v>7</v>
      </c>
      <c r="L2366" s="4">
        <v>0.5</v>
      </c>
    </row>
    <row r="2367" spans="1:12" x14ac:dyDescent="0.25">
      <c r="A2367" s="3" t="s">
        <v>2711</v>
      </c>
      <c r="B2367" s="3" t="s">
        <v>4931</v>
      </c>
      <c r="C2367" s="3" t="s">
        <v>2234</v>
      </c>
      <c r="D2367" s="3" t="s">
        <v>2308</v>
      </c>
      <c r="E2367" s="3" t="s">
        <v>96</v>
      </c>
      <c r="F2367" s="3" t="s">
        <v>95</v>
      </c>
      <c r="G2367" s="3" t="s">
        <v>95</v>
      </c>
      <c r="H2367" s="3" t="s">
        <v>96</v>
      </c>
      <c r="I2367" s="11">
        <v>1</v>
      </c>
      <c r="J2367" s="12">
        <v>3</v>
      </c>
      <c r="K2367" s="12">
        <f t="shared" si="36"/>
        <v>3</v>
      </c>
      <c r="L2367" s="4">
        <v>1</v>
      </c>
    </row>
    <row r="2368" spans="1:12" x14ac:dyDescent="0.25">
      <c r="A2368" s="3" t="s">
        <v>2065</v>
      </c>
      <c r="B2368" s="3" t="s">
        <v>3947</v>
      </c>
      <c r="C2368" s="3" t="s">
        <v>2234</v>
      </c>
      <c r="D2368" s="3" t="s">
        <v>2710</v>
      </c>
      <c r="E2368" s="3" t="s">
        <v>109</v>
      </c>
      <c r="F2368" s="3" t="s">
        <v>108</v>
      </c>
      <c r="G2368" s="3" t="s">
        <v>120</v>
      </c>
      <c r="H2368" s="3" t="s">
        <v>2879</v>
      </c>
      <c r="I2368" s="11">
        <v>8</v>
      </c>
      <c r="J2368" s="12">
        <v>10</v>
      </c>
      <c r="K2368" s="12">
        <f t="shared" si="36"/>
        <v>10</v>
      </c>
      <c r="L2368" s="4">
        <v>1</v>
      </c>
    </row>
    <row r="2369" spans="1:12" x14ac:dyDescent="0.25">
      <c r="A2369" s="3" t="s">
        <v>2113</v>
      </c>
      <c r="B2369" s="3" t="s">
        <v>3948</v>
      </c>
      <c r="C2369" s="3" t="s">
        <v>2234</v>
      </c>
      <c r="D2369" s="3" t="s">
        <v>2702</v>
      </c>
      <c r="E2369" s="3" t="s">
        <v>2224</v>
      </c>
      <c r="F2369" s="3" t="s">
        <v>40</v>
      </c>
      <c r="G2369" s="3" t="s">
        <v>120</v>
      </c>
      <c r="H2369" s="3" t="s">
        <v>2879</v>
      </c>
      <c r="I2369" s="11">
        <v>7</v>
      </c>
      <c r="J2369" s="12">
        <v>9</v>
      </c>
      <c r="K2369" s="12">
        <f t="shared" si="36"/>
        <v>9</v>
      </c>
      <c r="L2369" s="4">
        <v>1</v>
      </c>
    </row>
    <row r="2370" spans="1:12" x14ac:dyDescent="0.25">
      <c r="A2370" s="3" t="s">
        <v>2709</v>
      </c>
      <c r="B2370" s="3" t="s">
        <v>4932</v>
      </c>
      <c r="C2370" s="3" t="s">
        <v>2234</v>
      </c>
      <c r="D2370" s="3" t="s">
        <v>2708</v>
      </c>
      <c r="E2370" s="3" t="s">
        <v>37</v>
      </c>
      <c r="F2370" s="3" t="s">
        <v>36</v>
      </c>
      <c r="G2370" s="3" t="s">
        <v>127</v>
      </c>
      <c r="H2370" s="3" t="s">
        <v>142</v>
      </c>
      <c r="I2370" s="11">
        <v>2</v>
      </c>
      <c r="J2370" s="12">
        <v>2</v>
      </c>
      <c r="K2370" s="12">
        <f t="shared" ref="K2370:K2433" si="37">IF(J2370&gt;31,31,J2370)</f>
        <v>2</v>
      </c>
      <c r="L2370" s="4">
        <v>1</v>
      </c>
    </row>
    <row r="2371" spans="1:12" x14ac:dyDescent="0.25">
      <c r="A2371" s="3" t="s">
        <v>2066</v>
      </c>
      <c r="B2371" s="3" t="s">
        <v>3949</v>
      </c>
      <c r="C2371" s="3" t="s">
        <v>2234</v>
      </c>
      <c r="D2371" s="3" t="s">
        <v>2284</v>
      </c>
      <c r="E2371" s="3" t="s">
        <v>99</v>
      </c>
      <c r="F2371" s="3" t="s">
        <v>98</v>
      </c>
      <c r="G2371" s="3" t="s">
        <v>120</v>
      </c>
      <c r="H2371" s="3" t="s">
        <v>2879</v>
      </c>
      <c r="I2371" s="11">
        <v>1</v>
      </c>
      <c r="J2371" s="12">
        <v>4</v>
      </c>
      <c r="K2371" s="12">
        <f t="shared" si="37"/>
        <v>4</v>
      </c>
      <c r="L2371" s="4">
        <v>1</v>
      </c>
    </row>
    <row r="2372" spans="1:12" x14ac:dyDescent="0.25">
      <c r="A2372" s="3" t="s">
        <v>2067</v>
      </c>
      <c r="B2372" s="3" t="s">
        <v>3296</v>
      </c>
      <c r="C2372" s="3" t="s">
        <v>2234</v>
      </c>
      <c r="D2372" s="3" t="s">
        <v>2707</v>
      </c>
      <c r="E2372" s="3" t="s">
        <v>134</v>
      </c>
      <c r="F2372" s="3" t="s">
        <v>133</v>
      </c>
      <c r="G2372" s="3" t="s">
        <v>133</v>
      </c>
      <c r="H2372" s="3" t="s">
        <v>2549</v>
      </c>
      <c r="I2372" s="11">
        <v>4</v>
      </c>
      <c r="J2372" s="12">
        <v>4</v>
      </c>
      <c r="K2372" s="12">
        <f t="shared" si="37"/>
        <v>4</v>
      </c>
      <c r="L2372" s="4">
        <v>1</v>
      </c>
    </row>
    <row r="2373" spans="1:12" x14ac:dyDescent="0.25">
      <c r="A2373" s="3" t="s">
        <v>2706</v>
      </c>
      <c r="B2373" s="3" t="s">
        <v>2919</v>
      </c>
      <c r="C2373" s="3" t="s">
        <v>2234</v>
      </c>
      <c r="D2373" s="3" t="s">
        <v>2298</v>
      </c>
      <c r="E2373" s="3" t="s">
        <v>101</v>
      </c>
      <c r="F2373" s="3" t="s">
        <v>100</v>
      </c>
      <c r="G2373" s="3" t="s">
        <v>120</v>
      </c>
      <c r="H2373" s="3" t="s">
        <v>2879</v>
      </c>
      <c r="I2373" s="11">
        <v>8</v>
      </c>
      <c r="J2373" s="12">
        <v>6</v>
      </c>
      <c r="K2373" s="12">
        <f t="shared" si="37"/>
        <v>6</v>
      </c>
      <c r="L2373" s="4">
        <v>0.5</v>
      </c>
    </row>
    <row r="2374" spans="1:12" x14ac:dyDescent="0.25">
      <c r="A2374" s="3" t="s">
        <v>2705</v>
      </c>
      <c r="B2374" s="3" t="s">
        <v>3494</v>
      </c>
      <c r="C2374" s="3" t="s">
        <v>2234</v>
      </c>
      <c r="D2374" s="3" t="s">
        <v>2819</v>
      </c>
      <c r="E2374" s="3" t="s">
        <v>2223</v>
      </c>
      <c r="F2374" s="3" t="s">
        <v>97</v>
      </c>
      <c r="G2374" s="3" t="s">
        <v>135</v>
      </c>
      <c r="H2374" s="3" t="s">
        <v>2883</v>
      </c>
      <c r="I2374" s="11">
        <v>3</v>
      </c>
      <c r="J2374" s="12">
        <v>2</v>
      </c>
      <c r="K2374" s="12">
        <f t="shared" si="37"/>
        <v>2</v>
      </c>
      <c r="L2374" s="4">
        <v>0.2</v>
      </c>
    </row>
    <row r="2375" spans="1:12" x14ac:dyDescent="0.25">
      <c r="A2375" s="3" t="s">
        <v>2705</v>
      </c>
      <c r="B2375" s="3" t="s">
        <v>3494</v>
      </c>
      <c r="C2375" s="3" t="s">
        <v>2234</v>
      </c>
      <c r="D2375" s="3" t="s">
        <v>2343</v>
      </c>
      <c r="E2375" s="3" t="s">
        <v>2223</v>
      </c>
      <c r="F2375" s="3" t="s">
        <v>97</v>
      </c>
      <c r="G2375" s="3" t="s">
        <v>97</v>
      </c>
      <c r="H2375" s="3" t="s">
        <v>2873</v>
      </c>
      <c r="I2375" s="11">
        <v>3</v>
      </c>
      <c r="J2375" s="12">
        <v>2</v>
      </c>
      <c r="K2375" s="12">
        <f t="shared" si="37"/>
        <v>2</v>
      </c>
      <c r="L2375" s="4">
        <v>0.8</v>
      </c>
    </row>
    <row r="2376" spans="1:12" x14ac:dyDescent="0.25">
      <c r="A2376" s="3" t="s">
        <v>2704</v>
      </c>
      <c r="B2376" s="3" t="s">
        <v>4933</v>
      </c>
      <c r="C2376" s="3" t="s">
        <v>2234</v>
      </c>
      <c r="D2376" s="3" t="s">
        <v>2259</v>
      </c>
      <c r="E2376" s="3" t="s">
        <v>84</v>
      </c>
      <c r="F2376" s="3" t="s">
        <v>83</v>
      </c>
      <c r="G2376" s="3" t="s">
        <v>127</v>
      </c>
      <c r="H2376" s="3" t="s">
        <v>142</v>
      </c>
      <c r="I2376" s="11">
        <v>1</v>
      </c>
      <c r="J2376" s="12">
        <v>3</v>
      </c>
      <c r="K2376" s="12">
        <f t="shared" si="37"/>
        <v>3</v>
      </c>
      <c r="L2376" s="4">
        <v>1</v>
      </c>
    </row>
    <row r="2377" spans="1:12" x14ac:dyDescent="0.25">
      <c r="A2377" s="3" t="s">
        <v>2703</v>
      </c>
      <c r="B2377" s="3" t="s">
        <v>3950</v>
      </c>
      <c r="C2377" s="3" t="s">
        <v>2234</v>
      </c>
      <c r="D2377" s="3" t="s">
        <v>2731</v>
      </c>
      <c r="E2377" s="3" t="s">
        <v>48</v>
      </c>
      <c r="F2377" s="3" t="s">
        <v>47</v>
      </c>
      <c r="G2377" s="3" t="s">
        <v>135</v>
      </c>
      <c r="H2377" s="3" t="s">
        <v>2883</v>
      </c>
      <c r="I2377" s="11">
        <v>1</v>
      </c>
      <c r="J2377" s="12">
        <v>1</v>
      </c>
      <c r="K2377" s="12">
        <f t="shared" si="37"/>
        <v>1</v>
      </c>
      <c r="L2377" s="4">
        <v>0.5</v>
      </c>
    </row>
    <row r="2378" spans="1:12" x14ac:dyDescent="0.25">
      <c r="A2378" s="3" t="s">
        <v>2703</v>
      </c>
      <c r="B2378" s="3" t="s">
        <v>3950</v>
      </c>
      <c r="C2378" s="3" t="s">
        <v>2234</v>
      </c>
      <c r="D2378" s="3" t="s">
        <v>2298</v>
      </c>
      <c r="E2378" s="3" t="s">
        <v>48</v>
      </c>
      <c r="F2378" s="3" t="s">
        <v>47</v>
      </c>
      <c r="G2378" s="3" t="s">
        <v>120</v>
      </c>
      <c r="H2378" s="3" t="s">
        <v>2879</v>
      </c>
      <c r="I2378" s="11">
        <v>1</v>
      </c>
      <c r="J2378" s="12">
        <v>1</v>
      </c>
      <c r="K2378" s="12">
        <f t="shared" si="37"/>
        <v>1</v>
      </c>
      <c r="L2378" s="4">
        <v>0.5</v>
      </c>
    </row>
    <row r="2379" spans="1:12" x14ac:dyDescent="0.25">
      <c r="A2379" s="3" t="s">
        <v>2072</v>
      </c>
      <c r="B2379" s="3" t="s">
        <v>3951</v>
      </c>
      <c r="C2379" s="3" t="s">
        <v>2234</v>
      </c>
      <c r="D2379" s="3" t="s">
        <v>2702</v>
      </c>
      <c r="E2379" s="3" t="s">
        <v>90</v>
      </c>
      <c r="F2379" s="3" t="s">
        <v>89</v>
      </c>
      <c r="G2379" s="3" t="s">
        <v>120</v>
      </c>
      <c r="H2379" s="3" t="s">
        <v>2879</v>
      </c>
      <c r="I2379" s="11">
        <v>10</v>
      </c>
      <c r="J2379" s="12">
        <v>9</v>
      </c>
      <c r="K2379" s="12">
        <f t="shared" si="37"/>
        <v>9</v>
      </c>
      <c r="L2379" s="4">
        <v>1</v>
      </c>
    </row>
    <row r="2380" spans="1:12" x14ac:dyDescent="0.25">
      <c r="A2380" s="3" t="s">
        <v>2075</v>
      </c>
      <c r="B2380" s="3" t="s">
        <v>5352</v>
      </c>
      <c r="C2380" s="3" t="s">
        <v>2234</v>
      </c>
      <c r="D2380" s="3" t="s">
        <v>2243</v>
      </c>
      <c r="E2380" s="3" t="s">
        <v>99</v>
      </c>
      <c r="F2380" s="3" t="s">
        <v>98</v>
      </c>
      <c r="G2380" s="3" t="s">
        <v>120</v>
      </c>
      <c r="H2380" s="3" t="s">
        <v>2879</v>
      </c>
      <c r="I2380" s="11">
        <v>9</v>
      </c>
      <c r="J2380" s="12">
        <v>5</v>
      </c>
      <c r="K2380" s="12">
        <f t="shared" si="37"/>
        <v>5</v>
      </c>
      <c r="L2380" s="4">
        <v>1</v>
      </c>
    </row>
    <row r="2381" spans="1:12" x14ac:dyDescent="0.25">
      <c r="A2381" s="3" t="s">
        <v>2114</v>
      </c>
      <c r="B2381" s="3" t="s">
        <v>3222</v>
      </c>
      <c r="C2381" s="3" t="s">
        <v>2234</v>
      </c>
      <c r="D2381" s="3" t="s">
        <v>2335</v>
      </c>
      <c r="E2381" s="3" t="s">
        <v>56</v>
      </c>
      <c r="F2381" s="3" t="s">
        <v>55</v>
      </c>
      <c r="G2381" s="3" t="s">
        <v>55</v>
      </c>
      <c r="H2381" s="3" t="s">
        <v>56</v>
      </c>
      <c r="I2381" s="11">
        <v>4</v>
      </c>
      <c r="J2381" s="12">
        <v>5</v>
      </c>
      <c r="K2381" s="12">
        <f t="shared" si="37"/>
        <v>5</v>
      </c>
      <c r="L2381" s="4">
        <v>0.6</v>
      </c>
    </row>
    <row r="2382" spans="1:12" x14ac:dyDescent="0.25">
      <c r="A2382" s="3" t="s">
        <v>2114</v>
      </c>
      <c r="B2382" s="3" t="s">
        <v>3222</v>
      </c>
      <c r="C2382" s="3" t="s">
        <v>2234</v>
      </c>
      <c r="D2382" s="3" t="s">
        <v>2335</v>
      </c>
      <c r="E2382" s="3" t="s">
        <v>37</v>
      </c>
      <c r="F2382" s="3" t="s">
        <v>36</v>
      </c>
      <c r="G2382" s="3" t="s">
        <v>36</v>
      </c>
      <c r="H2382" s="3" t="s">
        <v>37</v>
      </c>
      <c r="I2382" s="11">
        <v>4</v>
      </c>
      <c r="J2382" s="12">
        <v>5</v>
      </c>
      <c r="K2382" s="12">
        <f t="shared" si="37"/>
        <v>5</v>
      </c>
      <c r="L2382" s="4">
        <v>0.4</v>
      </c>
    </row>
    <row r="2383" spans="1:12" x14ac:dyDescent="0.25">
      <c r="A2383" s="3" t="s">
        <v>2115</v>
      </c>
      <c r="B2383" s="3" t="s">
        <v>3952</v>
      </c>
      <c r="C2383" s="3" t="s">
        <v>2234</v>
      </c>
      <c r="D2383" s="3" t="s">
        <v>2351</v>
      </c>
      <c r="E2383" s="3" t="s">
        <v>70</v>
      </c>
      <c r="F2383" s="3" t="s">
        <v>69</v>
      </c>
      <c r="G2383" s="3" t="s">
        <v>69</v>
      </c>
      <c r="H2383" s="3" t="s">
        <v>70</v>
      </c>
      <c r="I2383" s="11">
        <v>10</v>
      </c>
      <c r="J2383" s="12">
        <v>8</v>
      </c>
      <c r="K2383" s="12">
        <f t="shared" si="37"/>
        <v>8</v>
      </c>
      <c r="L2383" s="4">
        <v>1</v>
      </c>
    </row>
    <row r="2384" spans="1:12" x14ac:dyDescent="0.25">
      <c r="A2384" s="3" t="s">
        <v>2116</v>
      </c>
      <c r="B2384" s="3" t="s">
        <v>5353</v>
      </c>
      <c r="C2384" s="3" t="s">
        <v>2234</v>
      </c>
      <c r="D2384" s="3" t="s">
        <v>2333</v>
      </c>
      <c r="E2384" s="3" t="s">
        <v>58</v>
      </c>
      <c r="F2384" s="3" t="s">
        <v>57</v>
      </c>
      <c r="G2384" s="3" t="s">
        <v>120</v>
      </c>
      <c r="H2384" s="3" t="s">
        <v>2879</v>
      </c>
      <c r="I2384" s="11">
        <v>9</v>
      </c>
      <c r="J2384" s="12">
        <v>4</v>
      </c>
      <c r="K2384" s="12">
        <f t="shared" si="37"/>
        <v>4</v>
      </c>
      <c r="L2384" s="4">
        <v>1</v>
      </c>
    </row>
    <row r="2385" spans="1:12" x14ac:dyDescent="0.25">
      <c r="A2385" s="3" t="s">
        <v>2701</v>
      </c>
      <c r="B2385" s="3" t="s">
        <v>3495</v>
      </c>
      <c r="C2385" s="3" t="s">
        <v>2234</v>
      </c>
      <c r="D2385" s="3" t="s">
        <v>2298</v>
      </c>
      <c r="E2385" s="3" t="s">
        <v>50</v>
      </c>
      <c r="F2385" s="3" t="s">
        <v>49</v>
      </c>
      <c r="G2385" s="3" t="s">
        <v>120</v>
      </c>
      <c r="H2385" s="3" t="s">
        <v>2879</v>
      </c>
      <c r="I2385" s="11">
        <v>5</v>
      </c>
      <c r="J2385" s="12">
        <v>5</v>
      </c>
      <c r="K2385" s="12">
        <f t="shared" si="37"/>
        <v>5</v>
      </c>
      <c r="L2385" s="4">
        <v>0.5</v>
      </c>
    </row>
    <row r="2386" spans="1:12" x14ac:dyDescent="0.25">
      <c r="A2386" s="3" t="s">
        <v>2701</v>
      </c>
      <c r="B2386" s="3" t="s">
        <v>3495</v>
      </c>
      <c r="C2386" s="3" t="s">
        <v>2234</v>
      </c>
      <c r="D2386" s="3" t="s">
        <v>2298</v>
      </c>
      <c r="E2386" s="3" t="s">
        <v>25</v>
      </c>
      <c r="F2386" s="3" t="s">
        <v>24</v>
      </c>
      <c r="G2386" s="3" t="s">
        <v>120</v>
      </c>
      <c r="H2386" s="3" t="s">
        <v>2879</v>
      </c>
      <c r="I2386" s="11">
        <v>5</v>
      </c>
      <c r="J2386" s="12">
        <v>5</v>
      </c>
      <c r="K2386" s="12">
        <f t="shared" si="37"/>
        <v>5</v>
      </c>
      <c r="L2386" s="4">
        <v>0.5</v>
      </c>
    </row>
    <row r="2387" spans="1:12" x14ac:dyDescent="0.25">
      <c r="A2387" s="3" t="s">
        <v>2117</v>
      </c>
      <c r="B2387" s="3" t="s">
        <v>2943</v>
      </c>
      <c r="C2387" s="3" t="s">
        <v>2234</v>
      </c>
      <c r="D2387" s="3" t="s">
        <v>2300</v>
      </c>
      <c r="E2387" s="3" t="s">
        <v>56</v>
      </c>
      <c r="F2387" s="3" t="s">
        <v>55</v>
      </c>
      <c r="G2387" s="3" t="s">
        <v>127</v>
      </c>
      <c r="H2387" s="3" t="s">
        <v>142</v>
      </c>
      <c r="I2387" s="11">
        <v>1</v>
      </c>
      <c r="J2387" s="12">
        <v>3</v>
      </c>
      <c r="K2387" s="12">
        <f t="shared" si="37"/>
        <v>3</v>
      </c>
      <c r="L2387" s="4">
        <v>1</v>
      </c>
    </row>
    <row r="2388" spans="1:12" x14ac:dyDescent="0.25">
      <c r="A2388" s="3" t="s">
        <v>2700</v>
      </c>
      <c r="B2388" s="3" t="s">
        <v>4934</v>
      </c>
      <c r="C2388" s="3" t="s">
        <v>2234</v>
      </c>
      <c r="D2388" s="3" t="s">
        <v>2274</v>
      </c>
      <c r="E2388" s="3" t="s">
        <v>109</v>
      </c>
      <c r="F2388" s="3" t="s">
        <v>108</v>
      </c>
      <c r="G2388" s="3" t="s">
        <v>127</v>
      </c>
      <c r="H2388" s="3" t="s">
        <v>142</v>
      </c>
      <c r="I2388" s="11">
        <v>5</v>
      </c>
      <c r="J2388" s="12">
        <v>3</v>
      </c>
      <c r="K2388" s="12">
        <f t="shared" si="37"/>
        <v>3</v>
      </c>
      <c r="L2388" s="4">
        <v>1</v>
      </c>
    </row>
    <row r="2389" spans="1:12" x14ac:dyDescent="0.25">
      <c r="A2389" s="3" t="s">
        <v>2118</v>
      </c>
      <c r="B2389" s="3" t="s">
        <v>2944</v>
      </c>
      <c r="C2389" s="3" t="s">
        <v>2234</v>
      </c>
      <c r="D2389" s="3" t="s">
        <v>2357</v>
      </c>
      <c r="E2389" s="3" t="s">
        <v>56</v>
      </c>
      <c r="F2389" s="3" t="s">
        <v>55</v>
      </c>
      <c r="G2389" s="3" t="s">
        <v>127</v>
      </c>
      <c r="H2389" s="3" t="s">
        <v>142</v>
      </c>
      <c r="I2389" s="11">
        <v>1</v>
      </c>
      <c r="J2389" s="12">
        <v>3</v>
      </c>
      <c r="K2389" s="12">
        <f t="shared" si="37"/>
        <v>3</v>
      </c>
      <c r="L2389" s="4">
        <v>1</v>
      </c>
    </row>
    <row r="2390" spans="1:12" x14ac:dyDescent="0.25">
      <c r="A2390" s="3" t="s">
        <v>2119</v>
      </c>
      <c r="B2390" s="3" t="s">
        <v>4935</v>
      </c>
      <c r="C2390" s="3" t="s">
        <v>2234</v>
      </c>
      <c r="D2390" s="3" t="s">
        <v>2351</v>
      </c>
      <c r="E2390" s="3" t="s">
        <v>31</v>
      </c>
      <c r="F2390" s="3" t="s">
        <v>30</v>
      </c>
      <c r="G2390" s="3" t="s">
        <v>30</v>
      </c>
      <c r="H2390" s="3" t="s">
        <v>31</v>
      </c>
      <c r="I2390" s="11">
        <v>1</v>
      </c>
      <c r="J2390" s="12">
        <v>3</v>
      </c>
      <c r="K2390" s="12">
        <f t="shared" si="37"/>
        <v>3</v>
      </c>
      <c r="L2390" s="4">
        <v>1</v>
      </c>
    </row>
    <row r="2391" spans="1:12" x14ac:dyDescent="0.25">
      <c r="A2391" s="3" t="s">
        <v>2120</v>
      </c>
      <c r="B2391" s="3" t="s">
        <v>3496</v>
      </c>
      <c r="C2391" s="3" t="s">
        <v>2234</v>
      </c>
      <c r="D2391" s="3" t="s">
        <v>2302</v>
      </c>
      <c r="E2391" s="3" t="s">
        <v>99</v>
      </c>
      <c r="F2391" s="3" t="s">
        <v>98</v>
      </c>
      <c r="G2391" s="3" t="s">
        <v>127</v>
      </c>
      <c r="H2391" s="3" t="s">
        <v>142</v>
      </c>
      <c r="I2391" s="11">
        <v>10</v>
      </c>
      <c r="J2391" s="12">
        <v>7</v>
      </c>
      <c r="K2391" s="12">
        <f t="shared" si="37"/>
        <v>7</v>
      </c>
      <c r="L2391" s="4">
        <v>1</v>
      </c>
    </row>
    <row r="2392" spans="1:12" x14ac:dyDescent="0.25">
      <c r="A2392" s="3" t="s">
        <v>2121</v>
      </c>
      <c r="B2392" s="3" t="s">
        <v>4936</v>
      </c>
      <c r="C2392" s="3" t="s">
        <v>2234</v>
      </c>
      <c r="D2392" s="3" t="s">
        <v>2556</v>
      </c>
      <c r="E2392" s="3" t="s">
        <v>17</v>
      </c>
      <c r="F2392" s="3" t="s">
        <v>16</v>
      </c>
      <c r="G2392" s="3" t="s">
        <v>16</v>
      </c>
      <c r="H2392" s="3" t="s">
        <v>2874</v>
      </c>
      <c r="I2392" s="11">
        <v>4</v>
      </c>
      <c r="J2392" s="12">
        <v>6</v>
      </c>
      <c r="K2392" s="12">
        <f t="shared" si="37"/>
        <v>6</v>
      </c>
      <c r="L2392" s="4">
        <v>1</v>
      </c>
    </row>
    <row r="2393" spans="1:12" x14ac:dyDescent="0.25">
      <c r="A2393" s="3" t="s">
        <v>2122</v>
      </c>
      <c r="B2393" s="3" t="s">
        <v>3953</v>
      </c>
      <c r="C2393" s="3" t="s">
        <v>2234</v>
      </c>
      <c r="D2393" s="3" t="s">
        <v>2413</v>
      </c>
      <c r="E2393" s="3" t="s">
        <v>70</v>
      </c>
      <c r="F2393" s="3" t="s">
        <v>69</v>
      </c>
      <c r="G2393" s="3" t="s">
        <v>130</v>
      </c>
      <c r="H2393" s="3" t="s">
        <v>2885</v>
      </c>
      <c r="I2393" s="11">
        <v>5</v>
      </c>
      <c r="J2393" s="12">
        <v>8</v>
      </c>
      <c r="K2393" s="12">
        <f t="shared" si="37"/>
        <v>8</v>
      </c>
      <c r="L2393" s="4">
        <v>0.4</v>
      </c>
    </row>
    <row r="2394" spans="1:12" x14ac:dyDescent="0.25">
      <c r="A2394" s="3" t="s">
        <v>2122</v>
      </c>
      <c r="B2394" s="3" t="s">
        <v>3953</v>
      </c>
      <c r="C2394" s="3" t="s">
        <v>2234</v>
      </c>
      <c r="D2394" s="3" t="s">
        <v>2247</v>
      </c>
      <c r="E2394" s="3" t="s">
        <v>70</v>
      </c>
      <c r="F2394" s="3" t="s">
        <v>69</v>
      </c>
      <c r="G2394" s="3" t="s">
        <v>69</v>
      </c>
      <c r="H2394" s="3" t="s">
        <v>70</v>
      </c>
      <c r="I2394" s="11">
        <v>5</v>
      </c>
      <c r="J2394" s="12">
        <v>8</v>
      </c>
      <c r="K2394" s="12">
        <f t="shared" si="37"/>
        <v>8</v>
      </c>
      <c r="L2394" s="4">
        <v>0.6</v>
      </c>
    </row>
    <row r="2395" spans="1:12" x14ac:dyDescent="0.25">
      <c r="A2395" s="3" t="s">
        <v>2123</v>
      </c>
      <c r="B2395" s="3" t="s">
        <v>5227</v>
      </c>
      <c r="C2395" s="3" t="s">
        <v>2234</v>
      </c>
      <c r="D2395" s="3" t="s">
        <v>2460</v>
      </c>
      <c r="E2395" s="3" t="s">
        <v>96</v>
      </c>
      <c r="F2395" s="3" t="s">
        <v>95</v>
      </c>
      <c r="G2395" s="3" t="s">
        <v>95</v>
      </c>
      <c r="H2395" s="3" t="s">
        <v>96</v>
      </c>
      <c r="I2395" s="11">
        <v>5</v>
      </c>
      <c r="J2395" s="12">
        <v>8</v>
      </c>
      <c r="K2395" s="12">
        <f t="shared" si="37"/>
        <v>8</v>
      </c>
      <c r="L2395" s="4">
        <v>1</v>
      </c>
    </row>
    <row r="2396" spans="1:12" x14ac:dyDescent="0.25">
      <c r="A2396" s="3" t="s">
        <v>2124</v>
      </c>
      <c r="B2396" s="3" t="s">
        <v>3297</v>
      </c>
      <c r="C2396" s="3" t="s">
        <v>2234</v>
      </c>
      <c r="D2396" s="3" t="s">
        <v>2731</v>
      </c>
      <c r="E2396" s="3" t="s">
        <v>99</v>
      </c>
      <c r="F2396" s="3" t="s">
        <v>98</v>
      </c>
      <c r="G2396" s="3" t="s">
        <v>135</v>
      </c>
      <c r="H2396" s="3" t="s">
        <v>2883</v>
      </c>
      <c r="I2396" s="11">
        <v>1</v>
      </c>
      <c r="J2396" s="12">
        <v>3</v>
      </c>
      <c r="K2396" s="12">
        <f t="shared" si="37"/>
        <v>3</v>
      </c>
      <c r="L2396" s="4">
        <v>0.2</v>
      </c>
    </row>
    <row r="2397" spans="1:12" x14ac:dyDescent="0.25">
      <c r="A2397" s="3" t="s">
        <v>2124</v>
      </c>
      <c r="B2397" s="3" t="s">
        <v>3297</v>
      </c>
      <c r="C2397" s="3" t="s">
        <v>2234</v>
      </c>
      <c r="D2397" s="3" t="s">
        <v>2289</v>
      </c>
      <c r="E2397" s="3" t="s">
        <v>99</v>
      </c>
      <c r="F2397" s="3" t="s">
        <v>98</v>
      </c>
      <c r="G2397" s="3" t="s">
        <v>98</v>
      </c>
      <c r="H2397" s="3" t="s">
        <v>99</v>
      </c>
      <c r="I2397" s="11">
        <v>1</v>
      </c>
      <c r="J2397" s="12">
        <v>3</v>
      </c>
      <c r="K2397" s="12">
        <f t="shared" si="37"/>
        <v>3</v>
      </c>
      <c r="L2397" s="4">
        <v>0.8</v>
      </c>
    </row>
    <row r="2398" spans="1:12" x14ac:dyDescent="0.25">
      <c r="A2398" s="3" t="s">
        <v>2125</v>
      </c>
      <c r="B2398" s="3" t="s">
        <v>2960</v>
      </c>
      <c r="C2398" s="3" t="s">
        <v>2234</v>
      </c>
      <c r="D2398" s="3" t="s">
        <v>2294</v>
      </c>
      <c r="E2398" s="3" t="s">
        <v>123</v>
      </c>
      <c r="F2398" s="3" t="s">
        <v>122</v>
      </c>
      <c r="G2398" s="3" t="s">
        <v>122</v>
      </c>
      <c r="H2398" s="3" t="s">
        <v>123</v>
      </c>
      <c r="I2398" s="11">
        <v>5</v>
      </c>
      <c r="J2398" s="12">
        <v>9</v>
      </c>
      <c r="K2398" s="12">
        <f t="shared" si="37"/>
        <v>9</v>
      </c>
      <c r="L2398" s="4">
        <v>0.4</v>
      </c>
    </row>
    <row r="2399" spans="1:12" x14ac:dyDescent="0.25">
      <c r="A2399" s="3" t="s">
        <v>2125</v>
      </c>
      <c r="B2399" s="3" t="s">
        <v>2960</v>
      </c>
      <c r="C2399" s="3" t="s">
        <v>2234</v>
      </c>
      <c r="D2399" s="3" t="s">
        <v>2699</v>
      </c>
      <c r="E2399" s="3" t="s">
        <v>11</v>
      </c>
      <c r="F2399" s="3" t="s">
        <v>10</v>
      </c>
      <c r="G2399" s="3" t="s">
        <v>10</v>
      </c>
      <c r="H2399" s="3" t="s">
        <v>11</v>
      </c>
      <c r="I2399" s="11">
        <v>5</v>
      </c>
      <c r="J2399" s="12">
        <v>9</v>
      </c>
      <c r="K2399" s="12">
        <f t="shared" si="37"/>
        <v>9</v>
      </c>
      <c r="L2399" s="4">
        <v>0.6</v>
      </c>
    </row>
    <row r="2400" spans="1:12" x14ac:dyDescent="0.25">
      <c r="A2400" s="3" t="s">
        <v>2126</v>
      </c>
      <c r="B2400" s="3" t="s">
        <v>4937</v>
      </c>
      <c r="C2400" s="3" t="s">
        <v>2234</v>
      </c>
      <c r="D2400" s="3" t="s">
        <v>2241</v>
      </c>
      <c r="E2400" s="3" t="s">
        <v>70</v>
      </c>
      <c r="F2400" s="3" t="s">
        <v>69</v>
      </c>
      <c r="G2400" s="3" t="s">
        <v>69</v>
      </c>
      <c r="H2400" s="3" t="s">
        <v>70</v>
      </c>
      <c r="I2400" s="11">
        <v>1</v>
      </c>
      <c r="J2400" s="12">
        <v>3</v>
      </c>
      <c r="K2400" s="12">
        <f t="shared" si="37"/>
        <v>3</v>
      </c>
      <c r="L2400" s="4">
        <v>1</v>
      </c>
    </row>
    <row r="2401" spans="1:12" x14ac:dyDescent="0.25">
      <c r="A2401" s="3" t="s">
        <v>2127</v>
      </c>
      <c r="B2401" s="3" t="s">
        <v>4938</v>
      </c>
      <c r="C2401" s="3" t="s">
        <v>2234</v>
      </c>
      <c r="D2401" s="3" t="s">
        <v>2289</v>
      </c>
      <c r="E2401" s="3" t="s">
        <v>11</v>
      </c>
      <c r="F2401" s="3" t="s">
        <v>10</v>
      </c>
      <c r="G2401" s="3" t="s">
        <v>10</v>
      </c>
      <c r="H2401" s="3" t="s">
        <v>11</v>
      </c>
      <c r="I2401" s="11">
        <v>7</v>
      </c>
      <c r="J2401" s="12">
        <v>10</v>
      </c>
      <c r="K2401" s="12">
        <f t="shared" si="37"/>
        <v>10</v>
      </c>
      <c r="L2401" s="4">
        <v>1</v>
      </c>
    </row>
    <row r="2402" spans="1:12" x14ac:dyDescent="0.25">
      <c r="A2402" s="3" t="s">
        <v>2128</v>
      </c>
      <c r="B2402" s="3" t="s">
        <v>3079</v>
      </c>
      <c r="C2402" s="3" t="s">
        <v>2234</v>
      </c>
      <c r="D2402" s="3" t="s">
        <v>2279</v>
      </c>
      <c r="E2402" s="3" t="s">
        <v>99</v>
      </c>
      <c r="F2402" s="3" t="s">
        <v>98</v>
      </c>
      <c r="G2402" s="3" t="s">
        <v>98</v>
      </c>
      <c r="H2402" s="3" t="s">
        <v>99</v>
      </c>
      <c r="I2402" s="11">
        <v>1</v>
      </c>
      <c r="J2402" s="12">
        <v>5</v>
      </c>
      <c r="K2402" s="12">
        <f t="shared" si="37"/>
        <v>5</v>
      </c>
      <c r="L2402" s="4">
        <v>0.4</v>
      </c>
    </row>
    <row r="2403" spans="1:12" x14ac:dyDescent="0.25">
      <c r="A2403" s="3" t="s">
        <v>2128</v>
      </c>
      <c r="B2403" s="3" t="s">
        <v>3079</v>
      </c>
      <c r="C2403" s="3" t="s">
        <v>2234</v>
      </c>
      <c r="D2403" s="3" t="s">
        <v>2698</v>
      </c>
      <c r="E2403" s="3" t="s">
        <v>99</v>
      </c>
      <c r="F2403" s="3" t="s">
        <v>98</v>
      </c>
      <c r="G2403" s="3" t="s">
        <v>98</v>
      </c>
      <c r="H2403" s="3" t="s">
        <v>99</v>
      </c>
      <c r="I2403" s="11">
        <v>1</v>
      </c>
      <c r="J2403" s="12">
        <v>5</v>
      </c>
      <c r="K2403" s="12">
        <f t="shared" si="37"/>
        <v>5</v>
      </c>
      <c r="L2403" s="4">
        <v>0.6</v>
      </c>
    </row>
    <row r="2404" spans="1:12" x14ac:dyDescent="0.25">
      <c r="A2404" s="3" t="s">
        <v>2129</v>
      </c>
      <c r="B2404" s="3" t="s">
        <v>5228</v>
      </c>
      <c r="C2404" s="3" t="s">
        <v>2234</v>
      </c>
      <c r="D2404" s="3" t="s">
        <v>2243</v>
      </c>
      <c r="E2404" s="3" t="s">
        <v>50</v>
      </c>
      <c r="F2404" s="3" t="s">
        <v>49</v>
      </c>
      <c r="G2404" s="3" t="s">
        <v>120</v>
      </c>
      <c r="H2404" s="3" t="s">
        <v>2879</v>
      </c>
      <c r="I2404" s="11">
        <v>5</v>
      </c>
      <c r="J2404" s="12">
        <v>3</v>
      </c>
      <c r="K2404" s="12">
        <f t="shared" si="37"/>
        <v>3</v>
      </c>
      <c r="L2404" s="4">
        <v>1</v>
      </c>
    </row>
    <row r="2405" spans="1:12" x14ac:dyDescent="0.25">
      <c r="A2405" s="3" t="s">
        <v>2130</v>
      </c>
      <c r="B2405" s="3" t="s">
        <v>4939</v>
      </c>
      <c r="C2405" s="3" t="s">
        <v>2234</v>
      </c>
      <c r="D2405" s="3" t="s">
        <v>2337</v>
      </c>
      <c r="E2405" s="3" t="s">
        <v>64</v>
      </c>
      <c r="F2405" s="3" t="s">
        <v>63</v>
      </c>
      <c r="G2405" s="3" t="s">
        <v>120</v>
      </c>
      <c r="H2405" s="3" t="s">
        <v>2879</v>
      </c>
      <c r="I2405" s="11">
        <v>2</v>
      </c>
      <c r="J2405" s="12">
        <v>3</v>
      </c>
      <c r="K2405" s="12">
        <f t="shared" si="37"/>
        <v>3</v>
      </c>
      <c r="L2405" s="4">
        <v>1</v>
      </c>
    </row>
    <row r="2406" spans="1:12" x14ac:dyDescent="0.25">
      <c r="A2406" s="3" t="s">
        <v>2131</v>
      </c>
      <c r="B2406" s="3" t="s">
        <v>4940</v>
      </c>
      <c r="C2406" s="3" t="s">
        <v>2234</v>
      </c>
      <c r="D2406" s="3" t="s">
        <v>2253</v>
      </c>
      <c r="E2406" s="3" t="s">
        <v>88</v>
      </c>
      <c r="F2406" s="3" t="s">
        <v>87</v>
      </c>
      <c r="G2406" s="3" t="s">
        <v>127</v>
      </c>
      <c r="H2406" s="3" t="s">
        <v>142</v>
      </c>
      <c r="I2406" s="11">
        <v>1</v>
      </c>
      <c r="J2406" s="12">
        <v>3</v>
      </c>
      <c r="K2406" s="12">
        <f t="shared" si="37"/>
        <v>3</v>
      </c>
      <c r="L2406" s="4">
        <v>1</v>
      </c>
    </row>
    <row r="2407" spans="1:12" x14ac:dyDescent="0.25">
      <c r="A2407" s="3" t="s">
        <v>2132</v>
      </c>
      <c r="B2407" s="3" t="s">
        <v>3163</v>
      </c>
      <c r="C2407" s="3" t="s">
        <v>2234</v>
      </c>
      <c r="D2407" s="3" t="s">
        <v>2302</v>
      </c>
      <c r="E2407" s="3" t="s">
        <v>99</v>
      </c>
      <c r="F2407" s="3" t="s">
        <v>98</v>
      </c>
      <c r="G2407" s="3" t="s">
        <v>127</v>
      </c>
      <c r="H2407" s="3" t="s">
        <v>142</v>
      </c>
      <c r="I2407" s="11">
        <v>3</v>
      </c>
      <c r="J2407" s="12">
        <v>3</v>
      </c>
      <c r="K2407" s="12">
        <f t="shared" si="37"/>
        <v>3</v>
      </c>
      <c r="L2407" s="4">
        <v>1</v>
      </c>
    </row>
    <row r="2408" spans="1:12" x14ac:dyDescent="0.25">
      <c r="A2408" s="3" t="s">
        <v>2133</v>
      </c>
      <c r="B2408" s="3" t="s">
        <v>3080</v>
      </c>
      <c r="C2408" s="3" t="s">
        <v>2234</v>
      </c>
      <c r="D2408" s="3" t="s">
        <v>2333</v>
      </c>
      <c r="E2408" s="3" t="s">
        <v>74</v>
      </c>
      <c r="F2408" s="3" t="s">
        <v>73</v>
      </c>
      <c r="G2408" s="3" t="s">
        <v>120</v>
      </c>
      <c r="H2408" s="3" t="s">
        <v>2879</v>
      </c>
      <c r="I2408" s="11">
        <v>9</v>
      </c>
      <c r="J2408" s="12">
        <v>13</v>
      </c>
      <c r="K2408" s="12">
        <f t="shared" si="37"/>
        <v>13</v>
      </c>
      <c r="L2408" s="4">
        <v>0.5</v>
      </c>
    </row>
    <row r="2409" spans="1:12" x14ac:dyDescent="0.25">
      <c r="A2409" s="3" t="s">
        <v>2133</v>
      </c>
      <c r="B2409" s="3" t="s">
        <v>3080</v>
      </c>
      <c r="C2409" s="3" t="s">
        <v>2234</v>
      </c>
      <c r="D2409" s="3" t="s">
        <v>2333</v>
      </c>
      <c r="E2409" s="3" t="s">
        <v>19</v>
      </c>
      <c r="F2409" s="3" t="s">
        <v>18</v>
      </c>
      <c r="G2409" s="3" t="s">
        <v>120</v>
      </c>
      <c r="H2409" s="3" t="s">
        <v>2879</v>
      </c>
      <c r="I2409" s="11">
        <v>9</v>
      </c>
      <c r="J2409" s="12">
        <v>13</v>
      </c>
      <c r="K2409" s="12">
        <f t="shared" si="37"/>
        <v>13</v>
      </c>
      <c r="L2409" s="4">
        <v>0.5</v>
      </c>
    </row>
    <row r="2410" spans="1:12" x14ac:dyDescent="0.25">
      <c r="A2410" s="3" t="s">
        <v>2134</v>
      </c>
      <c r="B2410" s="3" t="s">
        <v>3954</v>
      </c>
      <c r="C2410" s="3" t="s">
        <v>2234</v>
      </c>
      <c r="D2410" s="3" t="s">
        <v>2697</v>
      </c>
      <c r="E2410" s="3" t="s">
        <v>37</v>
      </c>
      <c r="F2410" s="3" t="s">
        <v>36</v>
      </c>
      <c r="G2410" s="3" t="s">
        <v>127</v>
      </c>
      <c r="H2410" s="3" t="s">
        <v>142</v>
      </c>
      <c r="I2410" s="11">
        <v>7</v>
      </c>
      <c r="J2410" s="12">
        <v>13</v>
      </c>
      <c r="K2410" s="12">
        <f t="shared" si="37"/>
        <v>13</v>
      </c>
      <c r="L2410" s="4">
        <v>1</v>
      </c>
    </row>
    <row r="2411" spans="1:12" x14ac:dyDescent="0.25">
      <c r="A2411" s="3" t="s">
        <v>2135</v>
      </c>
      <c r="B2411" s="3" t="s">
        <v>5354</v>
      </c>
      <c r="C2411" s="3" t="s">
        <v>2234</v>
      </c>
      <c r="D2411" s="3" t="s">
        <v>2333</v>
      </c>
      <c r="E2411" s="3" t="s">
        <v>99</v>
      </c>
      <c r="F2411" s="3" t="s">
        <v>98</v>
      </c>
      <c r="G2411" s="3" t="s">
        <v>120</v>
      </c>
      <c r="H2411" s="3" t="s">
        <v>2879</v>
      </c>
      <c r="I2411" s="11">
        <v>5</v>
      </c>
      <c r="J2411" s="12">
        <v>3</v>
      </c>
      <c r="K2411" s="12">
        <f t="shared" si="37"/>
        <v>3</v>
      </c>
      <c r="L2411" s="4">
        <v>1</v>
      </c>
    </row>
    <row r="2412" spans="1:12" x14ac:dyDescent="0.25">
      <c r="A2412" s="3" t="s">
        <v>2136</v>
      </c>
      <c r="B2412" s="3" t="s">
        <v>4941</v>
      </c>
      <c r="C2412" s="3" t="s">
        <v>2234</v>
      </c>
      <c r="D2412" s="3" t="s">
        <v>2357</v>
      </c>
      <c r="E2412" s="3" t="s">
        <v>74</v>
      </c>
      <c r="F2412" s="3" t="s">
        <v>73</v>
      </c>
      <c r="G2412" s="3" t="s">
        <v>127</v>
      </c>
      <c r="H2412" s="3" t="s">
        <v>142</v>
      </c>
      <c r="I2412" s="11">
        <v>5</v>
      </c>
      <c r="J2412" s="12">
        <v>7</v>
      </c>
      <c r="K2412" s="12">
        <f t="shared" si="37"/>
        <v>7</v>
      </c>
      <c r="L2412" s="4">
        <v>1</v>
      </c>
    </row>
    <row r="2413" spans="1:12" x14ac:dyDescent="0.25">
      <c r="A2413" s="3" t="s">
        <v>2137</v>
      </c>
      <c r="B2413" s="3" t="s">
        <v>3081</v>
      </c>
      <c r="C2413" s="3" t="s">
        <v>2234</v>
      </c>
      <c r="D2413" s="3" t="s">
        <v>2302</v>
      </c>
      <c r="E2413" s="3" t="s">
        <v>31</v>
      </c>
      <c r="F2413" s="3" t="s">
        <v>30</v>
      </c>
      <c r="G2413" s="3" t="s">
        <v>127</v>
      </c>
      <c r="H2413" s="3" t="s">
        <v>142</v>
      </c>
      <c r="I2413" s="11">
        <v>7</v>
      </c>
      <c r="J2413" s="12">
        <v>7</v>
      </c>
      <c r="K2413" s="12">
        <f t="shared" si="37"/>
        <v>7</v>
      </c>
      <c r="L2413" s="4">
        <v>1</v>
      </c>
    </row>
    <row r="2414" spans="1:12" x14ac:dyDescent="0.25">
      <c r="A2414" s="3" t="s">
        <v>2138</v>
      </c>
      <c r="B2414" s="3" t="s">
        <v>2929</v>
      </c>
      <c r="C2414" s="3" t="s">
        <v>2234</v>
      </c>
      <c r="D2414" s="3" t="s">
        <v>2651</v>
      </c>
      <c r="E2414" s="3" t="s">
        <v>42</v>
      </c>
      <c r="F2414" s="3" t="s">
        <v>41</v>
      </c>
      <c r="G2414" s="3" t="s">
        <v>127</v>
      </c>
      <c r="H2414" s="3" t="s">
        <v>142</v>
      </c>
      <c r="I2414" s="11">
        <v>2</v>
      </c>
      <c r="J2414" s="12">
        <v>3</v>
      </c>
      <c r="K2414" s="12">
        <f t="shared" si="37"/>
        <v>3</v>
      </c>
      <c r="L2414" s="4">
        <v>1</v>
      </c>
    </row>
    <row r="2415" spans="1:12" x14ac:dyDescent="0.25">
      <c r="A2415" s="3" t="s">
        <v>2139</v>
      </c>
      <c r="B2415" s="3" t="s">
        <v>4942</v>
      </c>
      <c r="C2415" s="3" t="s">
        <v>2234</v>
      </c>
      <c r="D2415" s="3" t="s">
        <v>2289</v>
      </c>
      <c r="E2415" s="3" t="s">
        <v>96</v>
      </c>
      <c r="F2415" s="3" t="s">
        <v>95</v>
      </c>
      <c r="G2415" s="3" t="s">
        <v>95</v>
      </c>
      <c r="H2415" s="3" t="s">
        <v>96</v>
      </c>
      <c r="I2415" s="11">
        <v>1</v>
      </c>
      <c r="J2415" s="12">
        <v>3</v>
      </c>
      <c r="K2415" s="12">
        <f t="shared" si="37"/>
        <v>3</v>
      </c>
      <c r="L2415" s="4">
        <v>1</v>
      </c>
    </row>
    <row r="2416" spans="1:12" x14ac:dyDescent="0.25">
      <c r="A2416" s="3" t="s">
        <v>2140</v>
      </c>
      <c r="B2416" s="3" t="s">
        <v>3223</v>
      </c>
      <c r="C2416" s="3" t="s">
        <v>2234</v>
      </c>
      <c r="D2416" s="3" t="s">
        <v>2282</v>
      </c>
      <c r="E2416" s="3" t="s">
        <v>11</v>
      </c>
      <c r="F2416" s="3" t="s">
        <v>10</v>
      </c>
      <c r="G2416" s="3" t="s">
        <v>10</v>
      </c>
      <c r="H2416" s="3" t="s">
        <v>11</v>
      </c>
      <c r="I2416" s="11">
        <v>1</v>
      </c>
      <c r="J2416" s="12">
        <v>3</v>
      </c>
      <c r="K2416" s="12">
        <f t="shared" si="37"/>
        <v>3</v>
      </c>
      <c r="L2416" s="4">
        <v>1</v>
      </c>
    </row>
    <row r="2417" spans="1:12" x14ac:dyDescent="0.25">
      <c r="A2417" s="3" t="s">
        <v>2141</v>
      </c>
      <c r="B2417" s="3" t="s">
        <v>3497</v>
      </c>
      <c r="C2417" s="3" t="s">
        <v>2234</v>
      </c>
      <c r="D2417" s="3" t="s">
        <v>2259</v>
      </c>
      <c r="E2417" s="3" t="s">
        <v>52</v>
      </c>
      <c r="F2417" s="3" t="s">
        <v>51</v>
      </c>
      <c r="G2417" s="3" t="s">
        <v>127</v>
      </c>
      <c r="H2417" s="3" t="s">
        <v>142</v>
      </c>
      <c r="I2417" s="11">
        <v>2</v>
      </c>
      <c r="J2417" s="12">
        <v>3</v>
      </c>
      <c r="K2417" s="12">
        <f t="shared" si="37"/>
        <v>3</v>
      </c>
      <c r="L2417" s="4">
        <v>1</v>
      </c>
    </row>
    <row r="2418" spans="1:12" x14ac:dyDescent="0.25">
      <c r="A2418" s="3" t="s">
        <v>2142</v>
      </c>
      <c r="B2418" s="3" t="s">
        <v>3133</v>
      </c>
      <c r="C2418" s="3" t="s">
        <v>2234</v>
      </c>
      <c r="D2418" s="3" t="s">
        <v>2337</v>
      </c>
      <c r="E2418" s="3" t="s">
        <v>70</v>
      </c>
      <c r="F2418" s="3" t="s">
        <v>69</v>
      </c>
      <c r="G2418" s="3" t="s">
        <v>120</v>
      </c>
      <c r="H2418" s="3" t="s">
        <v>2879</v>
      </c>
      <c r="I2418" s="11">
        <v>5</v>
      </c>
      <c r="J2418" s="12">
        <v>13</v>
      </c>
      <c r="K2418" s="12">
        <f t="shared" si="37"/>
        <v>13</v>
      </c>
      <c r="L2418" s="4">
        <v>1</v>
      </c>
    </row>
    <row r="2419" spans="1:12" x14ac:dyDescent="0.25">
      <c r="A2419" s="3" t="s">
        <v>2143</v>
      </c>
      <c r="B2419" s="3" t="s">
        <v>4943</v>
      </c>
      <c r="C2419" s="3" t="s">
        <v>2234</v>
      </c>
      <c r="D2419" s="3" t="s">
        <v>2289</v>
      </c>
      <c r="E2419" s="3" t="s">
        <v>96</v>
      </c>
      <c r="F2419" s="3" t="s">
        <v>95</v>
      </c>
      <c r="G2419" s="3" t="s">
        <v>95</v>
      </c>
      <c r="H2419" s="3" t="s">
        <v>96</v>
      </c>
      <c r="I2419" s="11">
        <v>5</v>
      </c>
      <c r="J2419" s="12">
        <v>7</v>
      </c>
      <c r="K2419" s="12">
        <f t="shared" si="37"/>
        <v>7</v>
      </c>
      <c r="L2419" s="4">
        <v>1</v>
      </c>
    </row>
    <row r="2420" spans="1:12" x14ac:dyDescent="0.25">
      <c r="A2420" s="3" t="s">
        <v>2144</v>
      </c>
      <c r="B2420" s="3" t="s">
        <v>3082</v>
      </c>
      <c r="C2420" s="3" t="s">
        <v>2234</v>
      </c>
      <c r="D2420" s="3" t="s">
        <v>2840</v>
      </c>
      <c r="E2420" s="3" t="s">
        <v>64</v>
      </c>
      <c r="F2420" s="3" t="s">
        <v>63</v>
      </c>
      <c r="G2420" s="3" t="s">
        <v>63</v>
      </c>
      <c r="H2420" s="3" t="s">
        <v>64</v>
      </c>
      <c r="I2420" s="11">
        <v>2</v>
      </c>
      <c r="J2420" s="12">
        <v>5</v>
      </c>
      <c r="K2420" s="12">
        <f t="shared" si="37"/>
        <v>5</v>
      </c>
      <c r="L2420" s="4">
        <v>0.2</v>
      </c>
    </row>
    <row r="2421" spans="1:12" x14ac:dyDescent="0.25">
      <c r="A2421" s="3" t="s">
        <v>2144</v>
      </c>
      <c r="B2421" s="3" t="s">
        <v>3082</v>
      </c>
      <c r="C2421" s="3" t="s">
        <v>2234</v>
      </c>
      <c r="D2421" s="3" t="s">
        <v>2306</v>
      </c>
      <c r="E2421" s="3" t="s">
        <v>64</v>
      </c>
      <c r="F2421" s="3" t="s">
        <v>63</v>
      </c>
      <c r="G2421" s="3" t="s">
        <v>63</v>
      </c>
      <c r="H2421" s="3" t="s">
        <v>64</v>
      </c>
      <c r="I2421" s="11">
        <v>2</v>
      </c>
      <c r="J2421" s="12">
        <v>5</v>
      </c>
      <c r="K2421" s="12">
        <f t="shared" si="37"/>
        <v>5</v>
      </c>
      <c r="L2421" s="4">
        <v>0.8</v>
      </c>
    </row>
    <row r="2422" spans="1:12" x14ac:dyDescent="0.25">
      <c r="A2422" s="3" t="s">
        <v>2145</v>
      </c>
      <c r="B2422" s="3" t="s">
        <v>4944</v>
      </c>
      <c r="C2422" s="3" t="s">
        <v>2234</v>
      </c>
      <c r="D2422" s="3" t="s">
        <v>2514</v>
      </c>
      <c r="E2422" s="3" t="s">
        <v>90</v>
      </c>
      <c r="F2422" s="3" t="s">
        <v>89</v>
      </c>
      <c r="G2422" s="3" t="s">
        <v>118</v>
      </c>
      <c r="H2422" s="3" t="s">
        <v>2880</v>
      </c>
      <c r="I2422" s="11">
        <v>1</v>
      </c>
      <c r="J2422" s="12">
        <v>5</v>
      </c>
      <c r="K2422" s="12">
        <f t="shared" si="37"/>
        <v>5</v>
      </c>
      <c r="L2422" s="4">
        <v>1</v>
      </c>
    </row>
    <row r="2423" spans="1:12" x14ac:dyDescent="0.25">
      <c r="A2423" s="3" t="s">
        <v>2146</v>
      </c>
      <c r="B2423" s="3" t="s">
        <v>4945</v>
      </c>
      <c r="C2423" s="3" t="s">
        <v>2234</v>
      </c>
      <c r="D2423" s="3" t="s">
        <v>2253</v>
      </c>
      <c r="E2423" s="3" t="s">
        <v>37</v>
      </c>
      <c r="F2423" s="3" t="s">
        <v>36</v>
      </c>
      <c r="G2423" s="3" t="s">
        <v>127</v>
      </c>
      <c r="H2423" s="3" t="s">
        <v>142</v>
      </c>
      <c r="I2423" s="11">
        <v>5</v>
      </c>
      <c r="J2423" s="12">
        <v>11</v>
      </c>
      <c r="K2423" s="12">
        <f t="shared" si="37"/>
        <v>11</v>
      </c>
      <c r="L2423" s="4">
        <v>1</v>
      </c>
    </row>
    <row r="2424" spans="1:12" x14ac:dyDescent="0.25">
      <c r="A2424" s="3" t="s">
        <v>2147</v>
      </c>
      <c r="B2424" s="3" t="s">
        <v>4946</v>
      </c>
      <c r="C2424" s="3" t="s">
        <v>2234</v>
      </c>
      <c r="D2424" s="3" t="s">
        <v>2514</v>
      </c>
      <c r="E2424" s="3" t="s">
        <v>54</v>
      </c>
      <c r="F2424" s="3" t="s">
        <v>53</v>
      </c>
      <c r="G2424" s="3" t="s">
        <v>118</v>
      </c>
      <c r="H2424" s="3" t="s">
        <v>2880</v>
      </c>
      <c r="I2424" s="11">
        <v>2</v>
      </c>
      <c r="J2424" s="12">
        <v>3</v>
      </c>
      <c r="K2424" s="12">
        <f t="shared" si="37"/>
        <v>3</v>
      </c>
      <c r="L2424" s="4">
        <v>1</v>
      </c>
    </row>
    <row r="2425" spans="1:12" x14ac:dyDescent="0.25">
      <c r="A2425" s="3" t="s">
        <v>2148</v>
      </c>
      <c r="B2425" s="3" t="s">
        <v>4947</v>
      </c>
      <c r="C2425" s="3" t="s">
        <v>2234</v>
      </c>
      <c r="D2425" s="3" t="s">
        <v>2300</v>
      </c>
      <c r="E2425" s="3" t="s">
        <v>2223</v>
      </c>
      <c r="F2425" s="3" t="s">
        <v>97</v>
      </c>
      <c r="G2425" s="3" t="s">
        <v>127</v>
      </c>
      <c r="H2425" s="3" t="s">
        <v>142</v>
      </c>
      <c r="I2425" s="11">
        <v>1</v>
      </c>
      <c r="J2425" s="12">
        <v>8</v>
      </c>
      <c r="K2425" s="12">
        <f t="shared" si="37"/>
        <v>8</v>
      </c>
      <c r="L2425" s="4">
        <v>1</v>
      </c>
    </row>
    <row r="2426" spans="1:12" x14ac:dyDescent="0.25">
      <c r="A2426" s="3" t="s">
        <v>2149</v>
      </c>
      <c r="B2426" s="3" t="s">
        <v>3498</v>
      </c>
      <c r="C2426" s="3" t="s">
        <v>2234</v>
      </c>
      <c r="D2426" s="3" t="s">
        <v>2271</v>
      </c>
      <c r="E2426" s="3" t="s">
        <v>50</v>
      </c>
      <c r="F2426" s="3" t="s">
        <v>49</v>
      </c>
      <c r="G2426" s="3" t="s">
        <v>127</v>
      </c>
      <c r="H2426" s="3" t="s">
        <v>142</v>
      </c>
      <c r="I2426" s="11">
        <v>2</v>
      </c>
      <c r="J2426" s="12">
        <v>10</v>
      </c>
      <c r="K2426" s="12">
        <f t="shared" si="37"/>
        <v>10</v>
      </c>
      <c r="L2426" s="4">
        <v>1</v>
      </c>
    </row>
    <row r="2427" spans="1:12" x14ac:dyDescent="0.25">
      <c r="A2427" s="3" t="s">
        <v>2150</v>
      </c>
      <c r="B2427" s="3" t="s">
        <v>3955</v>
      </c>
      <c r="C2427" s="3" t="s">
        <v>2234</v>
      </c>
      <c r="D2427" s="3" t="s">
        <v>2357</v>
      </c>
      <c r="E2427" s="3" t="s">
        <v>23</v>
      </c>
      <c r="F2427" s="3" t="s">
        <v>22</v>
      </c>
      <c r="G2427" s="3" t="s">
        <v>127</v>
      </c>
      <c r="H2427" s="3" t="s">
        <v>142</v>
      </c>
      <c r="I2427" s="11">
        <v>1</v>
      </c>
      <c r="J2427" s="12">
        <v>4</v>
      </c>
      <c r="K2427" s="12">
        <f t="shared" si="37"/>
        <v>4</v>
      </c>
      <c r="L2427" s="4">
        <v>1</v>
      </c>
    </row>
    <row r="2428" spans="1:12" x14ac:dyDescent="0.25">
      <c r="A2428" s="3" t="s">
        <v>2151</v>
      </c>
      <c r="B2428" s="3" t="s">
        <v>3956</v>
      </c>
      <c r="C2428" s="3" t="s">
        <v>2234</v>
      </c>
      <c r="D2428" s="3" t="s">
        <v>2337</v>
      </c>
      <c r="E2428" s="3" t="s">
        <v>31</v>
      </c>
      <c r="F2428" s="3" t="s">
        <v>30</v>
      </c>
      <c r="G2428" s="3" t="s">
        <v>120</v>
      </c>
      <c r="H2428" s="3" t="s">
        <v>2879</v>
      </c>
      <c r="I2428" s="11">
        <v>10</v>
      </c>
      <c r="J2428" s="12">
        <v>13</v>
      </c>
      <c r="K2428" s="12">
        <f t="shared" si="37"/>
        <v>13</v>
      </c>
      <c r="L2428" s="4">
        <v>1</v>
      </c>
    </row>
    <row r="2429" spans="1:12" x14ac:dyDescent="0.25">
      <c r="A2429" s="3" t="s">
        <v>2152</v>
      </c>
      <c r="B2429" s="3" t="s">
        <v>4948</v>
      </c>
      <c r="C2429" s="3" t="s">
        <v>2234</v>
      </c>
      <c r="D2429" s="3" t="s">
        <v>2357</v>
      </c>
      <c r="E2429" s="3" t="s">
        <v>2223</v>
      </c>
      <c r="F2429" s="3" t="s">
        <v>97</v>
      </c>
      <c r="G2429" s="3" t="s">
        <v>127</v>
      </c>
      <c r="H2429" s="3" t="s">
        <v>142</v>
      </c>
      <c r="I2429" s="11">
        <v>1</v>
      </c>
      <c r="J2429" s="12">
        <v>5</v>
      </c>
      <c r="K2429" s="12">
        <f t="shared" si="37"/>
        <v>5</v>
      </c>
      <c r="L2429" s="4">
        <v>1</v>
      </c>
    </row>
    <row r="2430" spans="1:12" x14ac:dyDescent="0.25">
      <c r="A2430" s="3" t="s">
        <v>2153</v>
      </c>
      <c r="B2430" s="3" t="s">
        <v>4949</v>
      </c>
      <c r="C2430" s="3" t="s">
        <v>2234</v>
      </c>
      <c r="D2430" s="3" t="s">
        <v>2304</v>
      </c>
      <c r="E2430" s="3" t="s">
        <v>11</v>
      </c>
      <c r="F2430" s="3" t="s">
        <v>10</v>
      </c>
      <c r="G2430" s="3" t="s">
        <v>10</v>
      </c>
      <c r="H2430" s="3" t="s">
        <v>11</v>
      </c>
      <c r="I2430" s="11">
        <v>1</v>
      </c>
      <c r="J2430" s="12">
        <v>3</v>
      </c>
      <c r="K2430" s="12">
        <f t="shared" si="37"/>
        <v>3</v>
      </c>
      <c r="L2430" s="4">
        <v>1</v>
      </c>
    </row>
    <row r="2431" spans="1:12" x14ac:dyDescent="0.25">
      <c r="A2431" s="3" t="s">
        <v>2154</v>
      </c>
      <c r="B2431" s="3" t="s">
        <v>3499</v>
      </c>
      <c r="C2431" s="3" t="s">
        <v>2234</v>
      </c>
      <c r="D2431" s="3" t="s">
        <v>2886</v>
      </c>
      <c r="E2431" s="3" t="s">
        <v>11</v>
      </c>
      <c r="F2431" s="3" t="s">
        <v>10</v>
      </c>
      <c r="G2431" s="3" t="s">
        <v>10</v>
      </c>
      <c r="H2431" s="3" t="s">
        <v>11</v>
      </c>
      <c r="I2431" s="11">
        <v>1</v>
      </c>
      <c r="J2431" s="12">
        <v>3</v>
      </c>
      <c r="K2431" s="12">
        <f t="shared" si="37"/>
        <v>3</v>
      </c>
      <c r="L2431" s="4">
        <v>0.1</v>
      </c>
    </row>
    <row r="2432" spans="1:12" x14ac:dyDescent="0.25">
      <c r="A2432" s="3" t="s">
        <v>2154</v>
      </c>
      <c r="B2432" s="3" t="s">
        <v>3499</v>
      </c>
      <c r="C2432" s="3" t="s">
        <v>2234</v>
      </c>
      <c r="D2432" s="3" t="s">
        <v>2359</v>
      </c>
      <c r="E2432" s="3" t="s">
        <v>11</v>
      </c>
      <c r="F2432" s="3" t="s">
        <v>10</v>
      </c>
      <c r="G2432" s="3" t="s">
        <v>10</v>
      </c>
      <c r="H2432" s="3" t="s">
        <v>11</v>
      </c>
      <c r="I2432" s="11">
        <v>1</v>
      </c>
      <c r="J2432" s="12">
        <v>3</v>
      </c>
      <c r="K2432" s="12">
        <f t="shared" si="37"/>
        <v>3</v>
      </c>
      <c r="L2432" s="4">
        <v>0.9</v>
      </c>
    </row>
    <row r="2433" spans="1:12" x14ac:dyDescent="0.25">
      <c r="A2433" s="3" t="s">
        <v>2155</v>
      </c>
      <c r="B2433" s="3" t="s">
        <v>4950</v>
      </c>
      <c r="C2433" s="3" t="s">
        <v>2234</v>
      </c>
      <c r="D2433" s="3" t="s">
        <v>2289</v>
      </c>
      <c r="E2433" s="3" t="s">
        <v>11</v>
      </c>
      <c r="F2433" s="3" t="s">
        <v>10</v>
      </c>
      <c r="G2433" s="3" t="s">
        <v>10</v>
      </c>
      <c r="H2433" s="3" t="s">
        <v>11</v>
      </c>
      <c r="I2433" s="11">
        <v>6</v>
      </c>
      <c r="J2433" s="12">
        <v>10</v>
      </c>
      <c r="K2433" s="12">
        <f t="shared" si="37"/>
        <v>10</v>
      </c>
      <c r="L2433" s="4">
        <v>1</v>
      </c>
    </row>
    <row r="2434" spans="1:12" x14ac:dyDescent="0.25">
      <c r="A2434" s="3" t="s">
        <v>2156</v>
      </c>
      <c r="B2434" s="3" t="s">
        <v>5355</v>
      </c>
      <c r="C2434" s="3" t="s">
        <v>2234</v>
      </c>
      <c r="D2434" s="3" t="s">
        <v>2616</v>
      </c>
      <c r="E2434" s="3" t="s">
        <v>11</v>
      </c>
      <c r="F2434" s="3" t="s">
        <v>10</v>
      </c>
      <c r="G2434" s="3" t="s">
        <v>10</v>
      </c>
      <c r="H2434" s="3" t="s">
        <v>11</v>
      </c>
      <c r="I2434" s="11">
        <v>5</v>
      </c>
      <c r="J2434" s="12">
        <v>3</v>
      </c>
      <c r="K2434" s="12">
        <f t="shared" ref="K2434:K2497" si="38">IF(J2434&gt;31,31,J2434)</f>
        <v>3</v>
      </c>
      <c r="L2434" s="4">
        <v>1</v>
      </c>
    </row>
    <row r="2435" spans="1:12" x14ac:dyDescent="0.25">
      <c r="A2435" s="3" t="s">
        <v>2157</v>
      </c>
      <c r="B2435" s="3" t="s">
        <v>4034</v>
      </c>
      <c r="C2435" s="3" t="s">
        <v>2234</v>
      </c>
      <c r="D2435" s="3" t="s">
        <v>2308</v>
      </c>
      <c r="E2435" s="3" t="s">
        <v>11</v>
      </c>
      <c r="F2435" s="3" t="s">
        <v>10</v>
      </c>
      <c r="G2435" s="3" t="s">
        <v>10</v>
      </c>
      <c r="H2435" s="3" t="s">
        <v>11</v>
      </c>
      <c r="I2435" s="11">
        <v>5</v>
      </c>
      <c r="J2435" s="12">
        <v>11</v>
      </c>
      <c r="K2435" s="12">
        <f t="shared" si="38"/>
        <v>11</v>
      </c>
      <c r="L2435" s="4">
        <v>1</v>
      </c>
    </row>
    <row r="2436" spans="1:12" x14ac:dyDescent="0.25">
      <c r="A2436" s="3" t="s">
        <v>2158</v>
      </c>
      <c r="B2436" s="3" t="s">
        <v>4951</v>
      </c>
      <c r="C2436" s="3" t="s">
        <v>2234</v>
      </c>
      <c r="D2436" s="3" t="s">
        <v>2282</v>
      </c>
      <c r="E2436" s="3" t="s">
        <v>96</v>
      </c>
      <c r="F2436" s="3" t="s">
        <v>95</v>
      </c>
      <c r="G2436" s="3" t="s">
        <v>95</v>
      </c>
      <c r="H2436" s="3" t="s">
        <v>96</v>
      </c>
      <c r="I2436" s="11">
        <v>6</v>
      </c>
      <c r="J2436" s="12">
        <v>6</v>
      </c>
      <c r="K2436" s="12">
        <f t="shared" si="38"/>
        <v>6</v>
      </c>
      <c r="L2436" s="4">
        <v>1</v>
      </c>
    </row>
    <row r="2437" spans="1:12" x14ac:dyDescent="0.25">
      <c r="A2437" s="3" t="s">
        <v>2159</v>
      </c>
      <c r="B2437" s="3" t="s">
        <v>3083</v>
      </c>
      <c r="C2437" s="3" t="s">
        <v>2234</v>
      </c>
      <c r="D2437" s="3" t="s">
        <v>2308</v>
      </c>
      <c r="E2437" s="3" t="s">
        <v>70</v>
      </c>
      <c r="F2437" s="3" t="s">
        <v>69</v>
      </c>
      <c r="G2437" s="3" t="s">
        <v>69</v>
      </c>
      <c r="H2437" s="3" t="s">
        <v>70</v>
      </c>
      <c r="I2437" s="11">
        <v>1</v>
      </c>
      <c r="J2437" s="12">
        <v>3</v>
      </c>
      <c r="K2437" s="12">
        <f t="shared" si="38"/>
        <v>3</v>
      </c>
      <c r="L2437" s="4">
        <v>1</v>
      </c>
    </row>
    <row r="2438" spans="1:12" x14ac:dyDescent="0.25">
      <c r="A2438" s="3" t="s">
        <v>2160</v>
      </c>
      <c r="B2438" s="3" t="s">
        <v>5356</v>
      </c>
      <c r="C2438" s="3" t="s">
        <v>2234</v>
      </c>
      <c r="D2438" s="3" t="s">
        <v>2333</v>
      </c>
      <c r="E2438" s="3" t="s">
        <v>115</v>
      </c>
      <c r="F2438" s="3" t="s">
        <v>114</v>
      </c>
      <c r="G2438" s="3" t="s">
        <v>120</v>
      </c>
      <c r="H2438" s="3" t="s">
        <v>2879</v>
      </c>
      <c r="I2438" s="11">
        <v>10</v>
      </c>
      <c r="J2438" s="12">
        <v>5</v>
      </c>
      <c r="K2438" s="12">
        <f t="shared" si="38"/>
        <v>5</v>
      </c>
      <c r="L2438" s="4">
        <v>1</v>
      </c>
    </row>
    <row r="2439" spans="1:12" x14ac:dyDescent="0.25">
      <c r="A2439" s="3" t="s">
        <v>2161</v>
      </c>
      <c r="B2439" s="3" t="s">
        <v>5190</v>
      </c>
      <c r="C2439" s="3" t="s">
        <v>2234</v>
      </c>
      <c r="D2439" s="3" t="s">
        <v>2243</v>
      </c>
      <c r="E2439" s="3" t="s">
        <v>60</v>
      </c>
      <c r="F2439" s="3" t="s">
        <v>59</v>
      </c>
      <c r="G2439" s="3" t="s">
        <v>120</v>
      </c>
      <c r="H2439" s="3" t="s">
        <v>2879</v>
      </c>
      <c r="I2439" s="11">
        <v>9</v>
      </c>
      <c r="J2439" s="12">
        <v>7</v>
      </c>
      <c r="K2439" s="12">
        <f t="shared" si="38"/>
        <v>7</v>
      </c>
      <c r="L2439" s="4">
        <v>1</v>
      </c>
    </row>
    <row r="2440" spans="1:12" x14ac:dyDescent="0.25">
      <c r="A2440" s="3" t="s">
        <v>2162</v>
      </c>
      <c r="B2440" s="3" t="s">
        <v>4952</v>
      </c>
      <c r="C2440" s="6" t="s">
        <v>2236</v>
      </c>
      <c r="D2440" s="3" t="s">
        <v>2253</v>
      </c>
      <c r="E2440" s="3" t="s">
        <v>19</v>
      </c>
      <c r="F2440" s="3" t="s">
        <v>18</v>
      </c>
      <c r="G2440" s="3" t="s">
        <v>127</v>
      </c>
      <c r="H2440" s="3" t="s">
        <v>142</v>
      </c>
      <c r="I2440" s="11">
        <v>3</v>
      </c>
      <c r="J2440" s="12">
        <v>11</v>
      </c>
      <c r="K2440" s="12">
        <f t="shared" si="38"/>
        <v>11</v>
      </c>
      <c r="L2440" s="4">
        <v>1</v>
      </c>
    </row>
    <row r="2441" spans="1:12" x14ac:dyDescent="0.25">
      <c r="A2441" s="3" t="s">
        <v>2163</v>
      </c>
      <c r="B2441" s="3" t="s">
        <v>5191</v>
      </c>
      <c r="C2441" s="3" t="s">
        <v>2234</v>
      </c>
      <c r="D2441" s="3" t="s">
        <v>2243</v>
      </c>
      <c r="E2441" s="3" t="s">
        <v>2223</v>
      </c>
      <c r="F2441" s="3" t="s">
        <v>97</v>
      </c>
      <c r="G2441" s="3" t="s">
        <v>120</v>
      </c>
      <c r="H2441" s="3" t="s">
        <v>2879</v>
      </c>
      <c r="I2441" s="11">
        <v>9</v>
      </c>
      <c r="J2441" s="12">
        <v>9</v>
      </c>
      <c r="K2441" s="12">
        <f t="shared" si="38"/>
        <v>9</v>
      </c>
      <c r="L2441" s="4">
        <v>1</v>
      </c>
    </row>
    <row r="2442" spans="1:12" x14ac:dyDescent="0.25">
      <c r="A2442" s="3" t="s">
        <v>2164</v>
      </c>
      <c r="B2442" s="3" t="s">
        <v>5239</v>
      </c>
      <c r="C2442" s="3" t="s">
        <v>2234</v>
      </c>
      <c r="D2442" s="3" t="s">
        <v>2243</v>
      </c>
      <c r="E2442" s="3" t="s">
        <v>94</v>
      </c>
      <c r="F2442" s="3" t="s">
        <v>93</v>
      </c>
      <c r="G2442" s="3" t="s">
        <v>120</v>
      </c>
      <c r="H2442" s="3" t="s">
        <v>2879</v>
      </c>
      <c r="I2442" s="11">
        <v>10</v>
      </c>
      <c r="J2442" s="12">
        <v>3</v>
      </c>
      <c r="K2442" s="12">
        <f t="shared" si="38"/>
        <v>3</v>
      </c>
      <c r="L2442" s="4">
        <v>1</v>
      </c>
    </row>
    <row r="2443" spans="1:12" x14ac:dyDescent="0.25">
      <c r="A2443" s="3" t="s">
        <v>2165</v>
      </c>
      <c r="B2443" s="3" t="s">
        <v>4953</v>
      </c>
      <c r="C2443" s="3" t="s">
        <v>2234</v>
      </c>
      <c r="D2443" s="3" t="s">
        <v>2696</v>
      </c>
      <c r="E2443" s="3" t="s">
        <v>31</v>
      </c>
      <c r="F2443" s="3" t="s">
        <v>30</v>
      </c>
      <c r="G2443" s="3" t="s">
        <v>120</v>
      </c>
      <c r="H2443" s="3" t="s">
        <v>2879</v>
      </c>
      <c r="I2443" s="11">
        <v>6</v>
      </c>
      <c r="J2443" s="12">
        <v>7</v>
      </c>
      <c r="K2443" s="12">
        <f t="shared" si="38"/>
        <v>7</v>
      </c>
      <c r="L2443" s="4">
        <v>1</v>
      </c>
    </row>
    <row r="2444" spans="1:12" x14ac:dyDescent="0.25">
      <c r="A2444" s="3" t="s">
        <v>2166</v>
      </c>
      <c r="B2444" s="3" t="s">
        <v>4954</v>
      </c>
      <c r="C2444" s="3" t="s">
        <v>2234</v>
      </c>
      <c r="D2444" s="3" t="s">
        <v>2264</v>
      </c>
      <c r="E2444" s="3" t="s">
        <v>105</v>
      </c>
      <c r="F2444" s="3" t="s">
        <v>104</v>
      </c>
      <c r="G2444" s="3" t="s">
        <v>118</v>
      </c>
      <c r="H2444" s="3" t="s">
        <v>2880</v>
      </c>
      <c r="I2444" s="11">
        <v>1</v>
      </c>
      <c r="J2444" s="12">
        <v>7</v>
      </c>
      <c r="K2444" s="12">
        <f t="shared" si="38"/>
        <v>7</v>
      </c>
      <c r="L2444" s="4">
        <v>1</v>
      </c>
    </row>
    <row r="2445" spans="1:12" x14ac:dyDescent="0.25">
      <c r="A2445" s="3" t="s">
        <v>2167</v>
      </c>
      <c r="B2445" s="3" t="s">
        <v>4955</v>
      </c>
      <c r="C2445" s="3" t="s">
        <v>2234</v>
      </c>
      <c r="D2445" s="3" t="s">
        <v>2695</v>
      </c>
      <c r="E2445" s="3" t="s">
        <v>33</v>
      </c>
      <c r="F2445" s="3" t="s">
        <v>32</v>
      </c>
      <c r="G2445" s="3" t="s">
        <v>135</v>
      </c>
      <c r="H2445" s="3" t="s">
        <v>2883</v>
      </c>
      <c r="I2445" s="11">
        <v>9</v>
      </c>
      <c r="J2445" s="12">
        <v>4</v>
      </c>
      <c r="K2445" s="12">
        <f t="shared" si="38"/>
        <v>4</v>
      </c>
      <c r="L2445" s="4">
        <v>1</v>
      </c>
    </row>
    <row r="2446" spans="1:12" x14ac:dyDescent="0.25">
      <c r="A2446" s="3" t="s">
        <v>2168</v>
      </c>
      <c r="B2446" s="3" t="s">
        <v>4956</v>
      </c>
      <c r="C2446" s="3" t="s">
        <v>2234</v>
      </c>
      <c r="D2446" s="3" t="s">
        <v>2271</v>
      </c>
      <c r="E2446" s="3" t="s">
        <v>86</v>
      </c>
      <c r="F2446" s="3" t="s">
        <v>85</v>
      </c>
      <c r="G2446" s="3" t="s">
        <v>127</v>
      </c>
      <c r="H2446" s="3" t="s">
        <v>142</v>
      </c>
      <c r="I2446" s="11">
        <v>5</v>
      </c>
      <c r="J2446" s="12">
        <v>11</v>
      </c>
      <c r="K2446" s="12">
        <f t="shared" si="38"/>
        <v>11</v>
      </c>
      <c r="L2446" s="4">
        <v>1</v>
      </c>
    </row>
    <row r="2447" spans="1:12" x14ac:dyDescent="0.25">
      <c r="A2447" s="3" t="s">
        <v>2169</v>
      </c>
      <c r="B2447" s="3" t="s">
        <v>3500</v>
      </c>
      <c r="C2447" s="3" t="s">
        <v>2234</v>
      </c>
      <c r="D2447" s="3" t="s">
        <v>2357</v>
      </c>
      <c r="E2447" s="3" t="s">
        <v>19</v>
      </c>
      <c r="F2447" s="3" t="s">
        <v>18</v>
      </c>
      <c r="G2447" s="3" t="s">
        <v>127</v>
      </c>
      <c r="H2447" s="3" t="s">
        <v>142</v>
      </c>
      <c r="I2447" s="11">
        <v>4</v>
      </c>
      <c r="J2447" s="12">
        <v>13</v>
      </c>
      <c r="K2447" s="12">
        <f t="shared" si="38"/>
        <v>13</v>
      </c>
      <c r="L2447" s="4">
        <v>1</v>
      </c>
    </row>
    <row r="2448" spans="1:12" x14ac:dyDescent="0.25">
      <c r="A2448" s="3" t="s">
        <v>2170</v>
      </c>
      <c r="B2448" s="3" t="s">
        <v>4957</v>
      </c>
      <c r="C2448" s="3" t="s">
        <v>2234</v>
      </c>
      <c r="D2448" s="3" t="s">
        <v>2302</v>
      </c>
      <c r="E2448" s="3" t="s">
        <v>31</v>
      </c>
      <c r="F2448" s="3" t="s">
        <v>30</v>
      </c>
      <c r="G2448" s="3" t="s">
        <v>127</v>
      </c>
      <c r="H2448" s="3" t="s">
        <v>142</v>
      </c>
      <c r="I2448" s="11">
        <v>1</v>
      </c>
      <c r="J2448" s="12">
        <v>3</v>
      </c>
      <c r="K2448" s="12">
        <f t="shared" si="38"/>
        <v>3</v>
      </c>
      <c r="L2448" s="4">
        <v>1</v>
      </c>
    </row>
    <row r="2449" spans="1:12" x14ac:dyDescent="0.25">
      <c r="A2449" s="3" t="s">
        <v>2171</v>
      </c>
      <c r="B2449" s="3" t="s">
        <v>3957</v>
      </c>
      <c r="C2449" s="3" t="s">
        <v>2234</v>
      </c>
      <c r="D2449" s="3" t="s">
        <v>2298</v>
      </c>
      <c r="E2449" s="3" t="s">
        <v>15</v>
      </c>
      <c r="F2449" s="3" t="s">
        <v>14</v>
      </c>
      <c r="G2449" s="3" t="s">
        <v>120</v>
      </c>
      <c r="H2449" s="3" t="s">
        <v>2879</v>
      </c>
      <c r="I2449" s="11">
        <v>1</v>
      </c>
      <c r="J2449" s="12">
        <v>9</v>
      </c>
      <c r="K2449" s="12">
        <f t="shared" si="38"/>
        <v>9</v>
      </c>
      <c r="L2449" s="4">
        <v>1</v>
      </c>
    </row>
    <row r="2450" spans="1:12" x14ac:dyDescent="0.25">
      <c r="A2450" s="3" t="s">
        <v>2172</v>
      </c>
      <c r="B2450" s="3" t="s">
        <v>5229</v>
      </c>
      <c r="C2450" s="3" t="s">
        <v>2234</v>
      </c>
      <c r="D2450" s="3" t="s">
        <v>2328</v>
      </c>
      <c r="E2450" s="3" t="s">
        <v>37</v>
      </c>
      <c r="F2450" s="3" t="s">
        <v>36</v>
      </c>
      <c r="G2450" s="3" t="s">
        <v>120</v>
      </c>
      <c r="H2450" s="3" t="s">
        <v>2879</v>
      </c>
      <c r="I2450" s="11">
        <v>9</v>
      </c>
      <c r="J2450" s="12">
        <v>5</v>
      </c>
      <c r="K2450" s="12">
        <f t="shared" si="38"/>
        <v>5</v>
      </c>
      <c r="L2450" s="4">
        <v>1</v>
      </c>
    </row>
    <row r="2451" spans="1:12" x14ac:dyDescent="0.25">
      <c r="A2451" s="3" t="s">
        <v>2173</v>
      </c>
      <c r="B2451" s="3" t="s">
        <v>3298</v>
      </c>
      <c r="C2451" s="3" t="s">
        <v>2234</v>
      </c>
      <c r="D2451" s="3" t="s">
        <v>2266</v>
      </c>
      <c r="E2451" s="3" t="s">
        <v>11</v>
      </c>
      <c r="F2451" s="3" t="s">
        <v>10</v>
      </c>
      <c r="G2451" s="3" t="s">
        <v>10</v>
      </c>
      <c r="H2451" s="3" t="s">
        <v>11</v>
      </c>
      <c r="I2451" s="11">
        <v>3</v>
      </c>
      <c r="J2451" s="12">
        <v>10</v>
      </c>
      <c r="K2451" s="12">
        <f t="shared" si="38"/>
        <v>10</v>
      </c>
      <c r="L2451" s="4">
        <v>0.2</v>
      </c>
    </row>
    <row r="2452" spans="1:12" x14ac:dyDescent="0.25">
      <c r="A2452" s="3" t="s">
        <v>2173</v>
      </c>
      <c r="B2452" s="3" t="s">
        <v>3298</v>
      </c>
      <c r="C2452" s="3" t="s">
        <v>2234</v>
      </c>
      <c r="D2452" s="3" t="s">
        <v>2776</v>
      </c>
      <c r="E2452" s="3" t="s">
        <v>11</v>
      </c>
      <c r="F2452" s="3" t="s">
        <v>10</v>
      </c>
      <c r="G2452" s="3" t="s">
        <v>10</v>
      </c>
      <c r="H2452" s="3" t="s">
        <v>11</v>
      </c>
      <c r="I2452" s="11">
        <v>3</v>
      </c>
      <c r="J2452" s="12">
        <v>10</v>
      </c>
      <c r="K2452" s="12">
        <f t="shared" si="38"/>
        <v>10</v>
      </c>
      <c r="L2452" s="4">
        <v>0.2</v>
      </c>
    </row>
    <row r="2453" spans="1:12" x14ac:dyDescent="0.25">
      <c r="A2453" s="3" t="s">
        <v>2173</v>
      </c>
      <c r="B2453" s="3" t="s">
        <v>3298</v>
      </c>
      <c r="C2453" s="3" t="s">
        <v>2234</v>
      </c>
      <c r="D2453" s="3" t="s">
        <v>2694</v>
      </c>
      <c r="E2453" s="3" t="s">
        <v>11</v>
      </c>
      <c r="F2453" s="3" t="s">
        <v>10</v>
      </c>
      <c r="G2453" s="3" t="s">
        <v>10</v>
      </c>
      <c r="H2453" s="3" t="s">
        <v>11</v>
      </c>
      <c r="I2453" s="11">
        <v>3</v>
      </c>
      <c r="J2453" s="12">
        <v>10</v>
      </c>
      <c r="K2453" s="12">
        <f t="shared" si="38"/>
        <v>10</v>
      </c>
      <c r="L2453" s="4">
        <v>0.6</v>
      </c>
    </row>
    <row r="2454" spans="1:12" x14ac:dyDescent="0.25">
      <c r="A2454" s="3" t="s">
        <v>2174</v>
      </c>
      <c r="B2454" s="3" t="s">
        <v>4958</v>
      </c>
      <c r="C2454" s="3" t="s">
        <v>2234</v>
      </c>
      <c r="D2454" s="3" t="s">
        <v>2351</v>
      </c>
      <c r="E2454" s="3" t="s">
        <v>31</v>
      </c>
      <c r="F2454" s="3" t="s">
        <v>30</v>
      </c>
      <c r="G2454" s="3" t="s">
        <v>30</v>
      </c>
      <c r="H2454" s="3" t="s">
        <v>31</v>
      </c>
      <c r="I2454" s="11">
        <v>1</v>
      </c>
      <c r="J2454" s="12">
        <v>4</v>
      </c>
      <c r="K2454" s="12">
        <f t="shared" si="38"/>
        <v>4</v>
      </c>
      <c r="L2454" s="4">
        <v>1</v>
      </c>
    </row>
    <row r="2455" spans="1:12" x14ac:dyDescent="0.25">
      <c r="A2455" s="3" t="s">
        <v>2175</v>
      </c>
      <c r="B2455" s="3" t="s">
        <v>5192</v>
      </c>
      <c r="C2455" s="3" t="s">
        <v>2234</v>
      </c>
      <c r="D2455" s="3" t="s">
        <v>2243</v>
      </c>
      <c r="E2455" s="3" t="s">
        <v>117</v>
      </c>
      <c r="F2455" s="3" t="s">
        <v>116</v>
      </c>
      <c r="G2455" s="3" t="s">
        <v>120</v>
      </c>
      <c r="H2455" s="3" t="s">
        <v>2879</v>
      </c>
      <c r="I2455" s="11">
        <v>9</v>
      </c>
      <c r="J2455" s="12">
        <v>4</v>
      </c>
      <c r="K2455" s="12">
        <f t="shared" si="38"/>
        <v>4</v>
      </c>
      <c r="L2455" s="4">
        <v>1</v>
      </c>
    </row>
    <row r="2456" spans="1:12" x14ac:dyDescent="0.25">
      <c r="A2456" s="3" t="s">
        <v>2176</v>
      </c>
      <c r="B2456" s="3" t="s">
        <v>3224</v>
      </c>
      <c r="C2456" s="3" t="s">
        <v>2234</v>
      </c>
      <c r="D2456" s="3" t="s">
        <v>2838</v>
      </c>
      <c r="E2456" s="3" t="s">
        <v>33</v>
      </c>
      <c r="F2456" s="3" t="s">
        <v>32</v>
      </c>
      <c r="G2456" s="3" t="s">
        <v>32</v>
      </c>
      <c r="H2456" s="3" t="s">
        <v>33</v>
      </c>
      <c r="I2456" s="11">
        <v>5</v>
      </c>
      <c r="J2456" s="12">
        <v>8</v>
      </c>
      <c r="K2456" s="12">
        <f t="shared" si="38"/>
        <v>8</v>
      </c>
      <c r="L2456" s="4">
        <v>0.2</v>
      </c>
    </row>
    <row r="2457" spans="1:12" x14ac:dyDescent="0.25">
      <c r="A2457" s="3" t="s">
        <v>2176</v>
      </c>
      <c r="B2457" s="3" t="s">
        <v>3224</v>
      </c>
      <c r="C2457" s="3" t="s">
        <v>2234</v>
      </c>
      <c r="D2457" s="3" t="s">
        <v>2291</v>
      </c>
      <c r="E2457" s="3" t="s">
        <v>33</v>
      </c>
      <c r="F2457" s="3" t="s">
        <v>32</v>
      </c>
      <c r="G2457" s="3" t="s">
        <v>32</v>
      </c>
      <c r="H2457" s="3" t="s">
        <v>33</v>
      </c>
      <c r="I2457" s="11">
        <v>5</v>
      </c>
      <c r="J2457" s="12">
        <v>8</v>
      </c>
      <c r="K2457" s="12">
        <f t="shared" si="38"/>
        <v>8</v>
      </c>
      <c r="L2457" s="4">
        <v>0.8</v>
      </c>
    </row>
    <row r="2458" spans="1:12" x14ac:dyDescent="0.25">
      <c r="A2458" s="3" t="s">
        <v>2177</v>
      </c>
      <c r="B2458" s="3" t="s">
        <v>4959</v>
      </c>
      <c r="C2458" s="3" t="s">
        <v>2234</v>
      </c>
      <c r="D2458" s="3" t="s">
        <v>2253</v>
      </c>
      <c r="E2458" s="3" t="s">
        <v>103</v>
      </c>
      <c r="F2458" s="3" t="s">
        <v>102</v>
      </c>
      <c r="G2458" s="3" t="s">
        <v>127</v>
      </c>
      <c r="H2458" s="3" t="s">
        <v>142</v>
      </c>
      <c r="I2458" s="11">
        <v>4</v>
      </c>
      <c r="J2458" s="12">
        <v>10</v>
      </c>
      <c r="K2458" s="12">
        <f t="shared" si="38"/>
        <v>10</v>
      </c>
      <c r="L2458" s="4">
        <v>1</v>
      </c>
    </row>
    <row r="2459" spans="1:12" x14ac:dyDescent="0.25">
      <c r="A2459" s="3" t="s">
        <v>2178</v>
      </c>
      <c r="B2459" s="3" t="s">
        <v>3958</v>
      </c>
      <c r="C2459" s="3" t="s">
        <v>2234</v>
      </c>
      <c r="D2459" s="3" t="s">
        <v>2454</v>
      </c>
      <c r="E2459" s="3" t="s">
        <v>42</v>
      </c>
      <c r="F2459" s="3" t="s">
        <v>41</v>
      </c>
      <c r="G2459" s="3" t="s">
        <v>127</v>
      </c>
      <c r="H2459" s="3" t="s">
        <v>142</v>
      </c>
      <c r="I2459" s="11">
        <v>1</v>
      </c>
      <c r="J2459" s="12">
        <v>3</v>
      </c>
      <c r="K2459" s="12">
        <f t="shared" si="38"/>
        <v>3</v>
      </c>
      <c r="L2459" s="4">
        <v>1</v>
      </c>
    </row>
    <row r="2460" spans="1:12" x14ac:dyDescent="0.25">
      <c r="A2460" s="3" t="s">
        <v>2179</v>
      </c>
      <c r="B2460" s="3" t="s">
        <v>4960</v>
      </c>
      <c r="C2460" s="3" t="s">
        <v>2234</v>
      </c>
      <c r="D2460" s="3" t="s">
        <v>2255</v>
      </c>
      <c r="E2460" s="3" t="s">
        <v>17</v>
      </c>
      <c r="F2460" s="3" t="s">
        <v>16</v>
      </c>
      <c r="G2460" s="3" t="s">
        <v>127</v>
      </c>
      <c r="H2460" s="3" t="s">
        <v>142</v>
      </c>
      <c r="I2460" s="11">
        <v>5</v>
      </c>
      <c r="J2460" s="12">
        <v>2</v>
      </c>
      <c r="K2460" s="12">
        <f t="shared" si="38"/>
        <v>2</v>
      </c>
      <c r="L2460" s="4">
        <v>1</v>
      </c>
    </row>
    <row r="2461" spans="1:12" x14ac:dyDescent="0.25">
      <c r="A2461" s="3" t="s">
        <v>2180</v>
      </c>
      <c r="B2461" s="3" t="s">
        <v>5357</v>
      </c>
      <c r="C2461" s="3" t="s">
        <v>2234</v>
      </c>
      <c r="D2461" s="3" t="s">
        <v>2333</v>
      </c>
      <c r="E2461" s="3" t="s">
        <v>60</v>
      </c>
      <c r="F2461" s="3" t="s">
        <v>59</v>
      </c>
      <c r="G2461" s="3" t="s">
        <v>120</v>
      </c>
      <c r="H2461" s="3" t="s">
        <v>2879</v>
      </c>
      <c r="I2461" s="11">
        <v>9</v>
      </c>
      <c r="J2461" s="12">
        <v>13</v>
      </c>
      <c r="K2461" s="12">
        <f t="shared" si="38"/>
        <v>13</v>
      </c>
      <c r="L2461" s="4">
        <v>1</v>
      </c>
    </row>
    <row r="2462" spans="1:12" x14ac:dyDescent="0.25">
      <c r="A2462" s="3" t="s">
        <v>2181</v>
      </c>
      <c r="B2462" s="3" t="s">
        <v>3501</v>
      </c>
      <c r="C2462" s="3" t="s">
        <v>2234</v>
      </c>
      <c r="D2462" s="3" t="s">
        <v>2282</v>
      </c>
      <c r="E2462" s="3" t="s">
        <v>31</v>
      </c>
      <c r="F2462" s="3" t="s">
        <v>30</v>
      </c>
      <c r="G2462" s="3" t="s">
        <v>30</v>
      </c>
      <c r="H2462" s="3" t="s">
        <v>31</v>
      </c>
      <c r="I2462" s="11">
        <v>5</v>
      </c>
      <c r="J2462" s="12">
        <v>3</v>
      </c>
      <c r="K2462" s="12">
        <f t="shared" si="38"/>
        <v>3</v>
      </c>
      <c r="L2462" s="4">
        <v>1</v>
      </c>
    </row>
    <row r="2463" spans="1:12" x14ac:dyDescent="0.25">
      <c r="A2463" s="3" t="s">
        <v>2182</v>
      </c>
      <c r="B2463" s="3" t="s">
        <v>4961</v>
      </c>
      <c r="C2463" s="3" t="s">
        <v>2234</v>
      </c>
      <c r="D2463" s="3" t="s">
        <v>2362</v>
      </c>
      <c r="E2463" s="3" t="s">
        <v>62</v>
      </c>
      <c r="F2463" s="3" t="s">
        <v>61</v>
      </c>
      <c r="G2463" s="3" t="s">
        <v>61</v>
      </c>
      <c r="H2463" s="3" t="s">
        <v>62</v>
      </c>
      <c r="I2463" s="11">
        <v>9</v>
      </c>
      <c r="J2463" s="12">
        <v>13</v>
      </c>
      <c r="K2463" s="12">
        <f t="shared" si="38"/>
        <v>13</v>
      </c>
      <c r="L2463" s="4">
        <v>1</v>
      </c>
    </row>
    <row r="2464" spans="1:12" x14ac:dyDescent="0.25">
      <c r="A2464" s="3" t="s">
        <v>2183</v>
      </c>
      <c r="B2464" s="3" t="s">
        <v>4962</v>
      </c>
      <c r="C2464" s="3" t="s">
        <v>2234</v>
      </c>
      <c r="D2464" s="3" t="s">
        <v>2241</v>
      </c>
      <c r="E2464" s="3" t="s">
        <v>96</v>
      </c>
      <c r="F2464" s="3" t="s">
        <v>95</v>
      </c>
      <c r="G2464" s="3" t="s">
        <v>95</v>
      </c>
      <c r="H2464" s="3" t="s">
        <v>96</v>
      </c>
      <c r="I2464" s="11">
        <v>3</v>
      </c>
      <c r="J2464" s="12">
        <v>3</v>
      </c>
      <c r="K2464" s="12">
        <f t="shared" si="38"/>
        <v>3</v>
      </c>
      <c r="L2464" s="4">
        <v>1</v>
      </c>
    </row>
    <row r="2465" spans="1:12" x14ac:dyDescent="0.25">
      <c r="A2465" s="3" t="s">
        <v>2184</v>
      </c>
      <c r="B2465" s="3" t="s">
        <v>3299</v>
      </c>
      <c r="C2465" s="3" t="s">
        <v>2234</v>
      </c>
      <c r="D2465" s="3" t="s">
        <v>2693</v>
      </c>
      <c r="E2465" s="3" t="s">
        <v>13</v>
      </c>
      <c r="F2465" s="3" t="s">
        <v>12</v>
      </c>
      <c r="G2465" s="3" t="s">
        <v>12</v>
      </c>
      <c r="H2465" s="3" t="s">
        <v>13</v>
      </c>
      <c r="I2465" s="11">
        <v>1</v>
      </c>
      <c r="J2465" s="12">
        <v>3</v>
      </c>
      <c r="K2465" s="12">
        <f t="shared" si="38"/>
        <v>3</v>
      </c>
      <c r="L2465" s="4">
        <v>1</v>
      </c>
    </row>
    <row r="2466" spans="1:12" x14ac:dyDescent="0.25">
      <c r="A2466" s="3" t="s">
        <v>2185</v>
      </c>
      <c r="B2466" s="3" t="s">
        <v>3502</v>
      </c>
      <c r="C2466" s="3" t="s">
        <v>2234</v>
      </c>
      <c r="D2466" s="3" t="s">
        <v>2351</v>
      </c>
      <c r="E2466" s="3" t="s">
        <v>96</v>
      </c>
      <c r="F2466" s="3" t="s">
        <v>95</v>
      </c>
      <c r="G2466" s="3" t="s">
        <v>95</v>
      </c>
      <c r="H2466" s="3" t="s">
        <v>96</v>
      </c>
      <c r="I2466" s="11">
        <v>1</v>
      </c>
      <c r="J2466" s="12">
        <v>8</v>
      </c>
      <c r="K2466" s="12">
        <f t="shared" si="38"/>
        <v>8</v>
      </c>
      <c r="L2466" s="4">
        <v>1</v>
      </c>
    </row>
    <row r="2467" spans="1:12" x14ac:dyDescent="0.25">
      <c r="A2467" s="3" t="s">
        <v>2186</v>
      </c>
      <c r="B2467" s="3" t="s">
        <v>3959</v>
      </c>
      <c r="C2467" s="3" t="s">
        <v>2234</v>
      </c>
      <c r="D2467" s="3" t="s">
        <v>2357</v>
      </c>
      <c r="E2467" s="3" t="s">
        <v>90</v>
      </c>
      <c r="F2467" s="3" t="s">
        <v>89</v>
      </c>
      <c r="G2467" s="3" t="s">
        <v>127</v>
      </c>
      <c r="H2467" s="3" t="s">
        <v>142</v>
      </c>
      <c r="I2467" s="11">
        <v>1</v>
      </c>
      <c r="J2467" s="12">
        <v>11</v>
      </c>
      <c r="K2467" s="12">
        <f t="shared" si="38"/>
        <v>11</v>
      </c>
      <c r="L2467" s="4">
        <v>1</v>
      </c>
    </row>
    <row r="2468" spans="1:12" x14ac:dyDescent="0.25">
      <c r="A2468" s="3" t="s">
        <v>2187</v>
      </c>
      <c r="B2468" s="3" t="s">
        <v>4963</v>
      </c>
      <c r="C2468" s="3" t="s">
        <v>2234</v>
      </c>
      <c r="D2468" s="3" t="s">
        <v>2284</v>
      </c>
      <c r="E2468" s="3" t="s">
        <v>31</v>
      </c>
      <c r="F2468" s="3" t="s">
        <v>30</v>
      </c>
      <c r="G2468" s="3" t="s">
        <v>120</v>
      </c>
      <c r="H2468" s="3" t="s">
        <v>2879</v>
      </c>
      <c r="I2468" s="11">
        <v>1</v>
      </c>
      <c r="J2468" s="12">
        <v>12</v>
      </c>
      <c r="K2468" s="12">
        <f t="shared" si="38"/>
        <v>12</v>
      </c>
      <c r="L2468" s="4">
        <v>1</v>
      </c>
    </row>
    <row r="2469" spans="1:12" x14ac:dyDescent="0.25">
      <c r="A2469" s="3" t="s">
        <v>2188</v>
      </c>
      <c r="B2469" s="3" t="s">
        <v>4964</v>
      </c>
      <c r="C2469" s="3" t="s">
        <v>2234</v>
      </c>
      <c r="D2469" s="3" t="s">
        <v>2692</v>
      </c>
      <c r="E2469" s="3" t="s">
        <v>11</v>
      </c>
      <c r="F2469" s="3" t="s">
        <v>10</v>
      </c>
      <c r="G2469" s="3" t="s">
        <v>10</v>
      </c>
      <c r="H2469" s="3" t="s">
        <v>11</v>
      </c>
      <c r="I2469" s="11">
        <v>4</v>
      </c>
      <c r="J2469" s="12">
        <v>10</v>
      </c>
      <c r="K2469" s="12">
        <f t="shared" si="38"/>
        <v>10</v>
      </c>
      <c r="L2469" s="4">
        <v>1</v>
      </c>
    </row>
    <row r="2470" spans="1:12" x14ac:dyDescent="0.25">
      <c r="A2470" s="3" t="s">
        <v>2189</v>
      </c>
      <c r="B2470" s="3" t="s">
        <v>3084</v>
      </c>
      <c r="C2470" s="3" t="s">
        <v>2234</v>
      </c>
      <c r="D2470" s="3" t="s">
        <v>2284</v>
      </c>
      <c r="E2470" s="3" t="s">
        <v>96</v>
      </c>
      <c r="F2470" s="3" t="s">
        <v>95</v>
      </c>
      <c r="G2470" s="3" t="s">
        <v>120</v>
      </c>
      <c r="H2470" s="3" t="s">
        <v>2879</v>
      </c>
      <c r="I2470" s="11">
        <v>2</v>
      </c>
      <c r="J2470" s="12">
        <v>5</v>
      </c>
      <c r="K2470" s="12">
        <f t="shared" si="38"/>
        <v>5</v>
      </c>
      <c r="L2470" s="4">
        <v>1</v>
      </c>
    </row>
    <row r="2471" spans="1:12" x14ac:dyDescent="0.25">
      <c r="A2471" s="3" t="s">
        <v>2190</v>
      </c>
      <c r="B2471" s="3" t="s">
        <v>4965</v>
      </c>
      <c r="C2471" s="3" t="s">
        <v>2234</v>
      </c>
      <c r="D2471" s="3" t="s">
        <v>2306</v>
      </c>
      <c r="E2471" s="3" t="s">
        <v>13</v>
      </c>
      <c r="F2471" s="3" t="s">
        <v>12</v>
      </c>
      <c r="G2471" s="3" t="s">
        <v>12</v>
      </c>
      <c r="H2471" s="3" t="s">
        <v>13</v>
      </c>
      <c r="I2471" s="11">
        <v>1</v>
      </c>
      <c r="J2471" s="12">
        <v>3</v>
      </c>
      <c r="K2471" s="12">
        <f t="shared" si="38"/>
        <v>3</v>
      </c>
      <c r="L2471" s="4">
        <v>1</v>
      </c>
    </row>
    <row r="2472" spans="1:12" x14ac:dyDescent="0.25">
      <c r="A2472" s="3" t="s">
        <v>2191</v>
      </c>
      <c r="B2472" s="3" t="s">
        <v>4966</v>
      </c>
      <c r="C2472" s="3" t="s">
        <v>2234</v>
      </c>
      <c r="D2472" s="3" t="s">
        <v>2691</v>
      </c>
      <c r="E2472" s="3" t="s">
        <v>39</v>
      </c>
      <c r="F2472" s="3" t="s">
        <v>38</v>
      </c>
      <c r="G2472" s="3" t="s">
        <v>127</v>
      </c>
      <c r="H2472" s="3" t="s">
        <v>142</v>
      </c>
      <c r="I2472" s="11">
        <v>1</v>
      </c>
      <c r="J2472" s="12">
        <v>3</v>
      </c>
      <c r="K2472" s="12">
        <f t="shared" si="38"/>
        <v>3</v>
      </c>
      <c r="L2472" s="4">
        <v>1</v>
      </c>
    </row>
    <row r="2473" spans="1:12" x14ac:dyDescent="0.25">
      <c r="A2473" s="3" t="s">
        <v>2192</v>
      </c>
      <c r="B2473" s="3" t="s">
        <v>3960</v>
      </c>
      <c r="C2473" s="3" t="s">
        <v>2234</v>
      </c>
      <c r="D2473" s="3" t="s">
        <v>2335</v>
      </c>
      <c r="E2473" s="3" t="s">
        <v>101</v>
      </c>
      <c r="F2473" s="3" t="s">
        <v>100</v>
      </c>
      <c r="G2473" s="3" t="s">
        <v>100</v>
      </c>
      <c r="H2473" s="3" t="s">
        <v>2876</v>
      </c>
      <c r="I2473" s="11">
        <v>1</v>
      </c>
      <c r="J2473" s="12">
        <v>5</v>
      </c>
      <c r="K2473" s="12">
        <f t="shared" si="38"/>
        <v>5</v>
      </c>
      <c r="L2473" s="4">
        <v>0.4</v>
      </c>
    </row>
    <row r="2474" spans="1:12" x14ac:dyDescent="0.25">
      <c r="A2474" s="3" t="s">
        <v>2192</v>
      </c>
      <c r="B2474" s="3" t="s">
        <v>3960</v>
      </c>
      <c r="C2474" s="3" t="s">
        <v>2234</v>
      </c>
      <c r="D2474" s="3" t="s">
        <v>2335</v>
      </c>
      <c r="E2474" s="3" t="s">
        <v>21</v>
      </c>
      <c r="F2474" s="3" t="s">
        <v>20</v>
      </c>
      <c r="G2474" s="3" t="s">
        <v>20</v>
      </c>
      <c r="H2474" s="3" t="s">
        <v>21</v>
      </c>
      <c r="I2474" s="11">
        <v>1</v>
      </c>
      <c r="J2474" s="12">
        <v>5</v>
      </c>
      <c r="K2474" s="12">
        <f t="shared" si="38"/>
        <v>5</v>
      </c>
      <c r="L2474" s="4">
        <v>0.6</v>
      </c>
    </row>
    <row r="2475" spans="1:12" x14ac:dyDescent="0.25">
      <c r="A2475" s="3" t="s">
        <v>2193</v>
      </c>
      <c r="B2475" s="3" t="s">
        <v>4967</v>
      </c>
      <c r="C2475" s="3" t="s">
        <v>2234</v>
      </c>
      <c r="D2475" s="3" t="s">
        <v>2241</v>
      </c>
      <c r="E2475" s="3" t="s">
        <v>11</v>
      </c>
      <c r="F2475" s="3" t="s">
        <v>10</v>
      </c>
      <c r="G2475" s="3" t="s">
        <v>10</v>
      </c>
      <c r="H2475" s="3" t="s">
        <v>11</v>
      </c>
      <c r="I2475" s="11">
        <v>5</v>
      </c>
      <c r="J2475" s="12">
        <v>13</v>
      </c>
      <c r="K2475" s="12">
        <f t="shared" si="38"/>
        <v>13</v>
      </c>
      <c r="L2475" s="4">
        <v>1</v>
      </c>
    </row>
    <row r="2476" spans="1:12" x14ac:dyDescent="0.25">
      <c r="A2476" s="3" t="s">
        <v>2194</v>
      </c>
      <c r="B2476" s="3" t="s">
        <v>3961</v>
      </c>
      <c r="C2476" s="3" t="s">
        <v>2234</v>
      </c>
      <c r="D2476" s="3" t="s">
        <v>2241</v>
      </c>
      <c r="E2476" s="3" t="s">
        <v>31</v>
      </c>
      <c r="F2476" s="3" t="s">
        <v>30</v>
      </c>
      <c r="G2476" s="3" t="s">
        <v>30</v>
      </c>
      <c r="H2476" s="3" t="s">
        <v>31</v>
      </c>
      <c r="I2476" s="11">
        <v>5</v>
      </c>
      <c r="J2476" s="12">
        <v>9</v>
      </c>
      <c r="K2476" s="12">
        <f t="shared" si="38"/>
        <v>9</v>
      </c>
      <c r="L2476" s="4">
        <v>1</v>
      </c>
    </row>
    <row r="2477" spans="1:12" x14ac:dyDescent="0.25">
      <c r="A2477" s="3" t="s">
        <v>2195</v>
      </c>
      <c r="B2477" s="3" t="s">
        <v>4968</v>
      </c>
      <c r="C2477" s="3" t="s">
        <v>2234</v>
      </c>
      <c r="D2477" s="3" t="s">
        <v>2284</v>
      </c>
      <c r="E2477" s="3" t="s">
        <v>99</v>
      </c>
      <c r="F2477" s="3" t="s">
        <v>98</v>
      </c>
      <c r="G2477" s="3" t="s">
        <v>120</v>
      </c>
      <c r="H2477" s="3" t="s">
        <v>2879</v>
      </c>
      <c r="I2477" s="11">
        <v>4</v>
      </c>
      <c r="J2477" s="12">
        <v>6</v>
      </c>
      <c r="K2477" s="12">
        <f t="shared" si="38"/>
        <v>6</v>
      </c>
      <c r="L2477" s="4">
        <v>1</v>
      </c>
    </row>
    <row r="2478" spans="1:12" x14ac:dyDescent="0.25">
      <c r="A2478" s="3" t="s">
        <v>2196</v>
      </c>
      <c r="B2478" s="3" t="s">
        <v>4969</v>
      </c>
      <c r="C2478" s="3" t="s">
        <v>2234</v>
      </c>
      <c r="D2478" s="3" t="s">
        <v>2691</v>
      </c>
      <c r="E2478" s="3" t="s">
        <v>82</v>
      </c>
      <c r="F2478" s="3" t="s">
        <v>81</v>
      </c>
      <c r="G2478" s="3" t="s">
        <v>127</v>
      </c>
      <c r="H2478" s="3" t="s">
        <v>142</v>
      </c>
      <c r="I2478" s="11">
        <v>2</v>
      </c>
      <c r="J2478" s="12">
        <v>3</v>
      </c>
      <c r="K2478" s="12">
        <f t="shared" si="38"/>
        <v>3</v>
      </c>
      <c r="L2478" s="4">
        <v>1</v>
      </c>
    </row>
    <row r="2479" spans="1:12" x14ac:dyDescent="0.25">
      <c r="A2479" s="3" t="s">
        <v>2197</v>
      </c>
      <c r="B2479" s="3" t="s">
        <v>4970</v>
      </c>
      <c r="C2479" s="3" t="s">
        <v>2234</v>
      </c>
      <c r="D2479" s="3" t="s">
        <v>2284</v>
      </c>
      <c r="E2479" s="3" t="s">
        <v>11</v>
      </c>
      <c r="F2479" s="3" t="s">
        <v>10</v>
      </c>
      <c r="G2479" s="3" t="s">
        <v>120</v>
      </c>
      <c r="H2479" s="3" t="s">
        <v>2879</v>
      </c>
      <c r="I2479" s="11">
        <v>5</v>
      </c>
      <c r="J2479" s="12">
        <v>3</v>
      </c>
      <c r="K2479" s="12">
        <f t="shared" si="38"/>
        <v>3</v>
      </c>
      <c r="L2479" s="4">
        <v>1</v>
      </c>
    </row>
    <row r="2480" spans="1:12" x14ac:dyDescent="0.25">
      <c r="A2480" s="3" t="s">
        <v>2198</v>
      </c>
      <c r="B2480" s="3" t="s">
        <v>3962</v>
      </c>
      <c r="C2480" s="3" t="s">
        <v>2234</v>
      </c>
      <c r="D2480" s="3" t="s">
        <v>2671</v>
      </c>
      <c r="E2480" s="3" t="s">
        <v>99</v>
      </c>
      <c r="F2480" s="3" t="s">
        <v>98</v>
      </c>
      <c r="G2480" s="3" t="s">
        <v>120</v>
      </c>
      <c r="H2480" s="3" t="s">
        <v>2879</v>
      </c>
      <c r="I2480" s="11">
        <v>1</v>
      </c>
      <c r="J2480" s="12">
        <v>3</v>
      </c>
      <c r="K2480" s="12">
        <f t="shared" si="38"/>
        <v>3</v>
      </c>
      <c r="L2480" s="4">
        <v>1</v>
      </c>
    </row>
    <row r="2481" spans="1:12" x14ac:dyDescent="0.25">
      <c r="A2481" s="3" t="s">
        <v>2199</v>
      </c>
      <c r="B2481" s="3" t="s">
        <v>4971</v>
      </c>
      <c r="C2481" s="3" t="s">
        <v>2234</v>
      </c>
      <c r="D2481" s="3" t="s">
        <v>2282</v>
      </c>
      <c r="E2481" s="3" t="s">
        <v>31</v>
      </c>
      <c r="F2481" s="3" t="s">
        <v>30</v>
      </c>
      <c r="G2481" s="3" t="s">
        <v>30</v>
      </c>
      <c r="H2481" s="3" t="s">
        <v>31</v>
      </c>
      <c r="I2481" s="11">
        <v>1</v>
      </c>
      <c r="J2481" s="12">
        <v>4</v>
      </c>
      <c r="K2481" s="12">
        <f t="shared" si="38"/>
        <v>4</v>
      </c>
      <c r="L2481" s="4">
        <v>1</v>
      </c>
    </row>
    <row r="2482" spans="1:12" x14ac:dyDescent="0.25">
      <c r="A2482" s="3" t="s">
        <v>2200</v>
      </c>
      <c r="B2482" s="3" t="s">
        <v>4972</v>
      </c>
      <c r="C2482" s="3" t="s">
        <v>2234</v>
      </c>
      <c r="D2482" s="3" t="s">
        <v>2651</v>
      </c>
      <c r="E2482" s="3" t="s">
        <v>46</v>
      </c>
      <c r="F2482" s="3" t="s">
        <v>45</v>
      </c>
      <c r="G2482" s="3" t="s">
        <v>127</v>
      </c>
      <c r="H2482" s="3" t="s">
        <v>142</v>
      </c>
      <c r="I2482" s="11">
        <v>1</v>
      </c>
      <c r="J2482" s="12">
        <v>3</v>
      </c>
      <c r="K2482" s="12">
        <f t="shared" si="38"/>
        <v>3</v>
      </c>
      <c r="L2482" s="4">
        <v>1</v>
      </c>
    </row>
    <row r="2483" spans="1:12" x14ac:dyDescent="0.25">
      <c r="A2483" s="3" t="s">
        <v>2201</v>
      </c>
      <c r="B2483" s="3" t="s">
        <v>3963</v>
      </c>
      <c r="C2483" s="3" t="s">
        <v>2234</v>
      </c>
      <c r="D2483" s="3" t="s">
        <v>2690</v>
      </c>
      <c r="E2483" s="3" t="s">
        <v>17</v>
      </c>
      <c r="F2483" s="3" t="s">
        <v>16</v>
      </c>
      <c r="G2483" s="3" t="s">
        <v>135</v>
      </c>
      <c r="H2483" s="3" t="s">
        <v>2883</v>
      </c>
      <c r="I2483" s="11">
        <v>1</v>
      </c>
      <c r="J2483" s="12">
        <v>9</v>
      </c>
      <c r="K2483" s="12">
        <f t="shared" si="38"/>
        <v>9</v>
      </c>
      <c r="L2483" s="4">
        <v>1</v>
      </c>
    </row>
    <row r="2484" spans="1:12" x14ac:dyDescent="0.25">
      <c r="A2484" s="3" t="s">
        <v>2202</v>
      </c>
      <c r="B2484" s="3" t="s">
        <v>3964</v>
      </c>
      <c r="C2484" s="3" t="s">
        <v>2234</v>
      </c>
      <c r="D2484" s="3" t="s">
        <v>2253</v>
      </c>
      <c r="E2484" s="3" t="s">
        <v>19</v>
      </c>
      <c r="F2484" s="3" t="s">
        <v>18</v>
      </c>
      <c r="G2484" s="3" t="s">
        <v>127</v>
      </c>
      <c r="H2484" s="3" t="s">
        <v>142</v>
      </c>
      <c r="I2484" s="11">
        <v>5</v>
      </c>
      <c r="J2484" s="12">
        <v>3</v>
      </c>
      <c r="K2484" s="12">
        <f t="shared" si="38"/>
        <v>3</v>
      </c>
      <c r="L2484" s="4">
        <v>1</v>
      </c>
    </row>
    <row r="2485" spans="1:12" x14ac:dyDescent="0.25">
      <c r="A2485" s="3" t="s">
        <v>2203</v>
      </c>
      <c r="B2485" s="3" t="s">
        <v>3300</v>
      </c>
      <c r="C2485" s="3" t="s">
        <v>2234</v>
      </c>
      <c r="D2485" s="3" t="s">
        <v>2446</v>
      </c>
      <c r="E2485" s="3" t="s">
        <v>2224</v>
      </c>
      <c r="F2485" s="3" t="s">
        <v>40</v>
      </c>
      <c r="G2485" s="3" t="s">
        <v>127</v>
      </c>
      <c r="H2485" s="3" t="s">
        <v>142</v>
      </c>
      <c r="I2485" s="11">
        <v>2</v>
      </c>
      <c r="J2485" s="12">
        <v>3</v>
      </c>
      <c r="K2485" s="12">
        <f t="shared" si="38"/>
        <v>3</v>
      </c>
      <c r="L2485" s="4">
        <v>1</v>
      </c>
    </row>
    <row r="2486" spans="1:12" x14ac:dyDescent="0.25">
      <c r="A2486" s="3" t="s">
        <v>2689</v>
      </c>
      <c r="B2486" s="3" t="s">
        <v>4973</v>
      </c>
      <c r="C2486" s="3" t="s">
        <v>2234</v>
      </c>
      <c r="D2486" s="3" t="s">
        <v>2312</v>
      </c>
      <c r="E2486" s="3" t="s">
        <v>84</v>
      </c>
      <c r="F2486" s="3" t="s">
        <v>83</v>
      </c>
      <c r="G2486" s="3" t="s">
        <v>127</v>
      </c>
      <c r="H2486" s="3" t="s">
        <v>142</v>
      </c>
      <c r="I2486" s="11">
        <v>1</v>
      </c>
      <c r="J2486" s="12">
        <v>1</v>
      </c>
      <c r="K2486" s="12">
        <f t="shared" si="38"/>
        <v>1</v>
      </c>
      <c r="L2486" s="4">
        <v>1</v>
      </c>
    </row>
    <row r="2487" spans="1:12" x14ac:dyDescent="0.25">
      <c r="A2487" s="3" t="s">
        <v>2204</v>
      </c>
      <c r="B2487" s="3" t="s">
        <v>4974</v>
      </c>
      <c r="C2487" s="3" t="s">
        <v>2234</v>
      </c>
      <c r="D2487" s="3" t="s">
        <v>2688</v>
      </c>
      <c r="E2487" s="3" t="s">
        <v>72</v>
      </c>
      <c r="F2487" s="3" t="s">
        <v>71</v>
      </c>
      <c r="G2487" s="3" t="s">
        <v>120</v>
      </c>
      <c r="H2487" s="3" t="s">
        <v>2879</v>
      </c>
      <c r="I2487" s="11">
        <v>10</v>
      </c>
      <c r="J2487" s="12">
        <v>7</v>
      </c>
      <c r="K2487" s="12">
        <f t="shared" si="38"/>
        <v>7</v>
      </c>
      <c r="L2487" s="4">
        <v>1</v>
      </c>
    </row>
    <row r="2488" spans="1:12" x14ac:dyDescent="0.25">
      <c r="A2488" s="3" t="s">
        <v>2205</v>
      </c>
      <c r="B2488" s="3" t="s">
        <v>3965</v>
      </c>
      <c r="C2488" s="3" t="s">
        <v>2234</v>
      </c>
      <c r="D2488" s="3" t="s">
        <v>2241</v>
      </c>
      <c r="E2488" s="3" t="s">
        <v>99</v>
      </c>
      <c r="F2488" s="3" t="s">
        <v>98</v>
      </c>
      <c r="G2488" s="3" t="s">
        <v>98</v>
      </c>
      <c r="H2488" s="3" t="s">
        <v>99</v>
      </c>
      <c r="I2488" s="11">
        <v>10</v>
      </c>
      <c r="J2488" s="12">
        <v>13</v>
      </c>
      <c r="K2488" s="12">
        <f t="shared" si="38"/>
        <v>13</v>
      </c>
      <c r="L2488" s="4">
        <v>0.7</v>
      </c>
    </row>
    <row r="2489" spans="1:12" x14ac:dyDescent="0.25">
      <c r="A2489" s="3" t="s">
        <v>2205</v>
      </c>
      <c r="B2489" s="3" t="s">
        <v>3965</v>
      </c>
      <c r="C2489" s="3" t="s">
        <v>2234</v>
      </c>
      <c r="D2489" s="3" t="s">
        <v>2814</v>
      </c>
      <c r="E2489" s="3" t="s">
        <v>99</v>
      </c>
      <c r="F2489" s="3" t="s">
        <v>98</v>
      </c>
      <c r="G2489" s="3" t="s">
        <v>98</v>
      </c>
      <c r="H2489" s="3" t="s">
        <v>99</v>
      </c>
      <c r="I2489" s="11">
        <v>10</v>
      </c>
      <c r="J2489" s="12">
        <v>13</v>
      </c>
      <c r="K2489" s="12">
        <f t="shared" si="38"/>
        <v>13</v>
      </c>
      <c r="L2489" s="4">
        <v>0.3</v>
      </c>
    </row>
    <row r="2490" spans="1:12" x14ac:dyDescent="0.25">
      <c r="A2490" s="3" t="s">
        <v>2206</v>
      </c>
      <c r="B2490" s="3" t="s">
        <v>4975</v>
      </c>
      <c r="C2490" s="3" t="s">
        <v>2234</v>
      </c>
      <c r="D2490" s="3" t="s">
        <v>2282</v>
      </c>
      <c r="E2490" s="3" t="s">
        <v>31</v>
      </c>
      <c r="F2490" s="3" t="s">
        <v>30</v>
      </c>
      <c r="G2490" s="3" t="s">
        <v>30</v>
      </c>
      <c r="H2490" s="3" t="s">
        <v>31</v>
      </c>
      <c r="I2490" s="11">
        <v>1</v>
      </c>
      <c r="J2490" s="12">
        <v>5</v>
      </c>
      <c r="K2490" s="12">
        <f t="shared" si="38"/>
        <v>5</v>
      </c>
      <c r="L2490" s="4">
        <v>1</v>
      </c>
    </row>
    <row r="2491" spans="1:12" x14ac:dyDescent="0.25">
      <c r="A2491" s="3" t="s">
        <v>2207</v>
      </c>
      <c r="B2491" s="3" t="s">
        <v>3503</v>
      </c>
      <c r="C2491" s="3" t="s">
        <v>2234</v>
      </c>
      <c r="D2491" s="3" t="s">
        <v>2335</v>
      </c>
      <c r="E2491" s="3" t="s">
        <v>17</v>
      </c>
      <c r="F2491" s="3" t="s">
        <v>16</v>
      </c>
      <c r="G2491" s="3" t="s">
        <v>16</v>
      </c>
      <c r="H2491" s="3" t="s">
        <v>2874</v>
      </c>
      <c r="I2491" s="11">
        <v>1</v>
      </c>
      <c r="J2491" s="12">
        <v>5</v>
      </c>
      <c r="K2491" s="12">
        <f t="shared" si="38"/>
        <v>5</v>
      </c>
      <c r="L2491" s="4">
        <v>1</v>
      </c>
    </row>
    <row r="2492" spans="1:12" x14ac:dyDescent="0.25">
      <c r="A2492" s="3" t="s">
        <v>2208</v>
      </c>
      <c r="B2492" s="3" t="s">
        <v>3966</v>
      </c>
      <c r="C2492" s="3" t="s">
        <v>2234</v>
      </c>
      <c r="D2492" s="3" t="s">
        <v>2687</v>
      </c>
      <c r="E2492" s="3" t="s">
        <v>117</v>
      </c>
      <c r="F2492" s="3" t="s">
        <v>116</v>
      </c>
      <c r="G2492" s="3" t="s">
        <v>116</v>
      </c>
      <c r="H2492" s="3" t="s">
        <v>117</v>
      </c>
      <c r="I2492" s="11">
        <v>5</v>
      </c>
      <c r="J2492" s="12">
        <v>6</v>
      </c>
      <c r="K2492" s="12">
        <f t="shared" si="38"/>
        <v>6</v>
      </c>
      <c r="L2492" s="4">
        <v>1</v>
      </c>
    </row>
    <row r="2493" spans="1:12" x14ac:dyDescent="0.25">
      <c r="A2493" s="3" t="s">
        <v>2209</v>
      </c>
      <c r="B2493" s="3" t="s">
        <v>5358</v>
      </c>
      <c r="C2493" s="3" t="s">
        <v>2234</v>
      </c>
      <c r="D2493" s="3" t="s">
        <v>2328</v>
      </c>
      <c r="E2493" s="3" t="s">
        <v>27</v>
      </c>
      <c r="F2493" s="3" t="s">
        <v>26</v>
      </c>
      <c r="G2493" s="3" t="s">
        <v>120</v>
      </c>
      <c r="H2493" s="3" t="s">
        <v>2879</v>
      </c>
      <c r="I2493" s="11">
        <v>10</v>
      </c>
      <c r="J2493" s="12">
        <v>13</v>
      </c>
      <c r="K2493" s="12">
        <f t="shared" si="38"/>
        <v>13</v>
      </c>
      <c r="L2493" s="4">
        <v>1</v>
      </c>
    </row>
    <row r="2494" spans="1:12" x14ac:dyDescent="0.25">
      <c r="A2494" s="3" t="s">
        <v>2686</v>
      </c>
      <c r="B2494" s="3" t="s">
        <v>4976</v>
      </c>
      <c r="C2494" s="3" t="s">
        <v>2234</v>
      </c>
      <c r="D2494" s="3" t="s">
        <v>2282</v>
      </c>
      <c r="E2494" s="3" t="s">
        <v>96</v>
      </c>
      <c r="F2494" s="3" t="s">
        <v>95</v>
      </c>
      <c r="G2494" s="3" t="s">
        <v>95</v>
      </c>
      <c r="H2494" s="3" t="s">
        <v>96</v>
      </c>
      <c r="I2494" s="11">
        <v>3</v>
      </c>
      <c r="J2494" s="12">
        <v>9</v>
      </c>
      <c r="K2494" s="12">
        <f t="shared" si="38"/>
        <v>9</v>
      </c>
      <c r="L2494" s="4">
        <v>1</v>
      </c>
    </row>
    <row r="2495" spans="1:12" x14ac:dyDescent="0.25">
      <c r="A2495" s="3" t="s">
        <v>2210</v>
      </c>
      <c r="B2495" s="3" t="s">
        <v>3085</v>
      </c>
      <c r="C2495" s="3" t="s">
        <v>2234</v>
      </c>
      <c r="D2495" s="3" t="s">
        <v>2685</v>
      </c>
      <c r="E2495" s="3" t="s">
        <v>62</v>
      </c>
      <c r="F2495" s="3" t="s">
        <v>61</v>
      </c>
      <c r="G2495" s="3" t="s">
        <v>61</v>
      </c>
      <c r="H2495" s="3" t="s">
        <v>62</v>
      </c>
      <c r="I2495" s="11">
        <v>1</v>
      </c>
      <c r="J2495" s="12">
        <v>4</v>
      </c>
      <c r="K2495" s="12">
        <f t="shared" si="38"/>
        <v>4</v>
      </c>
      <c r="L2495" s="4">
        <v>0.4</v>
      </c>
    </row>
    <row r="2496" spans="1:12" x14ac:dyDescent="0.25">
      <c r="A2496" s="3" t="s">
        <v>2210</v>
      </c>
      <c r="B2496" s="3" t="s">
        <v>3085</v>
      </c>
      <c r="C2496" s="3" t="s">
        <v>2234</v>
      </c>
      <c r="D2496" s="3" t="s">
        <v>2886</v>
      </c>
      <c r="E2496" s="3" t="s">
        <v>70</v>
      </c>
      <c r="F2496" s="3" t="s">
        <v>69</v>
      </c>
      <c r="G2496" s="3" t="s">
        <v>69</v>
      </c>
      <c r="H2496" s="3" t="s">
        <v>70</v>
      </c>
      <c r="I2496" s="11">
        <v>1</v>
      </c>
      <c r="J2496" s="12">
        <v>4</v>
      </c>
      <c r="K2496" s="12">
        <f t="shared" si="38"/>
        <v>4</v>
      </c>
      <c r="L2496" s="4">
        <v>0.1</v>
      </c>
    </row>
    <row r="2497" spans="1:12" x14ac:dyDescent="0.25">
      <c r="A2497" s="3" t="s">
        <v>2210</v>
      </c>
      <c r="B2497" s="3" t="s">
        <v>3085</v>
      </c>
      <c r="C2497" s="3" t="s">
        <v>2234</v>
      </c>
      <c r="D2497" s="3" t="s">
        <v>2381</v>
      </c>
      <c r="E2497" s="3" t="s">
        <v>70</v>
      </c>
      <c r="F2497" s="3" t="s">
        <v>69</v>
      </c>
      <c r="G2497" s="3" t="s">
        <v>69</v>
      </c>
      <c r="H2497" s="3" t="s">
        <v>70</v>
      </c>
      <c r="I2497" s="11">
        <v>1</v>
      </c>
      <c r="J2497" s="12">
        <v>4</v>
      </c>
      <c r="K2497" s="12">
        <f t="shared" si="38"/>
        <v>4</v>
      </c>
      <c r="L2497" s="4">
        <v>0.2</v>
      </c>
    </row>
    <row r="2498" spans="1:12" x14ac:dyDescent="0.25">
      <c r="A2498" s="3" t="s">
        <v>2210</v>
      </c>
      <c r="B2498" s="3" t="s">
        <v>3085</v>
      </c>
      <c r="C2498" s="3" t="s">
        <v>2234</v>
      </c>
      <c r="D2498" s="3" t="s">
        <v>2889</v>
      </c>
      <c r="E2498" s="3" t="s">
        <v>70</v>
      </c>
      <c r="F2498" s="3" t="s">
        <v>69</v>
      </c>
      <c r="G2498" s="3" t="s">
        <v>69</v>
      </c>
      <c r="H2498" s="3" t="s">
        <v>70</v>
      </c>
      <c r="I2498" s="11">
        <v>1</v>
      </c>
      <c r="J2498" s="12">
        <v>4</v>
      </c>
      <c r="K2498" s="12">
        <f t="shared" ref="K2498:K2561" si="39">IF(J2498&gt;31,31,J2498)</f>
        <v>4</v>
      </c>
      <c r="L2498" s="4">
        <v>0.3</v>
      </c>
    </row>
    <row r="2499" spans="1:12" x14ac:dyDescent="0.25">
      <c r="A2499" s="3" t="s">
        <v>2211</v>
      </c>
      <c r="B2499" s="3" t="s">
        <v>3504</v>
      </c>
      <c r="C2499" s="3" t="s">
        <v>2234</v>
      </c>
      <c r="D2499" s="3" t="s">
        <v>2659</v>
      </c>
      <c r="E2499" s="3" t="s">
        <v>17</v>
      </c>
      <c r="F2499" s="3" t="s">
        <v>16</v>
      </c>
      <c r="G2499" s="3" t="s">
        <v>16</v>
      </c>
      <c r="H2499" s="3" t="s">
        <v>2874</v>
      </c>
      <c r="I2499" s="11">
        <v>4</v>
      </c>
      <c r="J2499" s="12">
        <v>8</v>
      </c>
      <c r="K2499" s="12">
        <f t="shared" si="39"/>
        <v>8</v>
      </c>
      <c r="L2499" s="4">
        <v>1</v>
      </c>
    </row>
    <row r="2500" spans="1:12" x14ac:dyDescent="0.25">
      <c r="A2500" s="3" t="s">
        <v>2212</v>
      </c>
      <c r="B2500" s="3" t="s">
        <v>3225</v>
      </c>
      <c r="C2500" s="3" t="s">
        <v>2234</v>
      </c>
      <c r="D2500" s="3" t="s">
        <v>2863</v>
      </c>
      <c r="E2500" s="3" t="s">
        <v>107</v>
      </c>
      <c r="F2500" s="3" t="s">
        <v>106</v>
      </c>
      <c r="G2500" s="3" t="s">
        <v>106</v>
      </c>
      <c r="H2500" s="3" t="s">
        <v>107</v>
      </c>
      <c r="I2500" s="11">
        <v>2</v>
      </c>
      <c r="J2500" s="12">
        <v>12</v>
      </c>
      <c r="K2500" s="12">
        <f t="shared" si="39"/>
        <v>12</v>
      </c>
      <c r="L2500" s="4">
        <v>0.2</v>
      </c>
    </row>
    <row r="2501" spans="1:12" x14ac:dyDescent="0.25">
      <c r="A2501" s="3" t="s">
        <v>2212</v>
      </c>
      <c r="B2501" s="3" t="s">
        <v>3225</v>
      </c>
      <c r="C2501" s="3" t="s">
        <v>2234</v>
      </c>
      <c r="D2501" s="3" t="s">
        <v>2294</v>
      </c>
      <c r="E2501" s="3" t="s">
        <v>123</v>
      </c>
      <c r="F2501" s="3" t="s">
        <v>122</v>
      </c>
      <c r="G2501" s="3" t="s">
        <v>122</v>
      </c>
      <c r="H2501" s="3" t="s">
        <v>123</v>
      </c>
      <c r="I2501" s="11">
        <v>2</v>
      </c>
      <c r="J2501" s="12">
        <v>12</v>
      </c>
      <c r="K2501" s="12">
        <f t="shared" si="39"/>
        <v>12</v>
      </c>
      <c r="L2501" s="4">
        <v>0.8</v>
      </c>
    </row>
    <row r="2502" spans="1:12" x14ac:dyDescent="0.25">
      <c r="A2502" s="3" t="s">
        <v>2213</v>
      </c>
      <c r="B2502" s="3" t="s">
        <v>3967</v>
      </c>
      <c r="C2502" s="3" t="s">
        <v>2234</v>
      </c>
      <c r="D2502" s="3" t="s">
        <v>2684</v>
      </c>
      <c r="E2502" s="3" t="s">
        <v>82</v>
      </c>
      <c r="F2502" s="3" t="s">
        <v>81</v>
      </c>
      <c r="G2502" s="3" t="s">
        <v>127</v>
      </c>
      <c r="H2502" s="3" t="s">
        <v>142</v>
      </c>
      <c r="I2502" s="11">
        <v>3</v>
      </c>
      <c r="J2502" s="12">
        <v>3</v>
      </c>
      <c r="K2502" s="12">
        <f t="shared" si="39"/>
        <v>3</v>
      </c>
      <c r="L2502" s="4">
        <v>1</v>
      </c>
    </row>
    <row r="2503" spans="1:12" x14ac:dyDescent="0.25">
      <c r="A2503" s="3" t="s">
        <v>2214</v>
      </c>
      <c r="B2503" s="3" t="s">
        <v>4977</v>
      </c>
      <c r="C2503" s="3" t="s">
        <v>2234</v>
      </c>
      <c r="D2503" s="3" t="s">
        <v>2683</v>
      </c>
      <c r="E2503" s="3" t="s">
        <v>19</v>
      </c>
      <c r="F2503" s="3" t="s">
        <v>18</v>
      </c>
      <c r="G2503" s="3" t="s">
        <v>127</v>
      </c>
      <c r="H2503" s="3" t="s">
        <v>142</v>
      </c>
      <c r="I2503" s="11">
        <v>3</v>
      </c>
      <c r="J2503" s="12">
        <v>3</v>
      </c>
      <c r="K2503" s="12">
        <f t="shared" si="39"/>
        <v>3</v>
      </c>
      <c r="L2503" s="4">
        <v>1</v>
      </c>
    </row>
    <row r="2504" spans="1:12" x14ac:dyDescent="0.25">
      <c r="A2504" s="3" t="s">
        <v>2215</v>
      </c>
      <c r="B2504" s="3" t="s">
        <v>4978</v>
      </c>
      <c r="C2504" s="3" t="s">
        <v>2234</v>
      </c>
      <c r="D2504" s="3" t="s">
        <v>2420</v>
      </c>
      <c r="E2504" s="3" t="s">
        <v>115</v>
      </c>
      <c r="F2504" s="3" t="s">
        <v>114</v>
      </c>
      <c r="G2504" s="3" t="s">
        <v>120</v>
      </c>
      <c r="H2504" s="3" t="s">
        <v>2879</v>
      </c>
      <c r="I2504" s="11">
        <v>1</v>
      </c>
      <c r="J2504" s="12">
        <v>5</v>
      </c>
      <c r="K2504" s="12">
        <f t="shared" si="39"/>
        <v>5</v>
      </c>
      <c r="L2504" s="4">
        <v>1</v>
      </c>
    </row>
    <row r="2505" spans="1:12" x14ac:dyDescent="0.25">
      <c r="A2505" s="3" t="s">
        <v>2216</v>
      </c>
      <c r="B2505" s="3" t="s">
        <v>3968</v>
      </c>
      <c r="C2505" s="3" t="s">
        <v>2234</v>
      </c>
      <c r="D2505" s="3" t="s">
        <v>2731</v>
      </c>
      <c r="E2505" s="3" t="s">
        <v>64</v>
      </c>
      <c r="F2505" s="3" t="s">
        <v>63</v>
      </c>
      <c r="G2505" s="3" t="s">
        <v>135</v>
      </c>
      <c r="H2505" s="3" t="s">
        <v>2883</v>
      </c>
      <c r="I2505" s="11">
        <v>5</v>
      </c>
      <c r="J2505" s="12">
        <v>12</v>
      </c>
      <c r="K2505" s="12">
        <f t="shared" si="39"/>
        <v>12</v>
      </c>
      <c r="L2505" s="4">
        <v>0.4</v>
      </c>
    </row>
    <row r="2506" spans="1:12" x14ac:dyDescent="0.25">
      <c r="A2506" s="3" t="s">
        <v>2216</v>
      </c>
      <c r="B2506" s="3" t="s">
        <v>3968</v>
      </c>
      <c r="C2506" s="3" t="s">
        <v>2234</v>
      </c>
      <c r="D2506" s="3" t="s">
        <v>2341</v>
      </c>
      <c r="E2506" s="3" t="s">
        <v>64</v>
      </c>
      <c r="F2506" s="3" t="s">
        <v>63</v>
      </c>
      <c r="G2506" s="3" t="s">
        <v>63</v>
      </c>
      <c r="H2506" s="3" t="s">
        <v>64</v>
      </c>
      <c r="I2506" s="11">
        <v>5</v>
      </c>
      <c r="J2506" s="12">
        <v>12</v>
      </c>
      <c r="K2506" s="12">
        <f t="shared" si="39"/>
        <v>12</v>
      </c>
      <c r="L2506" s="4">
        <v>0.6</v>
      </c>
    </row>
    <row r="2507" spans="1:12" x14ac:dyDescent="0.25">
      <c r="A2507" s="3" t="s">
        <v>2682</v>
      </c>
      <c r="B2507" s="3" t="s">
        <v>4979</v>
      </c>
      <c r="C2507" s="3" t="s">
        <v>2234</v>
      </c>
      <c r="D2507" s="3" t="s">
        <v>2516</v>
      </c>
      <c r="E2507" s="3" t="s">
        <v>92</v>
      </c>
      <c r="F2507" s="3" t="s">
        <v>91</v>
      </c>
      <c r="G2507" s="3" t="s">
        <v>91</v>
      </c>
      <c r="H2507" s="3" t="s">
        <v>92</v>
      </c>
      <c r="I2507" s="11">
        <v>5</v>
      </c>
      <c r="J2507" s="12">
        <v>6</v>
      </c>
      <c r="K2507" s="12">
        <f t="shared" si="39"/>
        <v>6</v>
      </c>
      <c r="L2507" s="4">
        <v>1</v>
      </c>
    </row>
    <row r="2508" spans="1:12" x14ac:dyDescent="0.25">
      <c r="A2508" s="3" t="s">
        <v>2217</v>
      </c>
      <c r="B2508" s="3" t="s">
        <v>4980</v>
      </c>
      <c r="C2508" s="3" t="s">
        <v>2234</v>
      </c>
      <c r="D2508" s="3" t="s">
        <v>2451</v>
      </c>
      <c r="E2508" s="3" t="s">
        <v>60</v>
      </c>
      <c r="F2508" s="3" t="s">
        <v>59</v>
      </c>
      <c r="G2508" s="3" t="s">
        <v>120</v>
      </c>
      <c r="H2508" s="3" t="s">
        <v>2879</v>
      </c>
      <c r="I2508" s="11">
        <v>5</v>
      </c>
      <c r="J2508" s="12">
        <v>9</v>
      </c>
      <c r="K2508" s="12">
        <f t="shared" si="39"/>
        <v>9</v>
      </c>
      <c r="L2508" s="4">
        <v>1</v>
      </c>
    </row>
    <row r="2509" spans="1:12" x14ac:dyDescent="0.25">
      <c r="A2509" s="3" t="s">
        <v>2218</v>
      </c>
      <c r="B2509" s="3" t="s">
        <v>3969</v>
      </c>
      <c r="C2509" s="3" t="s">
        <v>2234</v>
      </c>
      <c r="D2509" s="3" t="s">
        <v>2671</v>
      </c>
      <c r="E2509" s="3" t="s">
        <v>11</v>
      </c>
      <c r="F2509" s="3" t="s">
        <v>10</v>
      </c>
      <c r="G2509" s="3" t="s">
        <v>120</v>
      </c>
      <c r="H2509" s="3" t="s">
        <v>2879</v>
      </c>
      <c r="I2509" s="11">
        <v>1</v>
      </c>
      <c r="J2509" s="12">
        <v>3</v>
      </c>
      <c r="K2509" s="12">
        <f t="shared" si="39"/>
        <v>3</v>
      </c>
      <c r="L2509" s="4">
        <v>1</v>
      </c>
    </row>
    <row r="2510" spans="1:12" x14ac:dyDescent="0.25">
      <c r="A2510" s="3" t="s">
        <v>2219</v>
      </c>
      <c r="B2510" s="3" t="s">
        <v>4981</v>
      </c>
      <c r="C2510" s="3" t="s">
        <v>2234</v>
      </c>
      <c r="D2510" s="3" t="s">
        <v>2516</v>
      </c>
      <c r="E2510" s="3" t="s">
        <v>76</v>
      </c>
      <c r="F2510" s="3" t="s">
        <v>75</v>
      </c>
      <c r="G2510" s="3" t="s">
        <v>75</v>
      </c>
      <c r="H2510" s="3" t="s">
        <v>76</v>
      </c>
      <c r="I2510" s="11">
        <v>2</v>
      </c>
      <c r="J2510" s="12">
        <v>5</v>
      </c>
      <c r="K2510" s="12">
        <f t="shared" si="39"/>
        <v>5</v>
      </c>
      <c r="L2510" s="4">
        <v>1</v>
      </c>
    </row>
    <row r="2511" spans="1:12" x14ac:dyDescent="0.25">
      <c r="A2511" s="3" t="s">
        <v>2681</v>
      </c>
      <c r="B2511" s="3" t="s">
        <v>3970</v>
      </c>
      <c r="C2511" s="3" t="s">
        <v>2234</v>
      </c>
      <c r="D2511" s="3" t="s">
        <v>2284</v>
      </c>
      <c r="E2511" s="3" t="s">
        <v>99</v>
      </c>
      <c r="F2511" s="3" t="s">
        <v>98</v>
      </c>
      <c r="G2511" s="3" t="s">
        <v>120</v>
      </c>
      <c r="H2511" s="3" t="s">
        <v>2879</v>
      </c>
      <c r="I2511" s="11">
        <v>5</v>
      </c>
      <c r="J2511" s="12">
        <v>1</v>
      </c>
      <c r="K2511" s="12">
        <f t="shared" si="39"/>
        <v>1</v>
      </c>
      <c r="L2511" s="4">
        <v>0.4</v>
      </c>
    </row>
    <row r="2512" spans="1:12" x14ac:dyDescent="0.25">
      <c r="A2512" s="3" t="s">
        <v>2681</v>
      </c>
      <c r="B2512" s="3" t="s">
        <v>3970</v>
      </c>
      <c r="C2512" s="3" t="s">
        <v>2234</v>
      </c>
      <c r="D2512" s="3" t="s">
        <v>2413</v>
      </c>
      <c r="E2512" s="3" t="s">
        <v>99</v>
      </c>
      <c r="F2512" s="3" t="s">
        <v>98</v>
      </c>
      <c r="G2512" s="3" t="s">
        <v>130</v>
      </c>
      <c r="H2512" s="3" t="s">
        <v>2885</v>
      </c>
      <c r="I2512" s="11">
        <v>5</v>
      </c>
      <c r="J2512" s="12">
        <v>1</v>
      </c>
      <c r="K2512" s="12">
        <f t="shared" si="39"/>
        <v>1</v>
      </c>
      <c r="L2512" s="4">
        <v>0.6</v>
      </c>
    </row>
    <row r="2513" spans="1:12" x14ac:dyDescent="0.25">
      <c r="A2513" s="3" t="s">
        <v>2680</v>
      </c>
      <c r="B2513" s="3" t="s">
        <v>3971</v>
      </c>
      <c r="C2513" s="3" t="s">
        <v>2234</v>
      </c>
      <c r="D2513" s="3" t="s">
        <v>2679</v>
      </c>
      <c r="E2513" s="3" t="s">
        <v>23</v>
      </c>
      <c r="F2513" s="3" t="s">
        <v>22</v>
      </c>
      <c r="G2513" s="3" t="s">
        <v>22</v>
      </c>
      <c r="H2513" s="3" t="s">
        <v>23</v>
      </c>
      <c r="I2513" s="11">
        <v>2</v>
      </c>
      <c r="J2513" s="12">
        <v>10</v>
      </c>
      <c r="K2513" s="12">
        <f t="shared" si="39"/>
        <v>10</v>
      </c>
      <c r="L2513" s="4">
        <v>1</v>
      </c>
    </row>
    <row r="2514" spans="1:12" x14ac:dyDescent="0.25">
      <c r="A2514" s="3" t="s">
        <v>2678</v>
      </c>
      <c r="B2514" s="3" t="s">
        <v>3505</v>
      </c>
      <c r="C2514" s="3" t="s">
        <v>2234</v>
      </c>
      <c r="D2514" s="3" t="s">
        <v>2677</v>
      </c>
      <c r="E2514" s="3" t="s">
        <v>117</v>
      </c>
      <c r="F2514" s="3" t="s">
        <v>116</v>
      </c>
      <c r="G2514" s="3" t="s">
        <v>116</v>
      </c>
      <c r="H2514" s="3" t="s">
        <v>117</v>
      </c>
      <c r="I2514" s="11">
        <v>1</v>
      </c>
      <c r="J2514" s="12">
        <v>5</v>
      </c>
      <c r="K2514" s="12">
        <f t="shared" si="39"/>
        <v>5</v>
      </c>
      <c r="L2514" s="4">
        <v>1</v>
      </c>
    </row>
    <row r="2515" spans="1:12" x14ac:dyDescent="0.25">
      <c r="A2515" s="3" t="s">
        <v>2676</v>
      </c>
      <c r="B2515" s="3" t="s">
        <v>4982</v>
      </c>
      <c r="C2515" s="3" t="s">
        <v>2234</v>
      </c>
      <c r="D2515" s="3" t="s">
        <v>2245</v>
      </c>
      <c r="E2515" s="3" t="s">
        <v>115</v>
      </c>
      <c r="F2515" s="3" t="s">
        <v>114</v>
      </c>
      <c r="G2515" s="3" t="s">
        <v>114</v>
      </c>
      <c r="H2515" s="3" t="s">
        <v>115</v>
      </c>
      <c r="I2515" s="11">
        <v>7</v>
      </c>
      <c r="J2515" s="12">
        <v>3</v>
      </c>
      <c r="K2515" s="12">
        <f t="shared" si="39"/>
        <v>3</v>
      </c>
      <c r="L2515" s="4">
        <v>1</v>
      </c>
    </row>
    <row r="2516" spans="1:12" x14ac:dyDescent="0.25">
      <c r="A2516" s="3" t="s">
        <v>2674</v>
      </c>
      <c r="B2516" s="3" t="s">
        <v>4983</v>
      </c>
      <c r="C2516" s="3" t="s">
        <v>2234</v>
      </c>
      <c r="D2516" s="3" t="s">
        <v>2355</v>
      </c>
      <c r="E2516" s="3" t="s">
        <v>94</v>
      </c>
      <c r="F2516" s="3" t="s">
        <v>93</v>
      </c>
      <c r="G2516" s="3" t="s">
        <v>120</v>
      </c>
      <c r="H2516" s="3" t="s">
        <v>2879</v>
      </c>
      <c r="I2516" s="11">
        <v>1</v>
      </c>
      <c r="J2516" s="12">
        <v>6</v>
      </c>
      <c r="K2516" s="12">
        <f t="shared" si="39"/>
        <v>6</v>
      </c>
      <c r="L2516" s="4">
        <v>1</v>
      </c>
    </row>
    <row r="2517" spans="1:12" x14ac:dyDescent="0.25">
      <c r="A2517" s="3" t="s">
        <v>2220</v>
      </c>
      <c r="B2517" s="3" t="s">
        <v>5359</v>
      </c>
      <c r="C2517" s="3" t="s">
        <v>2234</v>
      </c>
      <c r="D2517" s="3" t="s">
        <v>2243</v>
      </c>
      <c r="E2517" s="3" t="s">
        <v>74</v>
      </c>
      <c r="F2517" s="3" t="s">
        <v>73</v>
      </c>
      <c r="G2517" s="3" t="s">
        <v>120</v>
      </c>
      <c r="H2517" s="3" t="s">
        <v>2879</v>
      </c>
      <c r="I2517" s="11">
        <v>5</v>
      </c>
      <c r="J2517" s="12">
        <v>4</v>
      </c>
      <c r="K2517" s="12">
        <f t="shared" si="39"/>
        <v>4</v>
      </c>
      <c r="L2517" s="4">
        <v>1</v>
      </c>
    </row>
    <row r="2518" spans="1:12" x14ac:dyDescent="0.25">
      <c r="A2518" s="3" t="s">
        <v>2673</v>
      </c>
      <c r="B2518" s="3" t="s">
        <v>4984</v>
      </c>
      <c r="C2518" s="3" t="s">
        <v>2234</v>
      </c>
      <c r="D2518" s="3" t="s">
        <v>2282</v>
      </c>
      <c r="E2518" s="3" t="s">
        <v>31</v>
      </c>
      <c r="F2518" s="3" t="s">
        <v>30</v>
      </c>
      <c r="G2518" s="3" t="s">
        <v>30</v>
      </c>
      <c r="H2518" s="3" t="s">
        <v>31</v>
      </c>
      <c r="I2518" s="11">
        <v>1</v>
      </c>
      <c r="J2518" s="12">
        <v>1</v>
      </c>
      <c r="K2518" s="12">
        <f t="shared" si="39"/>
        <v>1</v>
      </c>
      <c r="L2518" s="4">
        <v>1</v>
      </c>
    </row>
    <row r="2519" spans="1:12" x14ac:dyDescent="0.25">
      <c r="A2519" s="3" t="s">
        <v>2672</v>
      </c>
      <c r="B2519" s="3" t="s">
        <v>4985</v>
      </c>
      <c r="C2519" s="3" t="s">
        <v>2234</v>
      </c>
      <c r="D2519" s="3" t="s">
        <v>2671</v>
      </c>
      <c r="E2519" s="3" t="s">
        <v>96</v>
      </c>
      <c r="F2519" s="3" t="s">
        <v>95</v>
      </c>
      <c r="G2519" s="3" t="s">
        <v>120</v>
      </c>
      <c r="H2519" s="3" t="s">
        <v>2879</v>
      </c>
      <c r="I2519" s="11">
        <v>1</v>
      </c>
      <c r="J2519" s="12">
        <v>12</v>
      </c>
      <c r="K2519" s="12">
        <f t="shared" si="39"/>
        <v>12</v>
      </c>
      <c r="L2519" s="4">
        <v>1</v>
      </c>
    </row>
    <row r="2520" spans="1:12" x14ac:dyDescent="0.25">
      <c r="A2520" s="3" t="s">
        <v>2221</v>
      </c>
      <c r="B2520" s="3" t="s">
        <v>3972</v>
      </c>
      <c r="C2520" s="3" t="s">
        <v>2234</v>
      </c>
      <c r="D2520" s="3" t="s">
        <v>2239</v>
      </c>
      <c r="E2520" s="3" t="s">
        <v>115</v>
      </c>
      <c r="F2520" s="3" t="s">
        <v>114</v>
      </c>
      <c r="G2520" s="3" t="s">
        <v>114</v>
      </c>
      <c r="H2520" s="3" t="s">
        <v>115</v>
      </c>
      <c r="I2520" s="11">
        <v>7</v>
      </c>
      <c r="J2520" s="12">
        <v>2</v>
      </c>
      <c r="K2520" s="12">
        <f t="shared" si="39"/>
        <v>2</v>
      </c>
      <c r="L2520" s="4">
        <v>1</v>
      </c>
    </row>
    <row r="2521" spans="1:12" x14ac:dyDescent="0.25">
      <c r="A2521" s="3" t="s">
        <v>2670</v>
      </c>
      <c r="B2521" s="3" t="s">
        <v>4986</v>
      </c>
      <c r="C2521" s="3" t="s">
        <v>2234</v>
      </c>
      <c r="D2521" s="3" t="s">
        <v>2245</v>
      </c>
      <c r="E2521" s="3" t="s">
        <v>76</v>
      </c>
      <c r="F2521" s="3" t="s">
        <v>75</v>
      </c>
      <c r="G2521" s="3" t="s">
        <v>75</v>
      </c>
      <c r="H2521" s="3" t="s">
        <v>76</v>
      </c>
      <c r="I2521" s="11">
        <v>1</v>
      </c>
      <c r="J2521" s="12">
        <v>1</v>
      </c>
      <c r="K2521" s="12">
        <f t="shared" si="39"/>
        <v>1</v>
      </c>
      <c r="L2521" s="4">
        <v>1</v>
      </c>
    </row>
    <row r="2522" spans="1:12" x14ac:dyDescent="0.25">
      <c r="A2522" s="3" t="s">
        <v>2669</v>
      </c>
      <c r="B2522" s="3" t="s">
        <v>3973</v>
      </c>
      <c r="C2522" s="3" t="s">
        <v>2234</v>
      </c>
      <c r="D2522" s="3" t="s">
        <v>2239</v>
      </c>
      <c r="E2522" s="3" t="s">
        <v>48</v>
      </c>
      <c r="F2522" s="3" t="s">
        <v>47</v>
      </c>
      <c r="G2522" s="3" t="s">
        <v>47</v>
      </c>
      <c r="H2522" s="3" t="s">
        <v>48</v>
      </c>
      <c r="I2522" s="11">
        <v>5</v>
      </c>
      <c r="J2522" s="12">
        <v>10</v>
      </c>
      <c r="K2522" s="12">
        <f t="shared" si="39"/>
        <v>10</v>
      </c>
      <c r="L2522" s="4">
        <v>1</v>
      </c>
    </row>
    <row r="2523" spans="1:12" x14ac:dyDescent="0.25">
      <c r="A2523" s="3" t="s">
        <v>2668</v>
      </c>
      <c r="B2523" s="3" t="s">
        <v>4987</v>
      </c>
      <c r="C2523" s="3" t="s">
        <v>2234</v>
      </c>
      <c r="D2523" s="3" t="s">
        <v>2282</v>
      </c>
      <c r="E2523" s="3" t="s">
        <v>70</v>
      </c>
      <c r="F2523" s="3" t="s">
        <v>69</v>
      </c>
      <c r="G2523" s="3" t="s">
        <v>69</v>
      </c>
      <c r="H2523" s="3" t="s">
        <v>70</v>
      </c>
      <c r="I2523" s="11">
        <v>1</v>
      </c>
      <c r="J2523" s="12">
        <v>2</v>
      </c>
      <c r="K2523" s="12">
        <f t="shared" si="39"/>
        <v>2</v>
      </c>
      <c r="L2523" s="4">
        <v>1</v>
      </c>
    </row>
    <row r="2524" spans="1:12" x14ac:dyDescent="0.25">
      <c r="A2524" s="3" t="s">
        <v>2667</v>
      </c>
      <c r="B2524" s="3" t="s">
        <v>4988</v>
      </c>
      <c r="C2524" s="3" t="s">
        <v>2234</v>
      </c>
      <c r="D2524" s="3" t="s">
        <v>2337</v>
      </c>
      <c r="E2524" s="3" t="s">
        <v>99</v>
      </c>
      <c r="F2524" s="3" t="s">
        <v>98</v>
      </c>
      <c r="G2524" s="3" t="s">
        <v>120</v>
      </c>
      <c r="H2524" s="3" t="s">
        <v>2879</v>
      </c>
      <c r="I2524" s="11">
        <v>4</v>
      </c>
      <c r="J2524" s="12">
        <v>6</v>
      </c>
      <c r="K2524" s="12">
        <f t="shared" si="39"/>
        <v>6</v>
      </c>
      <c r="L2524" s="4">
        <v>1</v>
      </c>
    </row>
    <row r="2525" spans="1:12" x14ac:dyDescent="0.25">
      <c r="A2525" s="3" t="s">
        <v>2666</v>
      </c>
      <c r="B2525" s="3" t="s">
        <v>3974</v>
      </c>
      <c r="C2525" s="3" t="s">
        <v>2234</v>
      </c>
      <c r="D2525" s="3" t="s">
        <v>2665</v>
      </c>
      <c r="E2525" s="3" t="s">
        <v>109</v>
      </c>
      <c r="F2525" s="3" t="s">
        <v>108</v>
      </c>
      <c r="G2525" s="3" t="s">
        <v>127</v>
      </c>
      <c r="H2525" s="3" t="s">
        <v>142</v>
      </c>
      <c r="I2525" s="11">
        <v>1</v>
      </c>
      <c r="J2525" s="12">
        <v>2</v>
      </c>
      <c r="K2525" s="12">
        <f t="shared" si="39"/>
        <v>2</v>
      </c>
      <c r="L2525" s="4">
        <v>1</v>
      </c>
    </row>
    <row r="2526" spans="1:12" x14ac:dyDescent="0.25">
      <c r="A2526" s="3" t="s">
        <v>2222</v>
      </c>
      <c r="B2526" s="3" t="s">
        <v>5230</v>
      </c>
      <c r="C2526" s="3" t="s">
        <v>2234</v>
      </c>
      <c r="D2526" s="3" t="s">
        <v>2664</v>
      </c>
      <c r="E2526" s="3" t="s">
        <v>90</v>
      </c>
      <c r="F2526" s="3" t="s">
        <v>89</v>
      </c>
      <c r="G2526" s="3" t="s">
        <v>120</v>
      </c>
      <c r="H2526" s="3" t="s">
        <v>2879</v>
      </c>
      <c r="I2526" s="11">
        <v>9</v>
      </c>
      <c r="J2526" s="12">
        <v>12</v>
      </c>
      <c r="K2526" s="12">
        <f t="shared" si="39"/>
        <v>12</v>
      </c>
      <c r="L2526" s="4">
        <v>1</v>
      </c>
    </row>
    <row r="2527" spans="1:12" x14ac:dyDescent="0.25">
      <c r="A2527" s="3" t="s">
        <v>2663</v>
      </c>
      <c r="B2527" s="3" t="s">
        <v>4989</v>
      </c>
      <c r="C2527" s="3" t="s">
        <v>2234</v>
      </c>
      <c r="D2527" s="3" t="s">
        <v>2241</v>
      </c>
      <c r="E2527" s="3" t="s">
        <v>31</v>
      </c>
      <c r="F2527" s="3" t="s">
        <v>30</v>
      </c>
      <c r="G2527" s="3" t="s">
        <v>30</v>
      </c>
      <c r="H2527" s="3" t="s">
        <v>31</v>
      </c>
      <c r="I2527" s="11">
        <v>6</v>
      </c>
      <c r="J2527" s="12">
        <v>2</v>
      </c>
      <c r="K2527" s="12">
        <f t="shared" si="39"/>
        <v>2</v>
      </c>
      <c r="L2527" s="4">
        <v>1</v>
      </c>
    </row>
    <row r="2528" spans="1:12" x14ac:dyDescent="0.25">
      <c r="A2528" s="3" t="s">
        <v>2662</v>
      </c>
      <c r="B2528" s="3" t="s">
        <v>4990</v>
      </c>
      <c r="C2528" s="3" t="s">
        <v>2234</v>
      </c>
      <c r="D2528" s="3" t="s">
        <v>2312</v>
      </c>
      <c r="E2528" s="3" t="s">
        <v>68</v>
      </c>
      <c r="F2528" s="3" t="s">
        <v>67</v>
      </c>
      <c r="G2528" s="3" t="s">
        <v>127</v>
      </c>
      <c r="H2528" s="3" t="s">
        <v>142</v>
      </c>
      <c r="I2528" s="11">
        <v>1</v>
      </c>
      <c r="J2528" s="12">
        <v>1</v>
      </c>
      <c r="K2528" s="12">
        <f t="shared" si="39"/>
        <v>1</v>
      </c>
      <c r="L2528" s="4">
        <v>1</v>
      </c>
    </row>
    <row r="2529" spans="1:12" x14ac:dyDescent="0.25">
      <c r="A2529" s="3" t="s">
        <v>2661</v>
      </c>
      <c r="B2529" s="3" t="s">
        <v>3975</v>
      </c>
      <c r="C2529" s="3" t="s">
        <v>2234</v>
      </c>
      <c r="D2529" s="3" t="s">
        <v>2343</v>
      </c>
      <c r="E2529" s="3" t="s">
        <v>39</v>
      </c>
      <c r="F2529" s="3" t="s">
        <v>38</v>
      </c>
      <c r="G2529" s="3" t="s">
        <v>38</v>
      </c>
      <c r="H2529" s="3" t="s">
        <v>39</v>
      </c>
      <c r="I2529" s="11">
        <v>1</v>
      </c>
      <c r="J2529" s="12">
        <v>2</v>
      </c>
      <c r="K2529" s="12">
        <f t="shared" si="39"/>
        <v>2</v>
      </c>
      <c r="L2529" s="4">
        <v>1</v>
      </c>
    </row>
    <row r="2530" spans="1:12" x14ac:dyDescent="0.25">
      <c r="A2530" s="3" t="s">
        <v>2660</v>
      </c>
      <c r="B2530" s="3" t="s">
        <v>4991</v>
      </c>
      <c r="C2530" s="3" t="s">
        <v>2234</v>
      </c>
      <c r="D2530" s="3" t="s">
        <v>2659</v>
      </c>
      <c r="E2530" s="3" t="s">
        <v>80</v>
      </c>
      <c r="F2530" s="3" t="s">
        <v>79</v>
      </c>
      <c r="G2530" s="3" t="s">
        <v>79</v>
      </c>
      <c r="H2530" s="3" t="s">
        <v>80</v>
      </c>
      <c r="I2530" s="11">
        <v>10</v>
      </c>
      <c r="J2530" s="12">
        <v>2</v>
      </c>
      <c r="K2530" s="12">
        <f t="shared" si="39"/>
        <v>2</v>
      </c>
      <c r="L2530" s="4">
        <v>1</v>
      </c>
    </row>
    <row r="2531" spans="1:12" x14ac:dyDescent="0.25">
      <c r="A2531" s="3" t="s">
        <v>2658</v>
      </c>
      <c r="B2531" s="3" t="s">
        <v>5231</v>
      </c>
      <c r="C2531" s="3" t="s">
        <v>2234</v>
      </c>
      <c r="D2531" s="3" t="s">
        <v>2328</v>
      </c>
      <c r="E2531" s="3" t="s">
        <v>103</v>
      </c>
      <c r="F2531" s="3" t="s">
        <v>102</v>
      </c>
      <c r="G2531" s="3" t="s">
        <v>120</v>
      </c>
      <c r="H2531" s="3" t="s">
        <v>2879</v>
      </c>
      <c r="I2531" s="11">
        <v>9</v>
      </c>
      <c r="J2531" s="12">
        <v>3</v>
      </c>
      <c r="K2531" s="12">
        <f t="shared" si="39"/>
        <v>3</v>
      </c>
      <c r="L2531" s="4">
        <v>1</v>
      </c>
    </row>
    <row r="2532" spans="1:12" x14ac:dyDescent="0.25">
      <c r="A2532" s="3" t="s">
        <v>2657</v>
      </c>
      <c r="B2532" s="3" t="s">
        <v>4992</v>
      </c>
      <c r="C2532" s="3" t="s">
        <v>2234</v>
      </c>
      <c r="D2532" s="3" t="s">
        <v>2284</v>
      </c>
      <c r="E2532" s="3" t="s">
        <v>7</v>
      </c>
      <c r="F2532" s="3" t="s">
        <v>6</v>
      </c>
      <c r="G2532" s="3" t="s">
        <v>120</v>
      </c>
      <c r="H2532" s="3" t="s">
        <v>2879</v>
      </c>
      <c r="I2532" s="11">
        <v>1</v>
      </c>
      <c r="J2532" s="12">
        <v>2</v>
      </c>
      <c r="K2532" s="12">
        <f t="shared" si="39"/>
        <v>2</v>
      </c>
      <c r="L2532" s="4">
        <v>1</v>
      </c>
    </row>
    <row r="2533" spans="1:12" x14ac:dyDescent="0.25">
      <c r="A2533" s="3" t="s">
        <v>2656</v>
      </c>
      <c r="B2533" s="3" t="s">
        <v>3301</v>
      </c>
      <c r="C2533" s="3" t="s">
        <v>2234</v>
      </c>
      <c r="D2533" s="3" t="s">
        <v>2351</v>
      </c>
      <c r="E2533" s="3" t="s">
        <v>31</v>
      </c>
      <c r="F2533" s="3" t="s">
        <v>30</v>
      </c>
      <c r="G2533" s="3" t="s">
        <v>30</v>
      </c>
      <c r="H2533" s="3" t="s">
        <v>31</v>
      </c>
      <c r="I2533" s="11">
        <v>5</v>
      </c>
      <c r="J2533" s="12">
        <v>7</v>
      </c>
      <c r="K2533" s="12">
        <f t="shared" si="39"/>
        <v>7</v>
      </c>
      <c r="L2533" s="4">
        <v>1</v>
      </c>
    </row>
    <row r="2534" spans="1:12" x14ac:dyDescent="0.25">
      <c r="A2534" s="3" t="s">
        <v>2655</v>
      </c>
      <c r="B2534" s="3" t="s">
        <v>4993</v>
      </c>
      <c r="C2534" s="3" t="s">
        <v>2234</v>
      </c>
      <c r="D2534" s="3" t="s">
        <v>2654</v>
      </c>
      <c r="E2534" s="3" t="s">
        <v>101</v>
      </c>
      <c r="F2534" s="3" t="s">
        <v>100</v>
      </c>
      <c r="G2534" s="3" t="s">
        <v>120</v>
      </c>
      <c r="H2534" s="3" t="s">
        <v>2879</v>
      </c>
      <c r="I2534" s="11">
        <v>1</v>
      </c>
      <c r="J2534" s="12">
        <v>2</v>
      </c>
      <c r="K2534" s="12">
        <f t="shared" si="39"/>
        <v>2</v>
      </c>
      <c r="L2534" s="4">
        <v>1</v>
      </c>
    </row>
    <row r="2535" spans="1:12" x14ac:dyDescent="0.25">
      <c r="A2535" s="3" t="s">
        <v>2653</v>
      </c>
      <c r="B2535" s="3" t="s">
        <v>4994</v>
      </c>
      <c r="C2535" s="3" t="s">
        <v>2234</v>
      </c>
      <c r="D2535" s="3" t="s">
        <v>2298</v>
      </c>
      <c r="E2535" s="3" t="s">
        <v>2223</v>
      </c>
      <c r="F2535" s="3" t="s">
        <v>97</v>
      </c>
      <c r="G2535" s="3" t="s">
        <v>120</v>
      </c>
      <c r="H2535" s="3" t="s">
        <v>2879</v>
      </c>
      <c r="I2535" s="11">
        <v>1</v>
      </c>
      <c r="J2535" s="12">
        <v>1</v>
      </c>
      <c r="K2535" s="12">
        <f t="shared" si="39"/>
        <v>1</v>
      </c>
      <c r="L2535" s="4">
        <v>1</v>
      </c>
    </row>
    <row r="2536" spans="1:12" x14ac:dyDescent="0.25">
      <c r="A2536" s="3" t="s">
        <v>2652</v>
      </c>
      <c r="B2536" s="3" t="s">
        <v>4995</v>
      </c>
      <c r="C2536" s="3" t="s">
        <v>2234</v>
      </c>
      <c r="D2536" s="3" t="s">
        <v>2651</v>
      </c>
      <c r="E2536" s="3" t="s">
        <v>2224</v>
      </c>
      <c r="F2536" s="3" t="s">
        <v>40</v>
      </c>
      <c r="G2536" s="3" t="s">
        <v>127</v>
      </c>
      <c r="H2536" s="3" t="s">
        <v>142</v>
      </c>
      <c r="I2536" s="11">
        <v>10</v>
      </c>
      <c r="J2536" s="12">
        <v>12</v>
      </c>
      <c r="K2536" s="12">
        <f t="shared" si="39"/>
        <v>12</v>
      </c>
      <c r="L2536" s="4">
        <v>1</v>
      </c>
    </row>
    <row r="2537" spans="1:12" x14ac:dyDescent="0.25">
      <c r="A2537" s="3" t="s">
        <v>2650</v>
      </c>
      <c r="B2537" s="3" t="s">
        <v>4996</v>
      </c>
      <c r="C2537" s="3" t="s">
        <v>2234</v>
      </c>
      <c r="D2537" s="3" t="s">
        <v>2532</v>
      </c>
      <c r="E2537" s="3" t="s">
        <v>80</v>
      </c>
      <c r="F2537" s="3" t="s">
        <v>79</v>
      </c>
      <c r="G2537" s="3" t="s">
        <v>127</v>
      </c>
      <c r="H2537" s="3" t="s">
        <v>142</v>
      </c>
      <c r="I2537" s="11">
        <v>2</v>
      </c>
      <c r="J2537" s="12">
        <v>4</v>
      </c>
      <c r="K2537" s="12">
        <f t="shared" si="39"/>
        <v>4</v>
      </c>
      <c r="L2537" s="4">
        <v>1</v>
      </c>
    </row>
    <row r="2538" spans="1:12" x14ac:dyDescent="0.25">
      <c r="A2538" s="3" t="s">
        <v>2649</v>
      </c>
      <c r="B2538" s="3" t="s">
        <v>4997</v>
      </c>
      <c r="C2538" s="6" t="s">
        <v>2236</v>
      </c>
      <c r="D2538" s="3" t="s">
        <v>2357</v>
      </c>
      <c r="E2538" s="3" t="s">
        <v>48</v>
      </c>
      <c r="F2538" s="3" t="s">
        <v>47</v>
      </c>
      <c r="G2538" s="3" t="s">
        <v>127</v>
      </c>
      <c r="H2538" s="3" t="s">
        <v>142</v>
      </c>
      <c r="I2538" s="11">
        <v>5</v>
      </c>
      <c r="J2538" s="12">
        <v>6</v>
      </c>
      <c r="K2538" s="12">
        <f t="shared" si="39"/>
        <v>6</v>
      </c>
      <c r="L2538" s="4">
        <v>1</v>
      </c>
    </row>
    <row r="2539" spans="1:12" x14ac:dyDescent="0.25">
      <c r="A2539" s="3" t="s">
        <v>2648</v>
      </c>
      <c r="B2539" s="3" t="s">
        <v>4998</v>
      </c>
      <c r="C2539" s="3" t="s">
        <v>2234</v>
      </c>
      <c r="D2539" s="3" t="s">
        <v>2647</v>
      </c>
      <c r="E2539" s="3" t="s">
        <v>15</v>
      </c>
      <c r="F2539" s="3" t="s">
        <v>14</v>
      </c>
      <c r="G2539" s="3" t="s">
        <v>118</v>
      </c>
      <c r="H2539" s="3" t="s">
        <v>2880</v>
      </c>
      <c r="I2539" s="11">
        <v>1</v>
      </c>
      <c r="J2539" s="12">
        <v>2</v>
      </c>
      <c r="K2539" s="12">
        <f t="shared" si="39"/>
        <v>2</v>
      </c>
      <c r="L2539" s="4">
        <v>1</v>
      </c>
    </row>
    <row r="2540" spans="1:12" x14ac:dyDescent="0.25">
      <c r="A2540" s="3" t="s">
        <v>2646</v>
      </c>
      <c r="B2540" s="3" t="s">
        <v>3976</v>
      </c>
      <c r="C2540" s="3" t="s">
        <v>2234</v>
      </c>
      <c r="D2540" s="3" t="s">
        <v>2642</v>
      </c>
      <c r="E2540" s="3" t="s">
        <v>39</v>
      </c>
      <c r="F2540" s="3" t="s">
        <v>38</v>
      </c>
      <c r="G2540" s="3" t="s">
        <v>120</v>
      </c>
      <c r="H2540" s="3" t="s">
        <v>2879</v>
      </c>
      <c r="I2540" s="11">
        <v>6</v>
      </c>
      <c r="J2540" s="12">
        <v>6</v>
      </c>
      <c r="K2540" s="12">
        <f t="shared" si="39"/>
        <v>6</v>
      </c>
      <c r="L2540" s="4">
        <v>1</v>
      </c>
    </row>
    <row r="2541" spans="1:12" x14ac:dyDescent="0.25">
      <c r="A2541" s="3" t="s">
        <v>2645</v>
      </c>
      <c r="B2541" s="3" t="s">
        <v>3506</v>
      </c>
      <c r="C2541" s="3" t="s">
        <v>2234</v>
      </c>
      <c r="D2541" s="3" t="s">
        <v>2359</v>
      </c>
      <c r="E2541" s="3" t="s">
        <v>70</v>
      </c>
      <c r="F2541" s="3" t="s">
        <v>69</v>
      </c>
      <c r="G2541" s="3" t="s">
        <v>69</v>
      </c>
      <c r="H2541" s="3" t="s">
        <v>70</v>
      </c>
      <c r="I2541" s="11">
        <v>1</v>
      </c>
      <c r="J2541" s="12">
        <v>5</v>
      </c>
      <c r="K2541" s="12">
        <f t="shared" si="39"/>
        <v>5</v>
      </c>
      <c r="L2541" s="4">
        <v>1</v>
      </c>
    </row>
    <row r="2542" spans="1:12" x14ac:dyDescent="0.25">
      <c r="A2542" s="3" t="s">
        <v>2644</v>
      </c>
      <c r="B2542" s="3" t="s">
        <v>3977</v>
      </c>
      <c r="C2542" s="3" t="s">
        <v>2234</v>
      </c>
      <c r="D2542" s="3" t="s">
        <v>2271</v>
      </c>
      <c r="E2542" s="3" t="s">
        <v>103</v>
      </c>
      <c r="F2542" s="3" t="s">
        <v>102</v>
      </c>
      <c r="G2542" s="3" t="s">
        <v>127</v>
      </c>
      <c r="H2542" s="3" t="s">
        <v>142</v>
      </c>
      <c r="I2542" s="11">
        <v>9</v>
      </c>
      <c r="J2542" s="12">
        <v>9</v>
      </c>
      <c r="K2542" s="12">
        <f t="shared" si="39"/>
        <v>9</v>
      </c>
      <c r="L2542" s="4">
        <v>1</v>
      </c>
    </row>
    <row r="2543" spans="1:12" x14ac:dyDescent="0.25">
      <c r="A2543" s="3" t="s">
        <v>2643</v>
      </c>
      <c r="B2543" s="3" t="s">
        <v>4999</v>
      </c>
      <c r="C2543" s="3" t="s">
        <v>2234</v>
      </c>
      <c r="D2543" s="3" t="s">
        <v>2642</v>
      </c>
      <c r="E2543" s="3" t="s">
        <v>115</v>
      </c>
      <c r="F2543" s="3" t="s">
        <v>114</v>
      </c>
      <c r="G2543" s="3" t="s">
        <v>120</v>
      </c>
      <c r="H2543" s="3" t="s">
        <v>2879</v>
      </c>
      <c r="I2543" s="11">
        <v>5</v>
      </c>
      <c r="J2543" s="12">
        <v>12</v>
      </c>
      <c r="K2543" s="12">
        <f t="shared" si="39"/>
        <v>12</v>
      </c>
      <c r="L2543" s="4">
        <v>1</v>
      </c>
    </row>
    <row r="2544" spans="1:12" x14ac:dyDescent="0.25">
      <c r="A2544" s="3" t="s">
        <v>2641</v>
      </c>
      <c r="B2544" s="3" t="s">
        <v>3164</v>
      </c>
      <c r="C2544" s="3" t="s">
        <v>2234</v>
      </c>
      <c r="D2544" s="3" t="s">
        <v>2640</v>
      </c>
      <c r="E2544" s="3" t="s">
        <v>66</v>
      </c>
      <c r="F2544" s="3" t="s">
        <v>65</v>
      </c>
      <c r="G2544" s="3" t="s">
        <v>65</v>
      </c>
      <c r="H2544" s="3" t="s">
        <v>66</v>
      </c>
      <c r="I2544" s="11">
        <v>5</v>
      </c>
      <c r="J2544" s="12">
        <v>9</v>
      </c>
      <c r="K2544" s="12">
        <f t="shared" si="39"/>
        <v>9</v>
      </c>
      <c r="L2544" s="4">
        <v>1</v>
      </c>
    </row>
    <row r="2545" spans="1:12" x14ac:dyDescent="0.25">
      <c r="A2545" s="3" t="s">
        <v>2639</v>
      </c>
      <c r="B2545" s="3" t="s">
        <v>5000</v>
      </c>
      <c r="C2545" s="3" t="s">
        <v>2234</v>
      </c>
      <c r="D2545" s="3" t="s">
        <v>2298</v>
      </c>
      <c r="E2545" s="3" t="s">
        <v>35</v>
      </c>
      <c r="F2545" s="3" t="s">
        <v>34</v>
      </c>
      <c r="G2545" s="3" t="s">
        <v>120</v>
      </c>
      <c r="H2545" s="3" t="s">
        <v>2879</v>
      </c>
      <c r="I2545" s="11">
        <v>10</v>
      </c>
      <c r="J2545" s="12">
        <v>12</v>
      </c>
      <c r="K2545" s="12">
        <f t="shared" si="39"/>
        <v>12</v>
      </c>
      <c r="L2545" s="4">
        <v>1</v>
      </c>
    </row>
    <row r="2546" spans="1:12" x14ac:dyDescent="0.25">
      <c r="A2546" s="3" t="s">
        <v>2638</v>
      </c>
      <c r="B2546" s="3" t="s">
        <v>5360</v>
      </c>
      <c r="C2546" s="3" t="s">
        <v>2234</v>
      </c>
      <c r="D2546" s="3" t="s">
        <v>2333</v>
      </c>
      <c r="E2546" s="3" t="s">
        <v>15</v>
      </c>
      <c r="F2546" s="3" t="s">
        <v>14</v>
      </c>
      <c r="G2546" s="3" t="s">
        <v>120</v>
      </c>
      <c r="H2546" s="3" t="s">
        <v>2879</v>
      </c>
      <c r="I2546" s="11">
        <v>9</v>
      </c>
      <c r="J2546" s="12">
        <v>5</v>
      </c>
      <c r="K2546" s="12">
        <f t="shared" si="39"/>
        <v>5</v>
      </c>
      <c r="L2546" s="4">
        <v>1</v>
      </c>
    </row>
    <row r="2547" spans="1:12" x14ac:dyDescent="0.25">
      <c r="A2547" s="3" t="s">
        <v>2637</v>
      </c>
      <c r="B2547" s="3" t="s">
        <v>5361</v>
      </c>
      <c r="C2547" s="3" t="s">
        <v>2234</v>
      </c>
      <c r="D2547" s="3" t="s">
        <v>2333</v>
      </c>
      <c r="E2547" s="3" t="s">
        <v>72</v>
      </c>
      <c r="F2547" s="3" t="s">
        <v>71</v>
      </c>
      <c r="G2547" s="3" t="s">
        <v>120</v>
      </c>
      <c r="H2547" s="3" t="s">
        <v>2879</v>
      </c>
      <c r="I2547" s="11">
        <v>9</v>
      </c>
      <c r="J2547" s="12">
        <v>6</v>
      </c>
      <c r="K2547" s="12">
        <f t="shared" si="39"/>
        <v>6</v>
      </c>
      <c r="L2547" s="4">
        <v>1</v>
      </c>
    </row>
    <row r="2548" spans="1:12" x14ac:dyDescent="0.25">
      <c r="A2548" s="3" t="s">
        <v>2636</v>
      </c>
      <c r="B2548" s="3" t="s">
        <v>3978</v>
      </c>
      <c r="C2548" s="3" t="s">
        <v>2234</v>
      </c>
      <c r="D2548" s="3" t="s">
        <v>2302</v>
      </c>
      <c r="E2548" s="3" t="s">
        <v>107</v>
      </c>
      <c r="F2548" s="3" t="s">
        <v>106</v>
      </c>
      <c r="G2548" s="3" t="s">
        <v>127</v>
      </c>
      <c r="H2548" s="3" t="s">
        <v>142</v>
      </c>
      <c r="I2548" s="11">
        <v>5</v>
      </c>
      <c r="J2548" s="12">
        <v>9</v>
      </c>
      <c r="K2548" s="12">
        <f t="shared" si="39"/>
        <v>9</v>
      </c>
      <c r="L2548" s="4">
        <v>1</v>
      </c>
    </row>
    <row r="2549" spans="1:12" x14ac:dyDescent="0.25">
      <c r="A2549" s="3" t="s">
        <v>2635</v>
      </c>
      <c r="B2549" s="3" t="s">
        <v>3979</v>
      </c>
      <c r="C2549" s="3" t="s">
        <v>2234</v>
      </c>
      <c r="D2549" s="3" t="s">
        <v>2271</v>
      </c>
      <c r="E2549" s="3" t="s">
        <v>80</v>
      </c>
      <c r="F2549" s="3" t="s">
        <v>79</v>
      </c>
      <c r="G2549" s="3" t="s">
        <v>127</v>
      </c>
      <c r="H2549" s="3" t="s">
        <v>142</v>
      </c>
      <c r="I2549" s="11">
        <v>5</v>
      </c>
      <c r="J2549" s="12">
        <v>5</v>
      </c>
      <c r="K2549" s="12">
        <f t="shared" si="39"/>
        <v>5</v>
      </c>
      <c r="L2549" s="4">
        <v>1</v>
      </c>
    </row>
    <row r="2550" spans="1:12" x14ac:dyDescent="0.25">
      <c r="A2550" s="3" t="s">
        <v>2634</v>
      </c>
      <c r="B2550" s="3" t="s">
        <v>3980</v>
      </c>
      <c r="C2550" s="3" t="s">
        <v>2234</v>
      </c>
      <c r="D2550" s="3" t="s">
        <v>2449</v>
      </c>
      <c r="E2550" s="3" t="s">
        <v>88</v>
      </c>
      <c r="F2550" s="3" t="s">
        <v>87</v>
      </c>
      <c r="G2550" s="3" t="s">
        <v>127</v>
      </c>
      <c r="H2550" s="3" t="s">
        <v>142</v>
      </c>
      <c r="I2550" s="11">
        <v>1</v>
      </c>
      <c r="J2550" s="12">
        <v>6</v>
      </c>
      <c r="K2550" s="12">
        <f t="shared" si="39"/>
        <v>6</v>
      </c>
      <c r="L2550" s="4">
        <v>1</v>
      </c>
    </row>
    <row r="2551" spans="1:12" x14ac:dyDescent="0.25">
      <c r="A2551" s="3" t="s">
        <v>2633</v>
      </c>
      <c r="B2551" s="3" t="s">
        <v>5001</v>
      </c>
      <c r="C2551" s="3" t="s">
        <v>2234</v>
      </c>
      <c r="D2551" s="3" t="s">
        <v>2271</v>
      </c>
      <c r="E2551" s="3" t="s">
        <v>90</v>
      </c>
      <c r="F2551" s="3" t="s">
        <v>89</v>
      </c>
      <c r="G2551" s="3" t="s">
        <v>127</v>
      </c>
      <c r="H2551" s="3" t="s">
        <v>142</v>
      </c>
      <c r="I2551" s="11">
        <v>2</v>
      </c>
      <c r="J2551" s="12">
        <v>7</v>
      </c>
      <c r="K2551" s="12">
        <f t="shared" si="39"/>
        <v>7</v>
      </c>
      <c r="L2551" s="4">
        <v>1</v>
      </c>
    </row>
    <row r="2552" spans="1:12" x14ac:dyDescent="0.25">
      <c r="A2552" s="3" t="s">
        <v>2632</v>
      </c>
      <c r="B2552" s="3" t="s">
        <v>3981</v>
      </c>
      <c r="C2552" s="3" t="s">
        <v>2234</v>
      </c>
      <c r="D2552" s="3" t="s">
        <v>2357</v>
      </c>
      <c r="E2552" s="3" t="s">
        <v>76</v>
      </c>
      <c r="F2552" s="3" t="s">
        <v>75</v>
      </c>
      <c r="G2552" s="3" t="s">
        <v>127</v>
      </c>
      <c r="H2552" s="3" t="s">
        <v>142</v>
      </c>
      <c r="I2552" s="11">
        <v>10</v>
      </c>
      <c r="J2552" s="12">
        <v>9</v>
      </c>
      <c r="K2552" s="12">
        <f t="shared" si="39"/>
        <v>9</v>
      </c>
      <c r="L2552" s="4">
        <v>1</v>
      </c>
    </row>
    <row r="2553" spans="1:12" x14ac:dyDescent="0.25">
      <c r="A2553" s="3" t="s">
        <v>2631</v>
      </c>
      <c r="B2553" s="3" t="s">
        <v>3982</v>
      </c>
      <c r="C2553" s="3" t="s">
        <v>2234</v>
      </c>
      <c r="D2553" s="3" t="s">
        <v>2521</v>
      </c>
      <c r="E2553" s="3" t="s">
        <v>29</v>
      </c>
      <c r="F2553" s="3" t="s">
        <v>28</v>
      </c>
      <c r="G2553" s="3" t="s">
        <v>28</v>
      </c>
      <c r="H2553" s="3" t="s">
        <v>29</v>
      </c>
      <c r="I2553" s="11">
        <v>5</v>
      </c>
      <c r="J2553" s="12">
        <v>6</v>
      </c>
      <c r="K2553" s="12">
        <f t="shared" si="39"/>
        <v>6</v>
      </c>
      <c r="L2553" s="4">
        <v>0.2</v>
      </c>
    </row>
    <row r="2554" spans="1:12" x14ac:dyDescent="0.25">
      <c r="A2554" s="3" t="s">
        <v>2631</v>
      </c>
      <c r="B2554" s="3" t="s">
        <v>3982</v>
      </c>
      <c r="C2554" s="3" t="s">
        <v>2234</v>
      </c>
      <c r="D2554" s="3" t="s">
        <v>2487</v>
      </c>
      <c r="E2554" s="3" t="s">
        <v>29</v>
      </c>
      <c r="F2554" s="3" t="s">
        <v>28</v>
      </c>
      <c r="G2554" s="3" t="s">
        <v>28</v>
      </c>
      <c r="H2554" s="3" t="s">
        <v>29</v>
      </c>
      <c r="I2554" s="11">
        <v>5</v>
      </c>
      <c r="J2554" s="12">
        <v>6</v>
      </c>
      <c r="K2554" s="12">
        <f t="shared" si="39"/>
        <v>6</v>
      </c>
      <c r="L2554" s="4">
        <v>0.8</v>
      </c>
    </row>
    <row r="2555" spans="1:12" x14ac:dyDescent="0.25">
      <c r="A2555" s="3" t="s">
        <v>2630</v>
      </c>
      <c r="B2555" s="3" t="s">
        <v>5002</v>
      </c>
      <c r="C2555" s="3" t="s">
        <v>2234</v>
      </c>
      <c r="D2555" s="3" t="s">
        <v>2282</v>
      </c>
      <c r="E2555" s="3" t="s">
        <v>70</v>
      </c>
      <c r="F2555" s="3" t="s">
        <v>69</v>
      </c>
      <c r="G2555" s="3" t="s">
        <v>69</v>
      </c>
      <c r="H2555" s="3" t="s">
        <v>70</v>
      </c>
      <c r="I2555" s="11">
        <v>1</v>
      </c>
      <c r="J2555" s="12">
        <v>5</v>
      </c>
      <c r="K2555" s="12">
        <f t="shared" si="39"/>
        <v>5</v>
      </c>
      <c r="L2555" s="4">
        <v>1</v>
      </c>
    </row>
    <row r="2556" spans="1:12" x14ac:dyDescent="0.25">
      <c r="A2556" s="3" t="s">
        <v>2629</v>
      </c>
      <c r="B2556" s="3" t="s">
        <v>3507</v>
      </c>
      <c r="C2556" s="3" t="s">
        <v>2234</v>
      </c>
      <c r="D2556" s="3" t="s">
        <v>2302</v>
      </c>
      <c r="E2556" s="3" t="s">
        <v>70</v>
      </c>
      <c r="F2556" s="3" t="s">
        <v>69</v>
      </c>
      <c r="G2556" s="3" t="s">
        <v>127</v>
      </c>
      <c r="H2556" s="3" t="s">
        <v>142</v>
      </c>
      <c r="I2556" s="11">
        <v>1</v>
      </c>
      <c r="J2556" s="12">
        <v>2</v>
      </c>
      <c r="K2556" s="12">
        <f t="shared" si="39"/>
        <v>2</v>
      </c>
      <c r="L2556" s="4">
        <v>1</v>
      </c>
    </row>
    <row r="2557" spans="1:12" x14ac:dyDescent="0.25">
      <c r="A2557" s="3" t="s">
        <v>2628</v>
      </c>
      <c r="B2557" s="3" t="s">
        <v>5003</v>
      </c>
      <c r="C2557" s="3" t="s">
        <v>2234</v>
      </c>
      <c r="D2557" s="3" t="s">
        <v>2423</v>
      </c>
      <c r="E2557" s="3" t="s">
        <v>27</v>
      </c>
      <c r="F2557" s="3" t="s">
        <v>26</v>
      </c>
      <c r="G2557" s="3" t="s">
        <v>120</v>
      </c>
      <c r="H2557" s="3" t="s">
        <v>2879</v>
      </c>
      <c r="I2557" s="11">
        <v>9</v>
      </c>
      <c r="J2557" s="12">
        <v>10</v>
      </c>
      <c r="K2557" s="12">
        <f t="shared" si="39"/>
        <v>10</v>
      </c>
      <c r="L2557" s="4">
        <v>1</v>
      </c>
    </row>
    <row r="2558" spans="1:12" x14ac:dyDescent="0.25">
      <c r="A2558" s="3" t="s">
        <v>2627</v>
      </c>
      <c r="B2558" s="3" t="s">
        <v>5004</v>
      </c>
      <c r="C2558" s="6" t="s">
        <v>2236</v>
      </c>
      <c r="D2558" s="3" t="s">
        <v>2343</v>
      </c>
      <c r="E2558" s="3" t="s">
        <v>115</v>
      </c>
      <c r="F2558" s="3" t="s">
        <v>114</v>
      </c>
      <c r="G2558" s="3" t="s">
        <v>114</v>
      </c>
      <c r="H2558" s="3" t="s">
        <v>115</v>
      </c>
      <c r="I2558" s="11">
        <v>1</v>
      </c>
      <c r="J2558" s="12">
        <v>5</v>
      </c>
      <c r="K2558" s="12">
        <f t="shared" si="39"/>
        <v>5</v>
      </c>
      <c r="L2558" s="4">
        <v>1</v>
      </c>
    </row>
    <row r="2559" spans="1:12" x14ac:dyDescent="0.25">
      <c r="A2559" s="3" t="s">
        <v>2626</v>
      </c>
      <c r="B2559" s="3" t="s">
        <v>5005</v>
      </c>
      <c r="C2559" s="3" t="s">
        <v>2234</v>
      </c>
      <c r="D2559" s="3" t="s">
        <v>2284</v>
      </c>
      <c r="E2559" s="3" t="s">
        <v>96</v>
      </c>
      <c r="F2559" s="3" t="s">
        <v>95</v>
      </c>
      <c r="G2559" s="3" t="s">
        <v>120</v>
      </c>
      <c r="H2559" s="3" t="s">
        <v>2879</v>
      </c>
      <c r="I2559" s="11">
        <v>6</v>
      </c>
      <c r="J2559" s="12">
        <v>8</v>
      </c>
      <c r="K2559" s="12">
        <f t="shared" si="39"/>
        <v>8</v>
      </c>
      <c r="L2559" s="4">
        <v>1</v>
      </c>
    </row>
    <row r="2560" spans="1:12" x14ac:dyDescent="0.25">
      <c r="A2560" s="3" t="s">
        <v>2625</v>
      </c>
      <c r="B2560" s="3" t="s">
        <v>2939</v>
      </c>
      <c r="C2560" s="3" t="s">
        <v>2234</v>
      </c>
      <c r="D2560" s="3" t="s">
        <v>2716</v>
      </c>
      <c r="E2560" s="3" t="s">
        <v>66</v>
      </c>
      <c r="F2560" s="3" t="s">
        <v>65</v>
      </c>
      <c r="G2560" s="3" t="s">
        <v>130</v>
      </c>
      <c r="H2560" s="3" t="s">
        <v>2885</v>
      </c>
      <c r="I2560" s="11">
        <v>4</v>
      </c>
      <c r="J2560" s="12">
        <v>8</v>
      </c>
      <c r="K2560" s="12">
        <f t="shared" si="39"/>
        <v>8</v>
      </c>
      <c r="L2560" s="4">
        <v>0.2</v>
      </c>
    </row>
    <row r="2561" spans="1:12" x14ac:dyDescent="0.25">
      <c r="A2561" s="3" t="s">
        <v>2625</v>
      </c>
      <c r="B2561" s="3" t="s">
        <v>2939</v>
      </c>
      <c r="C2561" s="3" t="s">
        <v>2234</v>
      </c>
      <c r="D2561" s="3" t="s">
        <v>2268</v>
      </c>
      <c r="E2561" s="3" t="s">
        <v>66</v>
      </c>
      <c r="F2561" s="3" t="s">
        <v>65</v>
      </c>
      <c r="G2561" s="3" t="s">
        <v>65</v>
      </c>
      <c r="H2561" s="3" t="s">
        <v>66</v>
      </c>
      <c r="I2561" s="11">
        <v>4</v>
      </c>
      <c r="J2561" s="12">
        <v>8</v>
      </c>
      <c r="K2561" s="12">
        <f t="shared" si="39"/>
        <v>8</v>
      </c>
      <c r="L2561" s="4">
        <v>0.8</v>
      </c>
    </row>
    <row r="2562" spans="1:12" x14ac:dyDescent="0.25">
      <c r="A2562" s="3" t="s">
        <v>2624</v>
      </c>
      <c r="B2562" s="3" t="s">
        <v>5006</v>
      </c>
      <c r="C2562" s="3" t="s">
        <v>2234</v>
      </c>
      <c r="D2562" s="3" t="s">
        <v>2351</v>
      </c>
      <c r="E2562" s="3" t="s">
        <v>99</v>
      </c>
      <c r="F2562" s="3" t="s">
        <v>98</v>
      </c>
      <c r="G2562" s="3" t="s">
        <v>98</v>
      </c>
      <c r="H2562" s="3" t="s">
        <v>99</v>
      </c>
      <c r="I2562" s="11">
        <v>1</v>
      </c>
      <c r="J2562" s="12">
        <v>4</v>
      </c>
      <c r="K2562" s="12">
        <f t="shared" ref="K2562:K2625" si="40">IF(J2562&gt;31,31,J2562)</f>
        <v>4</v>
      </c>
      <c r="L2562" s="4">
        <v>1</v>
      </c>
    </row>
    <row r="2563" spans="1:12" x14ac:dyDescent="0.25">
      <c r="A2563" s="3" t="s">
        <v>2623</v>
      </c>
      <c r="B2563" s="3" t="s">
        <v>3983</v>
      </c>
      <c r="C2563" s="3" t="s">
        <v>2234</v>
      </c>
      <c r="D2563" s="3" t="s">
        <v>2527</v>
      </c>
      <c r="E2563" s="3" t="s">
        <v>13</v>
      </c>
      <c r="F2563" s="3" t="s">
        <v>12</v>
      </c>
      <c r="G2563" s="3" t="s">
        <v>120</v>
      </c>
      <c r="H2563" s="3" t="s">
        <v>2879</v>
      </c>
      <c r="I2563" s="11">
        <v>4</v>
      </c>
      <c r="J2563" s="12">
        <v>1</v>
      </c>
      <c r="K2563" s="12">
        <f t="shared" si="40"/>
        <v>1</v>
      </c>
      <c r="L2563" s="4">
        <v>0.4</v>
      </c>
    </row>
    <row r="2564" spans="1:12" x14ac:dyDescent="0.25">
      <c r="A2564" s="3" t="s">
        <v>2623</v>
      </c>
      <c r="B2564" s="3" t="s">
        <v>3983</v>
      </c>
      <c r="C2564" s="3" t="s">
        <v>2234</v>
      </c>
      <c r="D2564" s="3" t="s">
        <v>2521</v>
      </c>
      <c r="E2564" s="3" t="s">
        <v>13</v>
      </c>
      <c r="F2564" s="3" t="s">
        <v>12</v>
      </c>
      <c r="G2564" s="3" t="s">
        <v>12</v>
      </c>
      <c r="H2564" s="3" t="s">
        <v>13</v>
      </c>
      <c r="I2564" s="11">
        <v>4</v>
      </c>
      <c r="J2564" s="12">
        <v>1</v>
      </c>
      <c r="K2564" s="12">
        <f t="shared" si="40"/>
        <v>1</v>
      </c>
      <c r="L2564" s="4">
        <v>0.6</v>
      </c>
    </row>
    <row r="2565" spans="1:12" x14ac:dyDescent="0.25">
      <c r="A2565" s="3" t="s">
        <v>2622</v>
      </c>
      <c r="B2565" s="3" t="s">
        <v>3984</v>
      </c>
      <c r="C2565" s="3" t="s">
        <v>2234</v>
      </c>
      <c r="D2565" s="3" t="s">
        <v>2302</v>
      </c>
      <c r="E2565" s="3" t="s">
        <v>107</v>
      </c>
      <c r="F2565" s="3" t="s">
        <v>106</v>
      </c>
      <c r="G2565" s="3" t="s">
        <v>127</v>
      </c>
      <c r="H2565" s="3" t="s">
        <v>142</v>
      </c>
      <c r="I2565" s="11">
        <v>5</v>
      </c>
      <c r="J2565" s="12">
        <v>9</v>
      </c>
      <c r="K2565" s="12">
        <f t="shared" si="40"/>
        <v>9</v>
      </c>
      <c r="L2565" s="4">
        <v>1</v>
      </c>
    </row>
    <row r="2566" spans="1:12" x14ac:dyDescent="0.25">
      <c r="A2566" s="3" t="s">
        <v>2621</v>
      </c>
      <c r="B2566" s="3" t="s">
        <v>5007</v>
      </c>
      <c r="C2566" s="3" t="s">
        <v>2234</v>
      </c>
      <c r="D2566" s="3" t="s">
        <v>2302</v>
      </c>
      <c r="E2566" s="3" t="s">
        <v>7</v>
      </c>
      <c r="F2566" s="3" t="s">
        <v>6</v>
      </c>
      <c r="G2566" s="3" t="s">
        <v>127</v>
      </c>
      <c r="H2566" s="3" t="s">
        <v>142</v>
      </c>
      <c r="I2566" s="11">
        <v>10</v>
      </c>
      <c r="J2566" s="12">
        <v>2</v>
      </c>
      <c r="K2566" s="12">
        <f t="shared" si="40"/>
        <v>2</v>
      </c>
      <c r="L2566" s="4">
        <v>1</v>
      </c>
    </row>
    <row r="2567" spans="1:12" x14ac:dyDescent="0.25">
      <c r="A2567" s="3" t="s">
        <v>2620</v>
      </c>
      <c r="B2567" s="3" t="s">
        <v>3985</v>
      </c>
      <c r="C2567" s="3" t="s">
        <v>2234</v>
      </c>
      <c r="D2567" s="3" t="s">
        <v>2446</v>
      </c>
      <c r="E2567" s="3" t="s">
        <v>80</v>
      </c>
      <c r="F2567" s="3" t="s">
        <v>79</v>
      </c>
      <c r="G2567" s="3" t="s">
        <v>127</v>
      </c>
      <c r="H2567" s="3" t="s">
        <v>142</v>
      </c>
      <c r="I2567" s="11">
        <v>10</v>
      </c>
      <c r="J2567" s="12">
        <v>10</v>
      </c>
      <c r="K2567" s="12">
        <f t="shared" si="40"/>
        <v>10</v>
      </c>
      <c r="L2567" s="4">
        <v>1</v>
      </c>
    </row>
    <row r="2568" spans="1:12" x14ac:dyDescent="0.25">
      <c r="A2568" s="3" t="s">
        <v>2619</v>
      </c>
      <c r="B2568" s="3" t="s">
        <v>5008</v>
      </c>
      <c r="C2568" s="3" t="s">
        <v>2234</v>
      </c>
      <c r="D2568" s="3" t="s">
        <v>2377</v>
      </c>
      <c r="E2568" s="3" t="s">
        <v>25</v>
      </c>
      <c r="F2568" s="3" t="s">
        <v>24</v>
      </c>
      <c r="G2568" s="3" t="s">
        <v>127</v>
      </c>
      <c r="H2568" s="3" t="s">
        <v>142</v>
      </c>
      <c r="I2568" s="11">
        <v>5</v>
      </c>
      <c r="J2568" s="12">
        <v>2</v>
      </c>
      <c r="K2568" s="12">
        <f t="shared" si="40"/>
        <v>2</v>
      </c>
      <c r="L2568" s="4">
        <v>1</v>
      </c>
    </row>
    <row r="2569" spans="1:12" x14ac:dyDescent="0.25">
      <c r="A2569" s="3" t="s">
        <v>2618</v>
      </c>
      <c r="B2569" s="3" t="s">
        <v>5009</v>
      </c>
      <c r="C2569" s="3" t="s">
        <v>2234</v>
      </c>
      <c r="D2569" s="3" t="s">
        <v>2302</v>
      </c>
      <c r="E2569" s="3" t="s">
        <v>99</v>
      </c>
      <c r="F2569" s="3" t="s">
        <v>98</v>
      </c>
      <c r="G2569" s="3" t="s">
        <v>127</v>
      </c>
      <c r="H2569" s="3" t="s">
        <v>142</v>
      </c>
      <c r="I2569" s="11">
        <v>5</v>
      </c>
      <c r="J2569" s="12">
        <v>4</v>
      </c>
      <c r="K2569" s="12">
        <f t="shared" si="40"/>
        <v>4</v>
      </c>
      <c r="L2569" s="4">
        <v>1</v>
      </c>
    </row>
    <row r="2570" spans="1:12" x14ac:dyDescent="0.25">
      <c r="A2570" s="3" t="s">
        <v>2617</v>
      </c>
      <c r="B2570" s="3" t="s">
        <v>5362</v>
      </c>
      <c r="C2570" s="3" t="s">
        <v>2234</v>
      </c>
      <c r="D2570" s="3" t="s">
        <v>2616</v>
      </c>
      <c r="E2570" s="3" t="s">
        <v>99</v>
      </c>
      <c r="F2570" s="3" t="s">
        <v>98</v>
      </c>
      <c r="G2570" s="3" t="s">
        <v>98</v>
      </c>
      <c r="H2570" s="3" t="s">
        <v>99</v>
      </c>
      <c r="I2570" s="11">
        <v>10</v>
      </c>
      <c r="J2570" s="12">
        <v>7</v>
      </c>
      <c r="K2570" s="12">
        <f t="shared" si="40"/>
        <v>7</v>
      </c>
      <c r="L2570" s="4">
        <v>1</v>
      </c>
    </row>
    <row r="2571" spans="1:12" x14ac:dyDescent="0.25">
      <c r="A2571" s="3" t="s">
        <v>2615</v>
      </c>
      <c r="B2571" s="3" t="s">
        <v>5010</v>
      </c>
      <c r="C2571" s="3" t="s">
        <v>2234</v>
      </c>
      <c r="D2571" s="3" t="s">
        <v>2289</v>
      </c>
      <c r="E2571" s="3" t="s">
        <v>31</v>
      </c>
      <c r="F2571" s="3" t="s">
        <v>30</v>
      </c>
      <c r="G2571" s="3" t="s">
        <v>30</v>
      </c>
      <c r="H2571" s="3" t="s">
        <v>31</v>
      </c>
      <c r="I2571" s="11">
        <v>1</v>
      </c>
      <c r="J2571" s="12">
        <v>6</v>
      </c>
      <c r="K2571" s="12">
        <f t="shared" si="40"/>
        <v>6</v>
      </c>
      <c r="L2571" s="4">
        <v>1</v>
      </c>
    </row>
    <row r="2572" spans="1:12" x14ac:dyDescent="0.25">
      <c r="A2572" s="3" t="s">
        <v>2614</v>
      </c>
      <c r="B2572" s="3" t="s">
        <v>5011</v>
      </c>
      <c r="C2572" s="3" t="s">
        <v>2234</v>
      </c>
      <c r="D2572" s="3" t="s">
        <v>2613</v>
      </c>
      <c r="E2572" s="3" t="s">
        <v>103</v>
      </c>
      <c r="F2572" s="3" t="s">
        <v>102</v>
      </c>
      <c r="G2572" s="3" t="s">
        <v>120</v>
      </c>
      <c r="H2572" s="3" t="s">
        <v>2879</v>
      </c>
      <c r="I2572" s="11">
        <v>3</v>
      </c>
      <c r="J2572" s="12">
        <v>2</v>
      </c>
      <c r="K2572" s="12">
        <f t="shared" si="40"/>
        <v>2</v>
      </c>
      <c r="L2572" s="4">
        <v>1</v>
      </c>
    </row>
    <row r="2573" spans="1:12" x14ac:dyDescent="0.25">
      <c r="A2573" s="3" t="s">
        <v>2612</v>
      </c>
      <c r="B2573" s="3" t="s">
        <v>3986</v>
      </c>
      <c r="C2573" s="3" t="s">
        <v>2234</v>
      </c>
      <c r="D2573" s="3" t="s">
        <v>2274</v>
      </c>
      <c r="E2573" s="3" t="s">
        <v>86</v>
      </c>
      <c r="F2573" s="3" t="s">
        <v>85</v>
      </c>
      <c r="G2573" s="3" t="s">
        <v>127</v>
      </c>
      <c r="H2573" s="3" t="s">
        <v>142</v>
      </c>
      <c r="I2573" s="11">
        <v>1</v>
      </c>
      <c r="J2573" s="12">
        <v>2</v>
      </c>
      <c r="K2573" s="12">
        <f t="shared" si="40"/>
        <v>2</v>
      </c>
      <c r="L2573" s="4">
        <v>1</v>
      </c>
    </row>
    <row r="2574" spans="1:12" x14ac:dyDescent="0.25">
      <c r="A2574" s="3" t="s">
        <v>2611</v>
      </c>
      <c r="B2574" s="3" t="s">
        <v>5012</v>
      </c>
      <c r="C2574" s="3" t="s">
        <v>2234</v>
      </c>
      <c r="D2574" s="3" t="s">
        <v>2449</v>
      </c>
      <c r="E2574" s="3" t="s">
        <v>19</v>
      </c>
      <c r="F2574" s="3" t="s">
        <v>18</v>
      </c>
      <c r="G2574" s="3" t="s">
        <v>127</v>
      </c>
      <c r="H2574" s="3" t="s">
        <v>142</v>
      </c>
      <c r="I2574" s="11">
        <v>5</v>
      </c>
      <c r="J2574" s="12">
        <v>6</v>
      </c>
      <c r="K2574" s="12">
        <f t="shared" si="40"/>
        <v>6</v>
      </c>
      <c r="L2574" s="4">
        <v>1</v>
      </c>
    </row>
    <row r="2575" spans="1:12" x14ac:dyDescent="0.25">
      <c r="A2575" s="3" t="s">
        <v>2610</v>
      </c>
      <c r="B2575" s="3" t="s">
        <v>5013</v>
      </c>
      <c r="C2575" s="3" t="s">
        <v>2234</v>
      </c>
      <c r="D2575" s="3" t="s">
        <v>2357</v>
      </c>
      <c r="E2575" s="3" t="s">
        <v>80</v>
      </c>
      <c r="F2575" s="3" t="s">
        <v>79</v>
      </c>
      <c r="G2575" s="3" t="s">
        <v>127</v>
      </c>
      <c r="H2575" s="3" t="s">
        <v>142</v>
      </c>
      <c r="I2575" s="11">
        <v>1</v>
      </c>
      <c r="J2575" s="12">
        <v>2</v>
      </c>
      <c r="K2575" s="12">
        <f t="shared" si="40"/>
        <v>2</v>
      </c>
      <c r="L2575" s="4">
        <v>1</v>
      </c>
    </row>
    <row r="2576" spans="1:12" x14ac:dyDescent="0.25">
      <c r="A2576" s="3" t="s">
        <v>2609</v>
      </c>
      <c r="B2576" s="3" t="s">
        <v>2902</v>
      </c>
      <c r="C2576" s="3" t="s">
        <v>2234</v>
      </c>
      <c r="D2576" s="3" t="s">
        <v>2259</v>
      </c>
      <c r="E2576" s="3" t="s">
        <v>109</v>
      </c>
      <c r="F2576" s="3" t="s">
        <v>108</v>
      </c>
      <c r="G2576" s="3" t="s">
        <v>127</v>
      </c>
      <c r="H2576" s="3" t="s">
        <v>142</v>
      </c>
      <c r="I2576" s="11">
        <v>1</v>
      </c>
      <c r="J2576" s="12">
        <v>2</v>
      </c>
      <c r="K2576" s="12">
        <f t="shared" si="40"/>
        <v>2</v>
      </c>
      <c r="L2576" s="4">
        <v>1</v>
      </c>
    </row>
    <row r="2577" spans="1:12" x14ac:dyDescent="0.25">
      <c r="A2577" s="3" t="s">
        <v>2608</v>
      </c>
      <c r="B2577" s="3" t="s">
        <v>3508</v>
      </c>
      <c r="C2577" s="3" t="s">
        <v>2234</v>
      </c>
      <c r="D2577" s="3" t="s">
        <v>2253</v>
      </c>
      <c r="E2577" s="3" t="s">
        <v>17</v>
      </c>
      <c r="F2577" s="3" t="s">
        <v>16</v>
      </c>
      <c r="G2577" s="3" t="s">
        <v>127</v>
      </c>
      <c r="H2577" s="3" t="s">
        <v>142</v>
      </c>
      <c r="I2577" s="11">
        <v>7</v>
      </c>
      <c r="J2577" s="12">
        <v>11</v>
      </c>
      <c r="K2577" s="12">
        <f t="shared" si="40"/>
        <v>11</v>
      </c>
      <c r="L2577" s="4">
        <v>1</v>
      </c>
    </row>
    <row r="2578" spans="1:12" x14ac:dyDescent="0.25">
      <c r="A2578" s="3" t="s">
        <v>2607</v>
      </c>
      <c r="B2578" s="3" t="s">
        <v>3509</v>
      </c>
      <c r="C2578" s="3" t="s">
        <v>2234</v>
      </c>
      <c r="D2578" s="3" t="s">
        <v>2312</v>
      </c>
      <c r="E2578" s="3" t="s">
        <v>56</v>
      </c>
      <c r="F2578" s="3" t="s">
        <v>55</v>
      </c>
      <c r="G2578" s="3" t="s">
        <v>127</v>
      </c>
      <c r="H2578" s="3" t="s">
        <v>142</v>
      </c>
      <c r="I2578" s="11">
        <v>5</v>
      </c>
      <c r="J2578" s="12">
        <v>5</v>
      </c>
      <c r="K2578" s="12">
        <f t="shared" si="40"/>
        <v>5</v>
      </c>
      <c r="L2578" s="4">
        <v>1</v>
      </c>
    </row>
    <row r="2579" spans="1:12" x14ac:dyDescent="0.25">
      <c r="A2579" s="3" t="s">
        <v>2606</v>
      </c>
      <c r="B2579" s="3" t="s">
        <v>5014</v>
      </c>
      <c r="C2579" s="3" t="s">
        <v>2234</v>
      </c>
      <c r="D2579" s="3" t="s">
        <v>2514</v>
      </c>
      <c r="E2579" s="3" t="s">
        <v>15</v>
      </c>
      <c r="F2579" s="3" t="s">
        <v>14</v>
      </c>
      <c r="G2579" s="3" t="s">
        <v>118</v>
      </c>
      <c r="H2579" s="3" t="s">
        <v>2880</v>
      </c>
      <c r="I2579" s="11">
        <v>7</v>
      </c>
      <c r="J2579" s="12">
        <v>12</v>
      </c>
      <c r="K2579" s="12">
        <f t="shared" si="40"/>
        <v>12</v>
      </c>
      <c r="L2579" s="4">
        <v>1</v>
      </c>
    </row>
    <row r="2580" spans="1:12" x14ac:dyDescent="0.25">
      <c r="A2580" s="3" t="s">
        <v>2605</v>
      </c>
      <c r="B2580" s="3" t="s">
        <v>5015</v>
      </c>
      <c r="C2580" s="3" t="s">
        <v>2234</v>
      </c>
      <c r="D2580" s="3" t="s">
        <v>2253</v>
      </c>
      <c r="E2580" s="3" t="s">
        <v>68</v>
      </c>
      <c r="F2580" s="3" t="s">
        <v>67</v>
      </c>
      <c r="G2580" s="3" t="s">
        <v>127</v>
      </c>
      <c r="H2580" s="3" t="s">
        <v>142</v>
      </c>
      <c r="I2580" s="11">
        <v>1</v>
      </c>
      <c r="J2580" s="12">
        <v>5</v>
      </c>
      <c r="K2580" s="12">
        <f t="shared" si="40"/>
        <v>5</v>
      </c>
      <c r="L2580" s="4">
        <v>1</v>
      </c>
    </row>
    <row r="2581" spans="1:12" x14ac:dyDescent="0.25">
      <c r="A2581" s="3" t="s">
        <v>2604</v>
      </c>
      <c r="B2581" s="3" t="s">
        <v>3987</v>
      </c>
      <c r="C2581" s="3" t="s">
        <v>2234</v>
      </c>
      <c r="D2581" s="3" t="s">
        <v>2603</v>
      </c>
      <c r="E2581" s="3" t="s">
        <v>48</v>
      </c>
      <c r="F2581" s="3" t="s">
        <v>47</v>
      </c>
      <c r="G2581" s="3" t="s">
        <v>127</v>
      </c>
      <c r="H2581" s="3" t="s">
        <v>142</v>
      </c>
      <c r="I2581" s="11">
        <v>7</v>
      </c>
      <c r="J2581" s="12">
        <v>9</v>
      </c>
      <c r="K2581" s="12">
        <f t="shared" si="40"/>
        <v>9</v>
      </c>
      <c r="L2581" s="4">
        <v>1</v>
      </c>
    </row>
    <row r="2582" spans="1:12" x14ac:dyDescent="0.25">
      <c r="A2582" s="3" t="s">
        <v>2602</v>
      </c>
      <c r="B2582" s="3" t="s">
        <v>5016</v>
      </c>
      <c r="C2582" s="3" t="s">
        <v>2234</v>
      </c>
      <c r="D2582" s="3" t="s">
        <v>2315</v>
      </c>
      <c r="E2582" s="3" t="s">
        <v>76</v>
      </c>
      <c r="F2582" s="3" t="s">
        <v>75</v>
      </c>
      <c r="G2582" s="3" t="s">
        <v>127</v>
      </c>
      <c r="H2582" s="3" t="s">
        <v>142</v>
      </c>
      <c r="I2582" s="11">
        <v>1</v>
      </c>
      <c r="J2582" s="12">
        <v>2</v>
      </c>
      <c r="K2582" s="12">
        <f t="shared" si="40"/>
        <v>2</v>
      </c>
      <c r="L2582" s="4">
        <v>1</v>
      </c>
    </row>
    <row r="2583" spans="1:12" x14ac:dyDescent="0.25">
      <c r="A2583" s="3" t="s">
        <v>2601</v>
      </c>
      <c r="B2583" s="3" t="s">
        <v>5363</v>
      </c>
      <c r="C2583" s="3" t="s">
        <v>2234</v>
      </c>
      <c r="D2583" s="3" t="s">
        <v>2328</v>
      </c>
      <c r="E2583" s="3" t="s">
        <v>96</v>
      </c>
      <c r="F2583" s="3" t="s">
        <v>95</v>
      </c>
      <c r="G2583" s="3" t="s">
        <v>120</v>
      </c>
      <c r="H2583" s="3" t="s">
        <v>2879</v>
      </c>
      <c r="I2583" s="11">
        <v>9</v>
      </c>
      <c r="J2583" s="12">
        <v>3</v>
      </c>
      <c r="K2583" s="12">
        <f t="shared" si="40"/>
        <v>3</v>
      </c>
      <c r="L2583" s="4">
        <v>1</v>
      </c>
    </row>
    <row r="2584" spans="1:12" x14ac:dyDescent="0.25">
      <c r="A2584" s="3" t="s">
        <v>2600</v>
      </c>
      <c r="B2584" s="3" t="s">
        <v>5017</v>
      </c>
      <c r="C2584" s="3" t="s">
        <v>2234</v>
      </c>
      <c r="D2584" s="3" t="s">
        <v>2514</v>
      </c>
      <c r="E2584" s="3" t="s">
        <v>54</v>
      </c>
      <c r="F2584" s="3" t="s">
        <v>53</v>
      </c>
      <c r="G2584" s="3" t="s">
        <v>118</v>
      </c>
      <c r="H2584" s="3" t="s">
        <v>2880</v>
      </c>
      <c r="I2584" s="11">
        <v>2</v>
      </c>
      <c r="J2584" s="12">
        <v>7</v>
      </c>
      <c r="K2584" s="12">
        <f t="shared" si="40"/>
        <v>7</v>
      </c>
      <c r="L2584" s="4">
        <v>1</v>
      </c>
    </row>
    <row r="2585" spans="1:12" x14ac:dyDescent="0.25">
      <c r="A2585" s="3" t="s">
        <v>2599</v>
      </c>
      <c r="B2585" s="3" t="s">
        <v>5018</v>
      </c>
      <c r="C2585" s="3" t="s">
        <v>2234</v>
      </c>
      <c r="D2585" s="3" t="s">
        <v>2423</v>
      </c>
      <c r="E2585" s="3" t="s">
        <v>64</v>
      </c>
      <c r="F2585" s="3" t="s">
        <v>63</v>
      </c>
      <c r="G2585" s="3" t="s">
        <v>120</v>
      </c>
      <c r="H2585" s="3" t="s">
        <v>2879</v>
      </c>
      <c r="I2585" s="11">
        <v>5</v>
      </c>
      <c r="J2585" s="12">
        <v>6</v>
      </c>
      <c r="K2585" s="12">
        <f t="shared" si="40"/>
        <v>6</v>
      </c>
      <c r="L2585" s="4">
        <v>1</v>
      </c>
    </row>
    <row r="2586" spans="1:12" x14ac:dyDescent="0.25">
      <c r="A2586" s="3" t="s">
        <v>2598</v>
      </c>
      <c r="B2586" s="3" t="s">
        <v>3988</v>
      </c>
      <c r="C2586" s="3" t="s">
        <v>2234</v>
      </c>
      <c r="D2586" s="3" t="s">
        <v>2521</v>
      </c>
      <c r="E2586" s="3" t="s">
        <v>7</v>
      </c>
      <c r="F2586" s="3" t="s">
        <v>6</v>
      </c>
      <c r="G2586" s="3" t="s">
        <v>6</v>
      </c>
      <c r="H2586" s="3" t="s">
        <v>7</v>
      </c>
      <c r="I2586" s="11">
        <v>1</v>
      </c>
      <c r="J2586" s="12">
        <v>2</v>
      </c>
      <c r="K2586" s="12">
        <f t="shared" si="40"/>
        <v>2</v>
      </c>
      <c r="L2586" s="4">
        <v>0.4</v>
      </c>
    </row>
    <row r="2587" spans="1:12" x14ac:dyDescent="0.25">
      <c r="A2587" s="3" t="s">
        <v>2598</v>
      </c>
      <c r="B2587" s="3" t="s">
        <v>3988</v>
      </c>
      <c r="C2587" s="3" t="s">
        <v>2234</v>
      </c>
      <c r="D2587" s="3" t="s">
        <v>2487</v>
      </c>
      <c r="E2587" s="3" t="s">
        <v>7</v>
      </c>
      <c r="F2587" s="3" t="s">
        <v>6</v>
      </c>
      <c r="G2587" s="3" t="s">
        <v>6</v>
      </c>
      <c r="H2587" s="3" t="s">
        <v>7</v>
      </c>
      <c r="I2587" s="11">
        <v>1</v>
      </c>
      <c r="J2587" s="12">
        <v>2</v>
      </c>
      <c r="K2587" s="12">
        <f t="shared" si="40"/>
        <v>2</v>
      </c>
      <c r="L2587" s="4">
        <v>0.6</v>
      </c>
    </row>
    <row r="2588" spans="1:12" x14ac:dyDescent="0.25">
      <c r="A2588" s="3" t="s">
        <v>2597</v>
      </c>
      <c r="B2588" s="3" t="s">
        <v>5019</v>
      </c>
      <c r="C2588" s="3" t="s">
        <v>2234</v>
      </c>
      <c r="D2588" s="3" t="s">
        <v>2308</v>
      </c>
      <c r="E2588" s="3" t="s">
        <v>31</v>
      </c>
      <c r="F2588" s="3" t="s">
        <v>30</v>
      </c>
      <c r="G2588" s="3" t="s">
        <v>30</v>
      </c>
      <c r="H2588" s="3" t="s">
        <v>31</v>
      </c>
      <c r="I2588" s="11">
        <v>2</v>
      </c>
      <c r="J2588" s="12">
        <v>10</v>
      </c>
      <c r="K2588" s="12">
        <f t="shared" si="40"/>
        <v>10</v>
      </c>
      <c r="L2588" s="4">
        <v>1</v>
      </c>
    </row>
    <row r="2589" spans="1:12" x14ac:dyDescent="0.25">
      <c r="A2589" s="3" t="s">
        <v>2596</v>
      </c>
      <c r="B2589" s="3" t="s">
        <v>5020</v>
      </c>
      <c r="C2589" s="3" t="s">
        <v>2234</v>
      </c>
      <c r="D2589" s="3" t="s">
        <v>2279</v>
      </c>
      <c r="E2589" s="3" t="s">
        <v>11</v>
      </c>
      <c r="F2589" s="3" t="s">
        <v>10</v>
      </c>
      <c r="G2589" s="3" t="s">
        <v>10</v>
      </c>
      <c r="H2589" s="3" t="s">
        <v>11</v>
      </c>
      <c r="I2589" s="11">
        <v>1</v>
      </c>
      <c r="J2589" s="12">
        <v>4</v>
      </c>
      <c r="K2589" s="12">
        <f t="shared" si="40"/>
        <v>4</v>
      </c>
      <c r="L2589" s="4">
        <v>1</v>
      </c>
    </row>
    <row r="2590" spans="1:12" x14ac:dyDescent="0.25">
      <c r="A2590" s="3" t="s">
        <v>2595</v>
      </c>
      <c r="B2590" s="3" t="s">
        <v>2977</v>
      </c>
      <c r="C2590" s="3" t="s">
        <v>2234</v>
      </c>
      <c r="D2590" s="3" t="s">
        <v>2747</v>
      </c>
      <c r="E2590" s="3" t="s">
        <v>96</v>
      </c>
      <c r="F2590" s="3" t="s">
        <v>95</v>
      </c>
      <c r="G2590" s="3" t="s">
        <v>95</v>
      </c>
      <c r="H2590" s="3" t="s">
        <v>96</v>
      </c>
      <c r="I2590" s="11">
        <v>5</v>
      </c>
      <c r="J2590" s="12">
        <v>2</v>
      </c>
      <c r="K2590" s="12">
        <f t="shared" si="40"/>
        <v>2</v>
      </c>
      <c r="L2590" s="4">
        <v>0.2</v>
      </c>
    </row>
    <row r="2591" spans="1:12" x14ac:dyDescent="0.25">
      <c r="A2591" s="3" t="s">
        <v>2595</v>
      </c>
      <c r="B2591" s="3" t="s">
        <v>2977</v>
      </c>
      <c r="C2591" s="3" t="s">
        <v>2234</v>
      </c>
      <c r="D2591" s="3" t="s">
        <v>2308</v>
      </c>
      <c r="E2591" s="3" t="s">
        <v>96</v>
      </c>
      <c r="F2591" s="3" t="s">
        <v>95</v>
      </c>
      <c r="G2591" s="3" t="s">
        <v>95</v>
      </c>
      <c r="H2591" s="3" t="s">
        <v>96</v>
      </c>
      <c r="I2591" s="11">
        <v>5</v>
      </c>
      <c r="J2591" s="12">
        <v>2</v>
      </c>
      <c r="K2591" s="12">
        <f t="shared" si="40"/>
        <v>2</v>
      </c>
      <c r="L2591" s="4">
        <v>0.8</v>
      </c>
    </row>
    <row r="2592" spans="1:12" x14ac:dyDescent="0.25">
      <c r="A2592" s="3" t="s">
        <v>2594</v>
      </c>
      <c r="B2592" s="3" t="s">
        <v>5021</v>
      </c>
      <c r="C2592" s="3" t="s">
        <v>2234</v>
      </c>
      <c r="D2592" s="3" t="s">
        <v>2289</v>
      </c>
      <c r="E2592" s="3" t="s">
        <v>96</v>
      </c>
      <c r="F2592" s="3" t="s">
        <v>95</v>
      </c>
      <c r="G2592" s="3" t="s">
        <v>95</v>
      </c>
      <c r="H2592" s="3" t="s">
        <v>96</v>
      </c>
      <c r="I2592" s="11">
        <v>1</v>
      </c>
      <c r="J2592" s="12">
        <v>2</v>
      </c>
      <c r="K2592" s="12">
        <f t="shared" si="40"/>
        <v>2</v>
      </c>
      <c r="L2592" s="4">
        <v>1</v>
      </c>
    </row>
    <row r="2593" spans="1:12" x14ac:dyDescent="0.25">
      <c r="A2593" s="3" t="s">
        <v>2593</v>
      </c>
      <c r="B2593" s="3" t="s">
        <v>2978</v>
      </c>
      <c r="C2593" s="3" t="s">
        <v>2234</v>
      </c>
      <c r="D2593" s="3" t="s">
        <v>2294</v>
      </c>
      <c r="E2593" s="3" t="s">
        <v>123</v>
      </c>
      <c r="F2593" s="3" t="s">
        <v>122</v>
      </c>
      <c r="G2593" s="3" t="s">
        <v>122</v>
      </c>
      <c r="H2593" s="3" t="s">
        <v>123</v>
      </c>
      <c r="I2593" s="11">
        <v>7</v>
      </c>
      <c r="J2593" s="12">
        <v>9</v>
      </c>
      <c r="K2593" s="12">
        <f t="shared" si="40"/>
        <v>9</v>
      </c>
      <c r="L2593" s="4">
        <v>0.6</v>
      </c>
    </row>
    <row r="2594" spans="1:12" x14ac:dyDescent="0.25">
      <c r="A2594" s="3" t="s">
        <v>2593</v>
      </c>
      <c r="B2594" s="3" t="s">
        <v>2978</v>
      </c>
      <c r="C2594" s="3" t="s">
        <v>2234</v>
      </c>
      <c r="D2594" s="3" t="s">
        <v>2699</v>
      </c>
      <c r="E2594" s="3" t="s">
        <v>31</v>
      </c>
      <c r="F2594" s="3" t="s">
        <v>30</v>
      </c>
      <c r="G2594" s="3" t="s">
        <v>30</v>
      </c>
      <c r="H2594" s="3" t="s">
        <v>31</v>
      </c>
      <c r="I2594" s="11">
        <v>7</v>
      </c>
      <c r="J2594" s="12">
        <v>9</v>
      </c>
      <c r="K2594" s="12">
        <f t="shared" si="40"/>
        <v>9</v>
      </c>
      <c r="L2594" s="4">
        <v>0.4</v>
      </c>
    </row>
    <row r="2595" spans="1:12" x14ac:dyDescent="0.25">
      <c r="A2595" s="3" t="s">
        <v>2592</v>
      </c>
      <c r="B2595" s="3" t="s">
        <v>5232</v>
      </c>
      <c r="C2595" s="3" t="s">
        <v>2234</v>
      </c>
      <c r="D2595" s="3" t="s">
        <v>2261</v>
      </c>
      <c r="E2595" s="3" t="s">
        <v>66</v>
      </c>
      <c r="F2595" s="3" t="s">
        <v>65</v>
      </c>
      <c r="G2595" s="3" t="s">
        <v>65</v>
      </c>
      <c r="H2595" s="3" t="s">
        <v>66</v>
      </c>
      <c r="I2595" s="11">
        <v>4</v>
      </c>
      <c r="J2595" s="12">
        <v>8</v>
      </c>
      <c r="K2595" s="12">
        <f t="shared" si="40"/>
        <v>8</v>
      </c>
      <c r="L2595" s="4">
        <v>0.5</v>
      </c>
    </row>
    <row r="2596" spans="1:12" x14ac:dyDescent="0.25">
      <c r="A2596" s="3" t="s">
        <v>2592</v>
      </c>
      <c r="B2596" s="3" t="s">
        <v>5232</v>
      </c>
      <c r="C2596" s="3" t="s">
        <v>2234</v>
      </c>
      <c r="D2596" s="3" t="s">
        <v>2261</v>
      </c>
      <c r="E2596" s="3" t="s">
        <v>64</v>
      </c>
      <c r="F2596" s="3" t="s">
        <v>63</v>
      </c>
      <c r="G2596" s="3" t="s">
        <v>63</v>
      </c>
      <c r="H2596" s="3" t="s">
        <v>64</v>
      </c>
      <c r="I2596" s="11">
        <v>4</v>
      </c>
      <c r="J2596" s="12">
        <v>8</v>
      </c>
      <c r="K2596" s="12">
        <f t="shared" si="40"/>
        <v>8</v>
      </c>
      <c r="L2596" s="4">
        <v>0.5</v>
      </c>
    </row>
    <row r="2597" spans="1:12" x14ac:dyDescent="0.25">
      <c r="A2597" s="3" t="s">
        <v>2591</v>
      </c>
      <c r="B2597" s="3" t="s">
        <v>5022</v>
      </c>
      <c r="C2597" s="3" t="s">
        <v>2234</v>
      </c>
      <c r="D2597" s="3" t="s">
        <v>2590</v>
      </c>
      <c r="E2597" s="3" t="s">
        <v>54</v>
      </c>
      <c r="F2597" s="3" t="s">
        <v>53</v>
      </c>
      <c r="G2597" s="3" t="s">
        <v>118</v>
      </c>
      <c r="H2597" s="3" t="s">
        <v>2880</v>
      </c>
      <c r="I2597" s="11">
        <v>1</v>
      </c>
      <c r="J2597" s="12">
        <v>2</v>
      </c>
      <c r="K2597" s="12">
        <f t="shared" si="40"/>
        <v>2</v>
      </c>
      <c r="L2597" s="4">
        <v>1</v>
      </c>
    </row>
    <row r="2598" spans="1:12" x14ac:dyDescent="0.25">
      <c r="A2598" s="3" t="s">
        <v>2589</v>
      </c>
      <c r="B2598" s="3" t="s">
        <v>5364</v>
      </c>
      <c r="C2598" s="3" t="s">
        <v>2234</v>
      </c>
      <c r="D2598" s="3" t="s">
        <v>2328</v>
      </c>
      <c r="E2598" s="3" t="s">
        <v>35</v>
      </c>
      <c r="F2598" s="3" t="s">
        <v>34</v>
      </c>
      <c r="G2598" s="3" t="s">
        <v>120</v>
      </c>
      <c r="H2598" s="3" t="s">
        <v>2879</v>
      </c>
      <c r="I2598" s="11">
        <v>9</v>
      </c>
      <c r="J2598" s="12">
        <v>4</v>
      </c>
      <c r="K2598" s="12">
        <f t="shared" si="40"/>
        <v>4</v>
      </c>
      <c r="L2598" s="4">
        <v>1</v>
      </c>
    </row>
    <row r="2599" spans="1:12" x14ac:dyDescent="0.25">
      <c r="A2599" s="3" t="s">
        <v>2588</v>
      </c>
      <c r="B2599" s="3" t="s">
        <v>5023</v>
      </c>
      <c r="C2599" s="3" t="s">
        <v>2234</v>
      </c>
      <c r="D2599" s="3" t="s">
        <v>2302</v>
      </c>
      <c r="E2599" s="3" t="s">
        <v>31</v>
      </c>
      <c r="F2599" s="3" t="s">
        <v>30</v>
      </c>
      <c r="G2599" s="3" t="s">
        <v>127</v>
      </c>
      <c r="H2599" s="3" t="s">
        <v>142</v>
      </c>
      <c r="I2599" s="11">
        <v>9</v>
      </c>
      <c r="J2599" s="12">
        <v>12</v>
      </c>
      <c r="K2599" s="12">
        <f t="shared" si="40"/>
        <v>12</v>
      </c>
      <c r="L2599" s="4">
        <v>1</v>
      </c>
    </row>
    <row r="2600" spans="1:12" x14ac:dyDescent="0.25">
      <c r="A2600" s="3" t="s">
        <v>2587</v>
      </c>
      <c r="B2600" s="3" t="s">
        <v>5024</v>
      </c>
      <c r="C2600" s="3" t="s">
        <v>2234</v>
      </c>
      <c r="D2600" s="3" t="s">
        <v>2337</v>
      </c>
      <c r="E2600" s="3" t="s">
        <v>66</v>
      </c>
      <c r="F2600" s="3" t="s">
        <v>65</v>
      </c>
      <c r="G2600" s="3" t="s">
        <v>120</v>
      </c>
      <c r="H2600" s="3" t="s">
        <v>2879</v>
      </c>
      <c r="I2600" s="11">
        <v>2</v>
      </c>
      <c r="J2600" s="12">
        <v>2</v>
      </c>
      <c r="K2600" s="12">
        <f t="shared" si="40"/>
        <v>2</v>
      </c>
      <c r="L2600" s="4">
        <v>1</v>
      </c>
    </row>
    <row r="2601" spans="1:12" x14ac:dyDescent="0.25">
      <c r="A2601" s="3" t="s">
        <v>2586</v>
      </c>
      <c r="B2601" s="3" t="s">
        <v>3989</v>
      </c>
      <c r="C2601" s="3" t="s">
        <v>2234</v>
      </c>
      <c r="D2601" s="3" t="s">
        <v>2585</v>
      </c>
      <c r="E2601" s="3" t="s">
        <v>66</v>
      </c>
      <c r="F2601" s="3" t="s">
        <v>65</v>
      </c>
      <c r="G2601" s="3" t="s">
        <v>120</v>
      </c>
      <c r="H2601" s="3" t="s">
        <v>2879</v>
      </c>
      <c r="I2601" s="11">
        <v>1</v>
      </c>
      <c r="J2601" s="12">
        <v>2</v>
      </c>
      <c r="K2601" s="12">
        <f t="shared" si="40"/>
        <v>2</v>
      </c>
      <c r="L2601" s="4">
        <v>1</v>
      </c>
    </row>
    <row r="2602" spans="1:12" x14ac:dyDescent="0.25">
      <c r="A2602" s="3" t="s">
        <v>2584</v>
      </c>
      <c r="B2602" s="3" t="s">
        <v>3510</v>
      </c>
      <c r="C2602" s="3" t="s">
        <v>2234</v>
      </c>
      <c r="D2602" s="3" t="s">
        <v>2716</v>
      </c>
      <c r="E2602" s="3" t="s">
        <v>13</v>
      </c>
      <c r="F2602" s="3" t="s">
        <v>12</v>
      </c>
      <c r="G2602" s="3" t="s">
        <v>130</v>
      </c>
      <c r="H2602" s="3" t="s">
        <v>2885</v>
      </c>
      <c r="I2602" s="11">
        <v>5</v>
      </c>
      <c r="J2602" s="12">
        <v>7</v>
      </c>
      <c r="K2602" s="12">
        <f t="shared" si="40"/>
        <v>7</v>
      </c>
      <c r="L2602" s="4">
        <v>0.2</v>
      </c>
    </row>
    <row r="2603" spans="1:12" x14ac:dyDescent="0.25">
      <c r="A2603" s="3" t="s">
        <v>2584</v>
      </c>
      <c r="B2603" s="3" t="s">
        <v>3510</v>
      </c>
      <c r="C2603" s="3" t="s">
        <v>2234</v>
      </c>
      <c r="D2603" s="3" t="s">
        <v>2268</v>
      </c>
      <c r="E2603" s="3" t="s">
        <v>13</v>
      </c>
      <c r="F2603" s="3" t="s">
        <v>12</v>
      </c>
      <c r="G2603" s="3" t="s">
        <v>12</v>
      </c>
      <c r="H2603" s="3" t="s">
        <v>13</v>
      </c>
      <c r="I2603" s="11">
        <v>5</v>
      </c>
      <c r="J2603" s="12">
        <v>7</v>
      </c>
      <c r="K2603" s="12">
        <f t="shared" si="40"/>
        <v>7</v>
      </c>
      <c r="L2603" s="4">
        <v>0.8</v>
      </c>
    </row>
    <row r="2604" spans="1:12" x14ac:dyDescent="0.25">
      <c r="A2604" s="3" t="s">
        <v>2583</v>
      </c>
      <c r="B2604" s="3" t="s">
        <v>5025</v>
      </c>
      <c r="C2604" s="3" t="s">
        <v>2234</v>
      </c>
      <c r="D2604" s="3" t="s">
        <v>2353</v>
      </c>
      <c r="E2604" s="3" t="s">
        <v>2228</v>
      </c>
      <c r="F2604" s="3" t="s">
        <v>2229</v>
      </c>
      <c r="G2604" s="3" t="s">
        <v>118</v>
      </c>
      <c r="H2604" s="3" t="s">
        <v>2880</v>
      </c>
      <c r="I2604" s="11">
        <v>6</v>
      </c>
      <c r="J2604" s="12">
        <v>2</v>
      </c>
      <c r="K2604" s="12">
        <f t="shared" si="40"/>
        <v>2</v>
      </c>
      <c r="L2604" s="4">
        <v>1</v>
      </c>
    </row>
    <row r="2605" spans="1:12" x14ac:dyDescent="0.25">
      <c r="A2605" s="3" t="s">
        <v>2582</v>
      </c>
      <c r="B2605" s="3" t="s">
        <v>3990</v>
      </c>
      <c r="C2605" s="3" t="s">
        <v>2234</v>
      </c>
      <c r="D2605" s="3" t="s">
        <v>2375</v>
      </c>
      <c r="E2605" s="3" t="s">
        <v>39</v>
      </c>
      <c r="F2605" s="3" t="s">
        <v>38</v>
      </c>
      <c r="G2605" s="3" t="s">
        <v>127</v>
      </c>
      <c r="H2605" s="3" t="s">
        <v>142</v>
      </c>
      <c r="I2605" s="11">
        <v>6</v>
      </c>
      <c r="J2605" s="12">
        <v>10</v>
      </c>
      <c r="K2605" s="12">
        <f t="shared" si="40"/>
        <v>10</v>
      </c>
      <c r="L2605" s="4">
        <v>1</v>
      </c>
    </row>
    <row r="2606" spans="1:12" x14ac:dyDescent="0.25">
      <c r="A2606" s="3" t="s">
        <v>2581</v>
      </c>
      <c r="B2606" s="3" t="s">
        <v>3991</v>
      </c>
      <c r="C2606" s="3" t="s">
        <v>2234</v>
      </c>
      <c r="D2606" s="3" t="s">
        <v>2300</v>
      </c>
      <c r="E2606" s="3" t="s">
        <v>17</v>
      </c>
      <c r="F2606" s="3" t="s">
        <v>16</v>
      </c>
      <c r="G2606" s="3" t="s">
        <v>127</v>
      </c>
      <c r="H2606" s="3" t="s">
        <v>142</v>
      </c>
      <c r="I2606" s="11">
        <v>1</v>
      </c>
      <c r="J2606" s="12">
        <v>2</v>
      </c>
      <c r="K2606" s="12">
        <f t="shared" si="40"/>
        <v>2</v>
      </c>
      <c r="L2606" s="4">
        <v>1</v>
      </c>
    </row>
    <row r="2607" spans="1:12" x14ac:dyDescent="0.25">
      <c r="A2607" s="3" t="s">
        <v>2580</v>
      </c>
      <c r="B2607" s="3" t="s">
        <v>5026</v>
      </c>
      <c r="C2607" s="3" t="s">
        <v>2234</v>
      </c>
      <c r="D2607" s="3" t="s">
        <v>2284</v>
      </c>
      <c r="E2607" s="3" t="s">
        <v>96</v>
      </c>
      <c r="F2607" s="3" t="s">
        <v>95</v>
      </c>
      <c r="G2607" s="3" t="s">
        <v>120</v>
      </c>
      <c r="H2607" s="3" t="s">
        <v>2879</v>
      </c>
      <c r="I2607" s="11">
        <v>1</v>
      </c>
      <c r="J2607" s="12">
        <v>4</v>
      </c>
      <c r="K2607" s="12">
        <f t="shared" si="40"/>
        <v>4</v>
      </c>
      <c r="L2607" s="4">
        <v>1</v>
      </c>
    </row>
    <row r="2608" spans="1:12" x14ac:dyDescent="0.25">
      <c r="A2608" s="3" t="s">
        <v>2579</v>
      </c>
      <c r="B2608" s="3" t="s">
        <v>3302</v>
      </c>
      <c r="C2608" s="3" t="s">
        <v>2234</v>
      </c>
      <c r="D2608" s="3" t="s">
        <v>2335</v>
      </c>
      <c r="E2608" s="3" t="s">
        <v>105</v>
      </c>
      <c r="F2608" s="3" t="s">
        <v>104</v>
      </c>
      <c r="G2608" s="3" t="s">
        <v>104</v>
      </c>
      <c r="H2608" s="3" t="s">
        <v>2364</v>
      </c>
      <c r="I2608" s="11">
        <v>5</v>
      </c>
      <c r="J2608" s="12">
        <v>7</v>
      </c>
      <c r="K2608" s="12">
        <f t="shared" si="40"/>
        <v>7</v>
      </c>
      <c r="L2608" s="4">
        <v>0.4</v>
      </c>
    </row>
    <row r="2609" spans="1:12" x14ac:dyDescent="0.25">
      <c r="A2609" s="3" t="s">
        <v>2579</v>
      </c>
      <c r="B2609" s="3" t="s">
        <v>3302</v>
      </c>
      <c r="C2609" s="3" t="s">
        <v>2234</v>
      </c>
      <c r="D2609" s="3" t="s">
        <v>2335</v>
      </c>
      <c r="E2609" s="3" t="s">
        <v>9</v>
      </c>
      <c r="F2609" s="3" t="s">
        <v>8</v>
      </c>
      <c r="G2609" s="3" t="s">
        <v>8</v>
      </c>
      <c r="H2609" s="3" t="s">
        <v>2235</v>
      </c>
      <c r="I2609" s="11">
        <v>5</v>
      </c>
      <c r="J2609" s="12">
        <v>7</v>
      </c>
      <c r="K2609" s="12">
        <f t="shared" si="40"/>
        <v>7</v>
      </c>
      <c r="L2609" s="4">
        <v>0.6</v>
      </c>
    </row>
    <row r="2610" spans="1:12" x14ac:dyDescent="0.25">
      <c r="A2610" s="3" t="s">
        <v>2578</v>
      </c>
      <c r="B2610" s="3" t="s">
        <v>5027</v>
      </c>
      <c r="C2610" s="3" t="s">
        <v>2234</v>
      </c>
      <c r="D2610" s="3" t="s">
        <v>2337</v>
      </c>
      <c r="E2610" s="3" t="s">
        <v>107</v>
      </c>
      <c r="F2610" s="3" t="s">
        <v>106</v>
      </c>
      <c r="G2610" s="3" t="s">
        <v>120</v>
      </c>
      <c r="H2610" s="3" t="s">
        <v>2879</v>
      </c>
      <c r="I2610" s="11">
        <v>5</v>
      </c>
      <c r="J2610" s="12">
        <v>8</v>
      </c>
      <c r="K2610" s="12">
        <f t="shared" si="40"/>
        <v>8</v>
      </c>
      <c r="L2610" s="4">
        <v>1</v>
      </c>
    </row>
    <row r="2611" spans="1:12" x14ac:dyDescent="0.25">
      <c r="A2611" s="3" t="s">
        <v>2577</v>
      </c>
      <c r="B2611" s="3" t="s">
        <v>5028</v>
      </c>
      <c r="C2611" s="3" t="s">
        <v>2234</v>
      </c>
      <c r="D2611" s="3" t="s">
        <v>2337</v>
      </c>
      <c r="E2611" s="3" t="s">
        <v>70</v>
      </c>
      <c r="F2611" s="3" t="s">
        <v>69</v>
      </c>
      <c r="G2611" s="3" t="s">
        <v>120</v>
      </c>
      <c r="H2611" s="3" t="s">
        <v>2879</v>
      </c>
      <c r="I2611" s="11">
        <v>4</v>
      </c>
      <c r="J2611" s="12">
        <v>9</v>
      </c>
      <c r="K2611" s="12">
        <f t="shared" si="40"/>
        <v>9</v>
      </c>
      <c r="L2611" s="4">
        <v>1</v>
      </c>
    </row>
    <row r="2612" spans="1:12" x14ac:dyDescent="0.25">
      <c r="A2612" s="3" t="s">
        <v>2576</v>
      </c>
      <c r="B2612" s="3" t="s">
        <v>3511</v>
      </c>
      <c r="C2612" s="3" t="s">
        <v>2234</v>
      </c>
      <c r="D2612" s="3" t="s">
        <v>2294</v>
      </c>
      <c r="E2612" s="3" t="s">
        <v>123</v>
      </c>
      <c r="F2612" s="3" t="s">
        <v>122</v>
      </c>
      <c r="G2612" s="3" t="s">
        <v>122</v>
      </c>
      <c r="H2612" s="3" t="s">
        <v>123</v>
      </c>
      <c r="I2612" s="11">
        <v>1</v>
      </c>
      <c r="J2612" s="12">
        <v>1</v>
      </c>
      <c r="K2612" s="12">
        <f t="shared" si="40"/>
        <v>1</v>
      </c>
      <c r="L2612" s="4">
        <v>0.6</v>
      </c>
    </row>
    <row r="2613" spans="1:12" x14ac:dyDescent="0.25">
      <c r="A2613" s="3" t="s">
        <v>2576</v>
      </c>
      <c r="B2613" s="3" t="s">
        <v>3511</v>
      </c>
      <c r="C2613" s="3" t="s">
        <v>2234</v>
      </c>
      <c r="D2613" s="3" t="s">
        <v>2863</v>
      </c>
      <c r="E2613" s="3" t="s">
        <v>33</v>
      </c>
      <c r="F2613" s="3" t="s">
        <v>32</v>
      </c>
      <c r="G2613" s="3" t="s">
        <v>32</v>
      </c>
      <c r="H2613" s="3" t="s">
        <v>33</v>
      </c>
      <c r="I2613" s="11">
        <v>1</v>
      </c>
      <c r="J2613" s="12">
        <v>1</v>
      </c>
      <c r="K2613" s="12">
        <f t="shared" si="40"/>
        <v>1</v>
      </c>
      <c r="L2613" s="4">
        <v>0.2</v>
      </c>
    </row>
    <row r="2614" spans="1:12" x14ac:dyDescent="0.25">
      <c r="A2614" s="3" t="s">
        <v>2576</v>
      </c>
      <c r="B2614" s="3" t="s">
        <v>3511</v>
      </c>
      <c r="C2614" s="3" t="s">
        <v>2234</v>
      </c>
      <c r="D2614" s="3" t="s">
        <v>2863</v>
      </c>
      <c r="E2614" s="3" t="s">
        <v>7</v>
      </c>
      <c r="F2614" s="3" t="s">
        <v>6</v>
      </c>
      <c r="G2614" s="3" t="s">
        <v>6</v>
      </c>
      <c r="H2614" s="3" t="s">
        <v>7</v>
      </c>
      <c r="I2614" s="11">
        <v>1</v>
      </c>
      <c r="J2614" s="12">
        <v>1</v>
      </c>
      <c r="K2614" s="12">
        <f t="shared" si="40"/>
        <v>1</v>
      </c>
      <c r="L2614" s="4">
        <v>0.2</v>
      </c>
    </row>
    <row r="2615" spans="1:12" x14ac:dyDescent="0.25">
      <c r="A2615" s="3" t="s">
        <v>2575</v>
      </c>
      <c r="B2615" s="3" t="s">
        <v>5029</v>
      </c>
      <c r="C2615" s="6" t="s">
        <v>2236</v>
      </c>
      <c r="D2615" s="3" t="s">
        <v>2351</v>
      </c>
      <c r="E2615" s="3" t="s">
        <v>96</v>
      </c>
      <c r="F2615" s="3" t="s">
        <v>95</v>
      </c>
      <c r="G2615" s="3" t="s">
        <v>95</v>
      </c>
      <c r="H2615" s="3" t="s">
        <v>96</v>
      </c>
      <c r="I2615" s="11">
        <v>1</v>
      </c>
      <c r="J2615" s="12">
        <v>2</v>
      </c>
      <c r="K2615" s="12">
        <f t="shared" si="40"/>
        <v>2</v>
      </c>
      <c r="L2615" s="4">
        <v>1</v>
      </c>
    </row>
    <row r="2616" spans="1:12" x14ac:dyDescent="0.25">
      <c r="A2616" s="3" t="s">
        <v>2574</v>
      </c>
      <c r="B2616" s="3" t="s">
        <v>5030</v>
      </c>
      <c r="C2616" s="3" t="s">
        <v>2234</v>
      </c>
      <c r="D2616" s="3" t="s">
        <v>2423</v>
      </c>
      <c r="E2616" s="3" t="s">
        <v>27</v>
      </c>
      <c r="F2616" s="3" t="s">
        <v>26</v>
      </c>
      <c r="G2616" s="3" t="s">
        <v>120</v>
      </c>
      <c r="H2616" s="3" t="s">
        <v>2879</v>
      </c>
      <c r="I2616" s="11">
        <v>1</v>
      </c>
      <c r="J2616" s="12">
        <v>10</v>
      </c>
      <c r="K2616" s="12">
        <f t="shared" si="40"/>
        <v>10</v>
      </c>
      <c r="L2616" s="4">
        <v>1</v>
      </c>
    </row>
    <row r="2617" spans="1:12" x14ac:dyDescent="0.25">
      <c r="A2617" s="3" t="s">
        <v>2573</v>
      </c>
      <c r="B2617" s="3" t="s">
        <v>3512</v>
      </c>
      <c r="C2617" s="3" t="s">
        <v>2234</v>
      </c>
      <c r="D2617" s="3" t="s">
        <v>2241</v>
      </c>
      <c r="E2617" s="3" t="s">
        <v>99</v>
      </c>
      <c r="F2617" s="3" t="s">
        <v>98</v>
      </c>
      <c r="G2617" s="3" t="s">
        <v>98</v>
      </c>
      <c r="H2617" s="3" t="s">
        <v>99</v>
      </c>
      <c r="I2617" s="11">
        <v>7</v>
      </c>
      <c r="J2617" s="12">
        <v>12</v>
      </c>
      <c r="K2617" s="12">
        <f t="shared" si="40"/>
        <v>12</v>
      </c>
      <c r="L2617" s="4">
        <v>1</v>
      </c>
    </row>
    <row r="2618" spans="1:12" x14ac:dyDescent="0.25">
      <c r="A2618" s="3" t="s">
        <v>2572</v>
      </c>
      <c r="B2618" s="3" t="s">
        <v>3992</v>
      </c>
      <c r="C2618" s="3" t="s">
        <v>2234</v>
      </c>
      <c r="D2618" s="3" t="s">
        <v>2289</v>
      </c>
      <c r="E2618" s="3" t="s">
        <v>96</v>
      </c>
      <c r="F2618" s="3" t="s">
        <v>95</v>
      </c>
      <c r="G2618" s="3" t="s">
        <v>95</v>
      </c>
      <c r="H2618" s="3" t="s">
        <v>96</v>
      </c>
      <c r="I2618" s="11">
        <v>1</v>
      </c>
      <c r="J2618" s="12">
        <v>2</v>
      </c>
      <c r="K2618" s="12">
        <f t="shared" si="40"/>
        <v>2</v>
      </c>
      <c r="L2618" s="4">
        <v>0.4</v>
      </c>
    </row>
    <row r="2619" spans="1:12" x14ac:dyDescent="0.25">
      <c r="A2619" s="3" t="s">
        <v>2572</v>
      </c>
      <c r="B2619" s="3" t="s">
        <v>3992</v>
      </c>
      <c r="C2619" s="3" t="s">
        <v>2234</v>
      </c>
      <c r="D2619" s="3" t="s">
        <v>2289</v>
      </c>
      <c r="E2619" s="3" t="s">
        <v>70</v>
      </c>
      <c r="F2619" s="3" t="s">
        <v>69</v>
      </c>
      <c r="G2619" s="3" t="s">
        <v>69</v>
      </c>
      <c r="H2619" s="3" t="s">
        <v>70</v>
      </c>
      <c r="I2619" s="11">
        <v>1</v>
      </c>
      <c r="J2619" s="12">
        <v>2</v>
      </c>
      <c r="K2619" s="12">
        <f t="shared" si="40"/>
        <v>2</v>
      </c>
      <c r="L2619" s="4">
        <v>0.6</v>
      </c>
    </row>
    <row r="2620" spans="1:12" x14ac:dyDescent="0.25">
      <c r="A2620" s="3" t="s">
        <v>2571</v>
      </c>
      <c r="B2620" s="3" t="s">
        <v>5031</v>
      </c>
      <c r="C2620" s="3" t="s">
        <v>2234</v>
      </c>
      <c r="D2620" s="3" t="s">
        <v>2308</v>
      </c>
      <c r="E2620" s="3" t="s">
        <v>96</v>
      </c>
      <c r="F2620" s="3" t="s">
        <v>95</v>
      </c>
      <c r="G2620" s="3" t="s">
        <v>95</v>
      </c>
      <c r="H2620" s="3" t="s">
        <v>96</v>
      </c>
      <c r="I2620" s="11">
        <v>1</v>
      </c>
      <c r="J2620" s="12">
        <v>2</v>
      </c>
      <c r="K2620" s="12">
        <f t="shared" si="40"/>
        <v>2</v>
      </c>
      <c r="L2620" s="4">
        <v>1</v>
      </c>
    </row>
    <row r="2621" spans="1:12" x14ac:dyDescent="0.25">
      <c r="A2621" s="3" t="s">
        <v>2570</v>
      </c>
      <c r="B2621" s="3" t="s">
        <v>5032</v>
      </c>
      <c r="C2621" s="3" t="s">
        <v>2234</v>
      </c>
      <c r="D2621" s="3" t="s">
        <v>2284</v>
      </c>
      <c r="E2621" s="3" t="s">
        <v>11</v>
      </c>
      <c r="F2621" s="3" t="s">
        <v>10</v>
      </c>
      <c r="G2621" s="3" t="s">
        <v>120</v>
      </c>
      <c r="H2621" s="3" t="s">
        <v>2879</v>
      </c>
      <c r="I2621" s="11">
        <v>5</v>
      </c>
      <c r="J2621" s="12">
        <v>3</v>
      </c>
      <c r="K2621" s="12">
        <f t="shared" si="40"/>
        <v>3</v>
      </c>
      <c r="L2621" s="4">
        <v>1</v>
      </c>
    </row>
    <row r="2622" spans="1:12" x14ac:dyDescent="0.25">
      <c r="A2622" s="3" t="s">
        <v>2569</v>
      </c>
      <c r="B2622" s="3" t="s">
        <v>3513</v>
      </c>
      <c r="C2622" s="3" t="s">
        <v>2234</v>
      </c>
      <c r="D2622" s="3" t="s">
        <v>2568</v>
      </c>
      <c r="E2622" s="3" t="s">
        <v>72</v>
      </c>
      <c r="F2622" s="3" t="s">
        <v>71</v>
      </c>
      <c r="G2622" s="3" t="s">
        <v>71</v>
      </c>
      <c r="H2622" s="3" t="s">
        <v>72</v>
      </c>
      <c r="I2622" s="11">
        <v>5</v>
      </c>
      <c r="J2622" s="12">
        <v>2</v>
      </c>
      <c r="K2622" s="12">
        <f t="shared" si="40"/>
        <v>2</v>
      </c>
      <c r="L2622" s="4">
        <v>1</v>
      </c>
    </row>
    <row r="2623" spans="1:12" x14ac:dyDescent="0.25">
      <c r="A2623" s="3" t="s">
        <v>2567</v>
      </c>
      <c r="B2623" s="3" t="s">
        <v>5033</v>
      </c>
      <c r="C2623" s="3" t="s">
        <v>2234</v>
      </c>
      <c r="D2623" s="3" t="s">
        <v>2282</v>
      </c>
      <c r="E2623" s="3" t="s">
        <v>11</v>
      </c>
      <c r="F2623" s="3" t="s">
        <v>10</v>
      </c>
      <c r="G2623" s="3" t="s">
        <v>10</v>
      </c>
      <c r="H2623" s="3" t="s">
        <v>11</v>
      </c>
      <c r="I2623" s="11">
        <v>1</v>
      </c>
      <c r="J2623" s="12">
        <v>3</v>
      </c>
      <c r="K2623" s="12">
        <f t="shared" si="40"/>
        <v>3</v>
      </c>
      <c r="L2623" s="4">
        <v>1</v>
      </c>
    </row>
    <row r="2624" spans="1:12" x14ac:dyDescent="0.25">
      <c r="A2624" s="3" t="s">
        <v>2566</v>
      </c>
      <c r="B2624" s="3" t="s">
        <v>3514</v>
      </c>
      <c r="C2624" s="3" t="s">
        <v>2234</v>
      </c>
      <c r="D2624" s="3" t="s">
        <v>2268</v>
      </c>
      <c r="E2624" s="3" t="s">
        <v>33</v>
      </c>
      <c r="F2624" s="3" t="s">
        <v>32</v>
      </c>
      <c r="G2624" s="3" t="s">
        <v>32</v>
      </c>
      <c r="H2624" s="3" t="s">
        <v>33</v>
      </c>
      <c r="I2624" s="11">
        <v>7</v>
      </c>
      <c r="J2624" s="12">
        <v>12</v>
      </c>
      <c r="K2624" s="12">
        <f t="shared" si="40"/>
        <v>12</v>
      </c>
      <c r="L2624" s="4">
        <v>0.2</v>
      </c>
    </row>
    <row r="2625" spans="1:12" x14ac:dyDescent="0.25">
      <c r="A2625" s="3" t="s">
        <v>2566</v>
      </c>
      <c r="B2625" s="3" t="s">
        <v>3514</v>
      </c>
      <c r="C2625" s="3" t="s">
        <v>2234</v>
      </c>
      <c r="D2625" s="3" t="s">
        <v>2302</v>
      </c>
      <c r="E2625" s="3" t="s">
        <v>33</v>
      </c>
      <c r="F2625" s="3" t="s">
        <v>32</v>
      </c>
      <c r="G2625" s="3" t="s">
        <v>127</v>
      </c>
      <c r="H2625" s="3" t="s">
        <v>142</v>
      </c>
      <c r="I2625" s="11">
        <v>7</v>
      </c>
      <c r="J2625" s="12">
        <v>12</v>
      </c>
      <c r="K2625" s="12">
        <f t="shared" si="40"/>
        <v>12</v>
      </c>
      <c r="L2625" s="4">
        <v>0.8</v>
      </c>
    </row>
    <row r="2626" spans="1:12" x14ac:dyDescent="0.25">
      <c r="A2626" s="3" t="s">
        <v>2565</v>
      </c>
      <c r="B2626" s="3" t="s">
        <v>5034</v>
      </c>
      <c r="C2626" s="3" t="s">
        <v>2234</v>
      </c>
      <c r="D2626" s="3" t="s">
        <v>2514</v>
      </c>
      <c r="E2626" s="3" t="s">
        <v>2228</v>
      </c>
      <c r="F2626" s="3" t="s">
        <v>2229</v>
      </c>
      <c r="G2626" s="3" t="s">
        <v>118</v>
      </c>
      <c r="H2626" s="3" t="s">
        <v>2880</v>
      </c>
      <c r="I2626" s="11">
        <v>1</v>
      </c>
      <c r="J2626" s="12">
        <v>11</v>
      </c>
      <c r="K2626" s="12">
        <f t="shared" ref="K2626:K2689" si="41">IF(J2626&gt;31,31,J2626)</f>
        <v>11</v>
      </c>
      <c r="L2626" s="4">
        <v>1</v>
      </c>
    </row>
    <row r="2627" spans="1:12" x14ac:dyDescent="0.25">
      <c r="A2627" s="3" t="s">
        <v>2564</v>
      </c>
      <c r="B2627" s="3" t="s">
        <v>5035</v>
      </c>
      <c r="C2627" s="3" t="s">
        <v>2234</v>
      </c>
      <c r="D2627" s="3" t="s">
        <v>2563</v>
      </c>
      <c r="E2627" s="3" t="s">
        <v>72</v>
      </c>
      <c r="F2627" s="3" t="s">
        <v>71</v>
      </c>
      <c r="G2627" s="3" t="s">
        <v>127</v>
      </c>
      <c r="H2627" s="3" t="s">
        <v>142</v>
      </c>
      <c r="I2627" s="11">
        <v>5</v>
      </c>
      <c r="J2627" s="12">
        <v>5</v>
      </c>
      <c r="K2627" s="12">
        <f t="shared" si="41"/>
        <v>5</v>
      </c>
      <c r="L2627" s="4">
        <v>1</v>
      </c>
    </row>
    <row r="2628" spans="1:12" x14ac:dyDescent="0.25">
      <c r="A2628" s="3" t="s">
        <v>2562</v>
      </c>
      <c r="B2628" s="3" t="s">
        <v>3303</v>
      </c>
      <c r="C2628" s="3" t="s">
        <v>2234</v>
      </c>
      <c r="D2628" s="3" t="s">
        <v>2413</v>
      </c>
      <c r="E2628" s="3" t="s">
        <v>70</v>
      </c>
      <c r="F2628" s="3" t="s">
        <v>69</v>
      </c>
      <c r="G2628" s="3" t="s">
        <v>130</v>
      </c>
      <c r="H2628" s="3" t="s">
        <v>2885</v>
      </c>
      <c r="I2628" s="11">
        <v>1</v>
      </c>
      <c r="J2628" s="12">
        <v>5</v>
      </c>
      <c r="K2628" s="12">
        <f t="shared" si="41"/>
        <v>5</v>
      </c>
      <c r="L2628" s="4">
        <v>0.2</v>
      </c>
    </row>
    <row r="2629" spans="1:12" x14ac:dyDescent="0.25">
      <c r="A2629" s="3" t="s">
        <v>2562</v>
      </c>
      <c r="B2629" s="3" t="s">
        <v>3303</v>
      </c>
      <c r="C2629" s="3" t="s">
        <v>2234</v>
      </c>
      <c r="D2629" s="3" t="s">
        <v>2282</v>
      </c>
      <c r="E2629" s="3" t="s">
        <v>70</v>
      </c>
      <c r="F2629" s="3" t="s">
        <v>69</v>
      </c>
      <c r="G2629" s="3" t="s">
        <v>69</v>
      </c>
      <c r="H2629" s="3" t="s">
        <v>70</v>
      </c>
      <c r="I2629" s="11">
        <v>1</v>
      </c>
      <c r="J2629" s="12">
        <v>5</v>
      </c>
      <c r="K2629" s="12">
        <f t="shared" si="41"/>
        <v>5</v>
      </c>
      <c r="L2629" s="4">
        <v>0.8</v>
      </c>
    </row>
    <row r="2630" spans="1:12" x14ac:dyDescent="0.25">
      <c r="A2630" s="3" t="s">
        <v>2561</v>
      </c>
      <c r="B2630" s="3" t="s">
        <v>5036</v>
      </c>
      <c r="C2630" s="3" t="s">
        <v>2234</v>
      </c>
      <c r="D2630" s="3" t="s">
        <v>2550</v>
      </c>
      <c r="E2630" s="3" t="s">
        <v>132</v>
      </c>
      <c r="F2630" s="3" t="s">
        <v>131</v>
      </c>
      <c r="G2630" s="3" t="s">
        <v>131</v>
      </c>
      <c r="H2630" s="3" t="s">
        <v>2551</v>
      </c>
      <c r="I2630" s="11">
        <v>5</v>
      </c>
      <c r="J2630" s="12">
        <v>7</v>
      </c>
      <c r="K2630" s="12">
        <f t="shared" si="41"/>
        <v>7</v>
      </c>
      <c r="L2630" s="4">
        <v>1</v>
      </c>
    </row>
    <row r="2631" spans="1:12" x14ac:dyDescent="0.25">
      <c r="A2631" s="3" t="s">
        <v>2560</v>
      </c>
      <c r="B2631" s="3" t="s">
        <v>5037</v>
      </c>
      <c r="C2631" s="3" t="s">
        <v>2234</v>
      </c>
      <c r="D2631" s="3" t="s">
        <v>2556</v>
      </c>
      <c r="E2631" s="3" t="s">
        <v>82</v>
      </c>
      <c r="F2631" s="3" t="s">
        <v>81</v>
      </c>
      <c r="G2631" s="3" t="s">
        <v>81</v>
      </c>
      <c r="H2631" s="3" t="s">
        <v>82</v>
      </c>
      <c r="I2631" s="11">
        <v>7</v>
      </c>
      <c r="J2631" s="12">
        <v>5</v>
      </c>
      <c r="K2631" s="12">
        <f t="shared" si="41"/>
        <v>5</v>
      </c>
      <c r="L2631" s="4">
        <v>1</v>
      </c>
    </row>
    <row r="2632" spans="1:12" x14ac:dyDescent="0.25">
      <c r="A2632" s="3" t="s">
        <v>2559</v>
      </c>
      <c r="B2632" s="3" t="s">
        <v>5038</v>
      </c>
      <c r="C2632" s="3" t="s">
        <v>2234</v>
      </c>
      <c r="D2632" s="3" t="s">
        <v>2264</v>
      </c>
      <c r="E2632" s="3" t="s">
        <v>58</v>
      </c>
      <c r="F2632" s="3" t="s">
        <v>57</v>
      </c>
      <c r="G2632" s="3" t="s">
        <v>118</v>
      </c>
      <c r="H2632" s="3" t="s">
        <v>2880</v>
      </c>
      <c r="I2632" s="11">
        <v>1</v>
      </c>
      <c r="J2632" s="12">
        <v>2</v>
      </c>
      <c r="K2632" s="12">
        <f t="shared" si="41"/>
        <v>2</v>
      </c>
      <c r="L2632" s="4">
        <v>1</v>
      </c>
    </row>
    <row r="2633" spans="1:12" x14ac:dyDescent="0.25">
      <c r="A2633" s="3" t="s">
        <v>2558</v>
      </c>
      <c r="B2633" s="3" t="s">
        <v>5039</v>
      </c>
      <c r="C2633" s="3" t="s">
        <v>2234</v>
      </c>
      <c r="D2633" s="3" t="s">
        <v>2284</v>
      </c>
      <c r="E2633" s="3" t="s">
        <v>96</v>
      </c>
      <c r="F2633" s="3" t="s">
        <v>95</v>
      </c>
      <c r="G2633" s="3" t="s">
        <v>120</v>
      </c>
      <c r="H2633" s="3" t="s">
        <v>2879</v>
      </c>
      <c r="I2633" s="11">
        <v>5</v>
      </c>
      <c r="J2633" s="12">
        <v>4</v>
      </c>
      <c r="K2633" s="12">
        <f t="shared" si="41"/>
        <v>4</v>
      </c>
      <c r="L2633" s="4">
        <v>1</v>
      </c>
    </row>
    <row r="2634" spans="1:12" x14ac:dyDescent="0.25">
      <c r="A2634" s="3" t="s">
        <v>2557</v>
      </c>
      <c r="B2634" s="3" t="s">
        <v>5040</v>
      </c>
      <c r="C2634" s="3" t="s">
        <v>2234</v>
      </c>
      <c r="D2634" s="3" t="s">
        <v>2556</v>
      </c>
      <c r="E2634" s="3" t="s">
        <v>109</v>
      </c>
      <c r="F2634" s="3" t="s">
        <v>108</v>
      </c>
      <c r="G2634" s="3" t="s">
        <v>108</v>
      </c>
      <c r="H2634" s="3" t="s">
        <v>109</v>
      </c>
      <c r="I2634" s="11">
        <v>1</v>
      </c>
      <c r="J2634" s="12">
        <v>2</v>
      </c>
      <c r="K2634" s="12">
        <f t="shared" si="41"/>
        <v>2</v>
      </c>
      <c r="L2634" s="4">
        <v>1</v>
      </c>
    </row>
    <row r="2635" spans="1:12" x14ac:dyDescent="0.25">
      <c r="A2635" s="3" t="s">
        <v>2555</v>
      </c>
      <c r="B2635" s="3" t="s">
        <v>2920</v>
      </c>
      <c r="C2635" s="3" t="s">
        <v>2234</v>
      </c>
      <c r="D2635" s="3" t="s">
        <v>2353</v>
      </c>
      <c r="E2635" s="3" t="s">
        <v>56</v>
      </c>
      <c r="F2635" s="3" t="s">
        <v>55</v>
      </c>
      <c r="G2635" s="3" t="s">
        <v>118</v>
      </c>
      <c r="H2635" s="3" t="s">
        <v>2880</v>
      </c>
      <c r="I2635" s="11">
        <v>1</v>
      </c>
      <c r="J2635" s="12">
        <v>2</v>
      </c>
      <c r="K2635" s="12">
        <f t="shared" si="41"/>
        <v>2</v>
      </c>
      <c r="L2635" s="4">
        <v>1</v>
      </c>
    </row>
    <row r="2636" spans="1:12" x14ac:dyDescent="0.25">
      <c r="A2636" s="3" t="s">
        <v>2554</v>
      </c>
      <c r="B2636" s="3" t="s">
        <v>3515</v>
      </c>
      <c r="C2636" s="3" t="s">
        <v>2234</v>
      </c>
      <c r="D2636" s="3" t="s">
        <v>2239</v>
      </c>
      <c r="E2636" s="3" t="s">
        <v>84</v>
      </c>
      <c r="F2636" s="3" t="s">
        <v>83</v>
      </c>
      <c r="G2636" s="3" t="s">
        <v>83</v>
      </c>
      <c r="H2636" s="3" t="s">
        <v>2878</v>
      </c>
      <c r="I2636" s="11">
        <v>1</v>
      </c>
      <c r="J2636" s="12">
        <v>3</v>
      </c>
      <c r="K2636" s="12">
        <f t="shared" si="41"/>
        <v>3</v>
      </c>
      <c r="L2636" s="4">
        <v>1</v>
      </c>
    </row>
    <row r="2637" spans="1:12" x14ac:dyDescent="0.25">
      <c r="A2637" s="3" t="s">
        <v>2553</v>
      </c>
      <c r="B2637" s="3" t="s">
        <v>3993</v>
      </c>
      <c r="C2637" s="3" t="s">
        <v>2234</v>
      </c>
      <c r="D2637" s="3" t="s">
        <v>2343</v>
      </c>
      <c r="E2637" s="3" t="s">
        <v>52</v>
      </c>
      <c r="F2637" s="3" t="s">
        <v>51</v>
      </c>
      <c r="G2637" s="3" t="s">
        <v>51</v>
      </c>
      <c r="H2637" s="3" t="s">
        <v>52</v>
      </c>
      <c r="I2637" s="11">
        <v>5</v>
      </c>
      <c r="J2637" s="12">
        <v>7</v>
      </c>
      <c r="K2637" s="12">
        <f t="shared" si="41"/>
        <v>7</v>
      </c>
      <c r="L2637" s="4">
        <v>1</v>
      </c>
    </row>
    <row r="2638" spans="1:12" x14ac:dyDescent="0.25">
      <c r="A2638" s="3" t="s">
        <v>2552</v>
      </c>
      <c r="B2638" s="3" t="s">
        <v>5041</v>
      </c>
      <c r="C2638" s="3" t="s">
        <v>2234</v>
      </c>
      <c r="D2638" s="3" t="s">
        <v>2550</v>
      </c>
      <c r="E2638" s="3" t="s">
        <v>132</v>
      </c>
      <c r="F2638" s="3" t="s">
        <v>131</v>
      </c>
      <c r="G2638" s="3" t="s">
        <v>131</v>
      </c>
      <c r="H2638" s="3" t="s">
        <v>2551</v>
      </c>
      <c r="I2638" s="11">
        <v>5</v>
      </c>
      <c r="J2638" s="12">
        <v>6</v>
      </c>
      <c r="K2638" s="12">
        <f t="shared" si="41"/>
        <v>6</v>
      </c>
      <c r="L2638" s="4">
        <v>1</v>
      </c>
    </row>
    <row r="2639" spans="1:12" x14ac:dyDescent="0.25">
      <c r="A2639" s="3" t="s">
        <v>2548</v>
      </c>
      <c r="B2639" s="3" t="s">
        <v>3994</v>
      </c>
      <c r="C2639" s="3" t="s">
        <v>2234</v>
      </c>
      <c r="D2639" s="3" t="s">
        <v>2271</v>
      </c>
      <c r="E2639" s="3" t="s">
        <v>56</v>
      </c>
      <c r="F2639" s="3" t="s">
        <v>55</v>
      </c>
      <c r="G2639" s="3" t="s">
        <v>127</v>
      </c>
      <c r="H2639" s="3" t="s">
        <v>142</v>
      </c>
      <c r="I2639" s="11">
        <v>1</v>
      </c>
      <c r="J2639" s="12">
        <v>2</v>
      </c>
      <c r="K2639" s="12">
        <f t="shared" si="41"/>
        <v>2</v>
      </c>
      <c r="L2639" s="4">
        <v>1</v>
      </c>
    </row>
    <row r="2640" spans="1:12" x14ac:dyDescent="0.25">
      <c r="A2640" s="3" t="s">
        <v>2547</v>
      </c>
      <c r="B2640" s="3" t="s">
        <v>3226</v>
      </c>
      <c r="C2640" s="3" t="s">
        <v>2234</v>
      </c>
      <c r="D2640" s="3" t="s">
        <v>2716</v>
      </c>
      <c r="E2640" s="3" t="s">
        <v>29</v>
      </c>
      <c r="F2640" s="3" t="s">
        <v>28</v>
      </c>
      <c r="G2640" s="3" t="s">
        <v>130</v>
      </c>
      <c r="H2640" s="3" t="s">
        <v>2885</v>
      </c>
      <c r="I2640" s="11">
        <v>10</v>
      </c>
      <c r="J2640" s="12">
        <v>11</v>
      </c>
      <c r="K2640" s="12">
        <f t="shared" si="41"/>
        <v>11</v>
      </c>
      <c r="L2640" s="4">
        <v>0.2</v>
      </c>
    </row>
    <row r="2641" spans="1:12" x14ac:dyDescent="0.25">
      <c r="A2641" s="3" t="s">
        <v>2547</v>
      </c>
      <c r="B2641" s="3" t="s">
        <v>3226</v>
      </c>
      <c r="C2641" s="3" t="s">
        <v>2234</v>
      </c>
      <c r="D2641" s="3" t="s">
        <v>2284</v>
      </c>
      <c r="E2641" s="3" t="s">
        <v>29</v>
      </c>
      <c r="F2641" s="3" t="s">
        <v>28</v>
      </c>
      <c r="G2641" s="3" t="s">
        <v>120</v>
      </c>
      <c r="H2641" s="3" t="s">
        <v>2879</v>
      </c>
      <c r="I2641" s="11">
        <v>10</v>
      </c>
      <c r="J2641" s="12">
        <v>11</v>
      </c>
      <c r="K2641" s="12">
        <f t="shared" si="41"/>
        <v>11</v>
      </c>
      <c r="L2641" s="4">
        <v>0.6</v>
      </c>
    </row>
    <row r="2642" spans="1:12" x14ac:dyDescent="0.25">
      <c r="A2642" s="3" t="s">
        <v>2546</v>
      </c>
      <c r="B2642" s="3" t="s">
        <v>3516</v>
      </c>
      <c r="C2642" s="3" t="s">
        <v>2234</v>
      </c>
      <c r="D2642" s="3" t="s">
        <v>2298</v>
      </c>
      <c r="E2642" s="3" t="s">
        <v>78</v>
      </c>
      <c r="F2642" s="3" t="s">
        <v>77</v>
      </c>
      <c r="G2642" s="3" t="s">
        <v>120</v>
      </c>
      <c r="H2642" s="3" t="s">
        <v>2879</v>
      </c>
      <c r="I2642" s="11">
        <v>1</v>
      </c>
      <c r="J2642" s="12">
        <v>2</v>
      </c>
      <c r="K2642" s="12">
        <f t="shared" si="41"/>
        <v>2</v>
      </c>
      <c r="L2642" s="4">
        <v>0.5</v>
      </c>
    </row>
    <row r="2643" spans="1:12" x14ac:dyDescent="0.25">
      <c r="A2643" s="3" t="s">
        <v>2546</v>
      </c>
      <c r="B2643" s="3" t="s">
        <v>3516</v>
      </c>
      <c r="C2643" s="3" t="s">
        <v>2234</v>
      </c>
      <c r="D2643" s="3" t="s">
        <v>2298</v>
      </c>
      <c r="E2643" s="3" t="s">
        <v>74</v>
      </c>
      <c r="F2643" s="3" t="s">
        <v>73</v>
      </c>
      <c r="G2643" s="3" t="s">
        <v>120</v>
      </c>
      <c r="H2643" s="3" t="s">
        <v>2879</v>
      </c>
      <c r="I2643" s="11">
        <v>1</v>
      </c>
      <c r="J2643" s="12">
        <v>2</v>
      </c>
      <c r="K2643" s="12">
        <f t="shared" si="41"/>
        <v>2</v>
      </c>
      <c r="L2643" s="4">
        <v>0.5</v>
      </c>
    </row>
    <row r="2644" spans="1:12" x14ac:dyDescent="0.25">
      <c r="A2644" s="3" t="s">
        <v>2545</v>
      </c>
      <c r="B2644" s="3" t="s">
        <v>2921</v>
      </c>
      <c r="C2644" s="3" t="s">
        <v>2234</v>
      </c>
      <c r="D2644" s="3" t="s">
        <v>2237</v>
      </c>
      <c r="E2644" s="3" t="s">
        <v>94</v>
      </c>
      <c r="F2644" s="3" t="s">
        <v>93</v>
      </c>
      <c r="G2644" s="3" t="s">
        <v>93</v>
      </c>
      <c r="H2644" s="3" t="s">
        <v>94</v>
      </c>
      <c r="I2644" s="11">
        <v>3</v>
      </c>
      <c r="J2644" s="12">
        <v>1</v>
      </c>
      <c r="K2644" s="12">
        <f t="shared" si="41"/>
        <v>1</v>
      </c>
      <c r="L2644" s="4">
        <v>1</v>
      </c>
    </row>
    <row r="2645" spans="1:12" x14ac:dyDescent="0.25">
      <c r="A2645" s="3" t="s">
        <v>2544</v>
      </c>
      <c r="B2645" s="3" t="s">
        <v>3517</v>
      </c>
      <c r="C2645" s="3" t="s">
        <v>2234</v>
      </c>
      <c r="D2645" s="3" t="s">
        <v>2819</v>
      </c>
      <c r="E2645" s="3" t="s">
        <v>78</v>
      </c>
      <c r="F2645" s="3" t="s">
        <v>77</v>
      </c>
      <c r="G2645" s="3" t="s">
        <v>135</v>
      </c>
      <c r="H2645" s="3" t="s">
        <v>2883</v>
      </c>
      <c r="I2645" s="11">
        <v>1</v>
      </c>
      <c r="J2645" s="12">
        <v>12</v>
      </c>
      <c r="K2645" s="12">
        <f t="shared" si="41"/>
        <v>12</v>
      </c>
      <c r="L2645" s="4">
        <v>0.4</v>
      </c>
    </row>
    <row r="2646" spans="1:12" x14ac:dyDescent="0.25">
      <c r="A2646" s="3" t="s">
        <v>2544</v>
      </c>
      <c r="B2646" s="3" t="s">
        <v>3517</v>
      </c>
      <c r="C2646" s="3" t="s">
        <v>2234</v>
      </c>
      <c r="D2646" s="3" t="s">
        <v>2343</v>
      </c>
      <c r="E2646" s="3" t="s">
        <v>78</v>
      </c>
      <c r="F2646" s="3" t="s">
        <v>77</v>
      </c>
      <c r="G2646" s="3" t="s">
        <v>77</v>
      </c>
      <c r="H2646" s="3" t="s">
        <v>78</v>
      </c>
      <c r="I2646" s="11">
        <v>1</v>
      </c>
      <c r="J2646" s="12">
        <v>12</v>
      </c>
      <c r="K2646" s="12">
        <f t="shared" si="41"/>
        <v>12</v>
      </c>
      <c r="L2646" s="4">
        <v>0.6</v>
      </c>
    </row>
    <row r="2647" spans="1:12" x14ac:dyDescent="0.25">
      <c r="A2647" s="3" t="s">
        <v>2543</v>
      </c>
      <c r="B2647" s="3" t="s">
        <v>5365</v>
      </c>
      <c r="C2647" s="3" t="s">
        <v>2234</v>
      </c>
      <c r="D2647" s="3" t="s">
        <v>2523</v>
      </c>
      <c r="E2647" s="3" t="s">
        <v>136</v>
      </c>
      <c r="F2647" s="3" t="s">
        <v>135</v>
      </c>
      <c r="G2647" s="3" t="s">
        <v>135</v>
      </c>
      <c r="H2647" s="3" t="s">
        <v>2883</v>
      </c>
      <c r="I2647" s="11">
        <v>9</v>
      </c>
      <c r="J2647" s="12">
        <v>8</v>
      </c>
      <c r="K2647" s="12">
        <f t="shared" si="41"/>
        <v>8</v>
      </c>
      <c r="L2647" s="4">
        <v>1</v>
      </c>
    </row>
    <row r="2648" spans="1:12" x14ac:dyDescent="0.25">
      <c r="A2648" s="3" t="s">
        <v>2542</v>
      </c>
      <c r="B2648" s="3" t="s">
        <v>5366</v>
      </c>
      <c r="C2648" s="3" t="s">
        <v>2234</v>
      </c>
      <c r="D2648" s="3" t="s">
        <v>2243</v>
      </c>
      <c r="E2648" s="3" t="s">
        <v>25</v>
      </c>
      <c r="F2648" s="3" t="s">
        <v>24</v>
      </c>
      <c r="G2648" s="3" t="s">
        <v>120</v>
      </c>
      <c r="H2648" s="3" t="s">
        <v>2879</v>
      </c>
      <c r="I2648" s="11">
        <v>9</v>
      </c>
      <c r="J2648" s="12">
        <v>9</v>
      </c>
      <c r="K2648" s="12">
        <f t="shared" si="41"/>
        <v>9</v>
      </c>
      <c r="L2648" s="4">
        <v>1</v>
      </c>
    </row>
    <row r="2649" spans="1:12" x14ac:dyDescent="0.25">
      <c r="A2649" s="3" t="s">
        <v>2541</v>
      </c>
      <c r="B2649" s="3" t="s">
        <v>5233</v>
      </c>
      <c r="C2649" s="3" t="s">
        <v>2234</v>
      </c>
      <c r="D2649" s="3" t="s">
        <v>2243</v>
      </c>
      <c r="E2649" s="3" t="s">
        <v>80</v>
      </c>
      <c r="F2649" s="3" t="s">
        <v>79</v>
      </c>
      <c r="G2649" s="3" t="s">
        <v>120</v>
      </c>
      <c r="H2649" s="3" t="s">
        <v>2879</v>
      </c>
      <c r="I2649" s="11">
        <v>9</v>
      </c>
      <c r="J2649" s="12">
        <v>3</v>
      </c>
      <c r="K2649" s="12">
        <f t="shared" si="41"/>
        <v>3</v>
      </c>
      <c r="L2649" s="4">
        <v>0.5</v>
      </c>
    </row>
    <row r="2650" spans="1:12" x14ac:dyDescent="0.25">
      <c r="A2650" s="3" t="s">
        <v>2541</v>
      </c>
      <c r="B2650" s="3" t="s">
        <v>5233</v>
      </c>
      <c r="C2650" s="3" t="s">
        <v>2234</v>
      </c>
      <c r="D2650" s="3" t="s">
        <v>2243</v>
      </c>
      <c r="E2650" s="3" t="s">
        <v>54</v>
      </c>
      <c r="F2650" s="3" t="s">
        <v>53</v>
      </c>
      <c r="G2650" s="3" t="s">
        <v>120</v>
      </c>
      <c r="H2650" s="3" t="s">
        <v>2879</v>
      </c>
      <c r="I2650" s="11">
        <v>9</v>
      </c>
      <c r="J2650" s="12">
        <v>3</v>
      </c>
      <c r="K2650" s="12">
        <f t="shared" si="41"/>
        <v>3</v>
      </c>
      <c r="L2650" s="4">
        <v>0.5</v>
      </c>
    </row>
    <row r="2651" spans="1:12" x14ac:dyDescent="0.25">
      <c r="A2651" s="3" t="s">
        <v>2540</v>
      </c>
      <c r="B2651" s="3" t="s">
        <v>5234</v>
      </c>
      <c r="C2651" s="3" t="s">
        <v>2234</v>
      </c>
      <c r="D2651" s="3" t="s">
        <v>2243</v>
      </c>
      <c r="E2651" s="3" t="s">
        <v>2227</v>
      </c>
      <c r="F2651" s="3" t="s">
        <v>2230</v>
      </c>
      <c r="G2651" s="3" t="s">
        <v>120</v>
      </c>
      <c r="H2651" s="3" t="s">
        <v>2879</v>
      </c>
      <c r="I2651" s="11">
        <v>9</v>
      </c>
      <c r="J2651" s="12">
        <v>12</v>
      </c>
      <c r="K2651" s="12">
        <f t="shared" si="41"/>
        <v>12</v>
      </c>
      <c r="L2651" s="4">
        <v>0.5</v>
      </c>
    </row>
    <row r="2652" spans="1:12" x14ac:dyDescent="0.25">
      <c r="A2652" s="3" t="s">
        <v>2540</v>
      </c>
      <c r="B2652" s="3" t="s">
        <v>5234</v>
      </c>
      <c r="C2652" s="3" t="s">
        <v>2234</v>
      </c>
      <c r="D2652" s="3" t="s">
        <v>2243</v>
      </c>
      <c r="E2652" s="3" t="s">
        <v>72</v>
      </c>
      <c r="F2652" s="3" t="s">
        <v>71</v>
      </c>
      <c r="G2652" s="3" t="s">
        <v>120</v>
      </c>
      <c r="H2652" s="3" t="s">
        <v>2879</v>
      </c>
      <c r="I2652" s="11">
        <v>9</v>
      </c>
      <c r="J2652" s="12">
        <v>12</v>
      </c>
      <c r="K2652" s="12">
        <f t="shared" si="41"/>
        <v>12</v>
      </c>
      <c r="L2652" s="4">
        <v>0.5</v>
      </c>
    </row>
    <row r="2653" spans="1:12" x14ac:dyDescent="0.25">
      <c r="A2653" s="3" t="s">
        <v>2539</v>
      </c>
      <c r="B2653" s="3" t="s">
        <v>2922</v>
      </c>
      <c r="C2653" s="3" t="s">
        <v>2234</v>
      </c>
      <c r="D2653" s="3" t="s">
        <v>2446</v>
      </c>
      <c r="E2653" s="3" t="s">
        <v>2223</v>
      </c>
      <c r="F2653" s="3" t="s">
        <v>97</v>
      </c>
      <c r="G2653" s="3" t="s">
        <v>127</v>
      </c>
      <c r="H2653" s="3" t="s">
        <v>142</v>
      </c>
      <c r="I2653" s="11">
        <v>1</v>
      </c>
      <c r="J2653" s="12">
        <v>1</v>
      </c>
      <c r="K2653" s="12">
        <f t="shared" si="41"/>
        <v>1</v>
      </c>
      <c r="L2653" s="4">
        <v>1</v>
      </c>
    </row>
    <row r="2654" spans="1:12" x14ac:dyDescent="0.25">
      <c r="A2654" s="3" t="s">
        <v>2538</v>
      </c>
      <c r="B2654" s="3" t="s">
        <v>2923</v>
      </c>
      <c r="C2654" s="3" t="s">
        <v>2234</v>
      </c>
      <c r="D2654" s="3" t="s">
        <v>2239</v>
      </c>
      <c r="E2654" s="3" t="s">
        <v>78</v>
      </c>
      <c r="F2654" s="3" t="s">
        <v>77</v>
      </c>
      <c r="G2654" s="3" t="s">
        <v>77</v>
      </c>
      <c r="H2654" s="3" t="s">
        <v>78</v>
      </c>
      <c r="I2654" s="11">
        <v>4</v>
      </c>
      <c r="J2654" s="12">
        <v>11</v>
      </c>
      <c r="K2654" s="12">
        <f t="shared" si="41"/>
        <v>11</v>
      </c>
      <c r="L2654" s="4">
        <v>1</v>
      </c>
    </row>
    <row r="2655" spans="1:12" x14ac:dyDescent="0.25">
      <c r="A2655" s="3" t="s">
        <v>2537</v>
      </c>
      <c r="B2655" s="3" t="s">
        <v>5042</v>
      </c>
      <c r="C2655" s="3" t="s">
        <v>2234</v>
      </c>
      <c r="D2655" s="3" t="s">
        <v>2337</v>
      </c>
      <c r="E2655" s="3" t="s">
        <v>107</v>
      </c>
      <c r="F2655" s="3" t="s">
        <v>106</v>
      </c>
      <c r="G2655" s="3" t="s">
        <v>120</v>
      </c>
      <c r="H2655" s="3" t="s">
        <v>2879</v>
      </c>
      <c r="I2655" s="11">
        <v>1</v>
      </c>
      <c r="J2655" s="12">
        <v>1</v>
      </c>
      <c r="K2655" s="12">
        <f t="shared" si="41"/>
        <v>1</v>
      </c>
      <c r="L2655" s="4">
        <v>1</v>
      </c>
    </row>
    <row r="2656" spans="1:12" x14ac:dyDescent="0.25">
      <c r="A2656" s="3" t="s">
        <v>2536</v>
      </c>
      <c r="B2656" s="3" t="s">
        <v>5367</v>
      </c>
      <c r="C2656" s="3" t="s">
        <v>2234</v>
      </c>
      <c r="D2656" s="3" t="s">
        <v>2523</v>
      </c>
      <c r="E2656" s="3" t="s">
        <v>136</v>
      </c>
      <c r="F2656" s="3" t="s">
        <v>135</v>
      </c>
      <c r="G2656" s="3" t="s">
        <v>135</v>
      </c>
      <c r="H2656" s="3" t="s">
        <v>2883</v>
      </c>
      <c r="I2656" s="11">
        <v>9</v>
      </c>
      <c r="J2656" s="12">
        <v>2</v>
      </c>
      <c r="K2656" s="12">
        <f t="shared" si="41"/>
        <v>2</v>
      </c>
      <c r="L2656" s="4">
        <v>1</v>
      </c>
    </row>
    <row r="2657" spans="1:12" x14ac:dyDescent="0.25">
      <c r="A2657" s="3" t="s">
        <v>2535</v>
      </c>
      <c r="B2657" s="3" t="s">
        <v>3995</v>
      </c>
      <c r="C2657" s="3" t="s">
        <v>2234</v>
      </c>
      <c r="D2657" s="3" t="s">
        <v>2300</v>
      </c>
      <c r="E2657" s="3" t="s">
        <v>76</v>
      </c>
      <c r="F2657" s="3" t="s">
        <v>75</v>
      </c>
      <c r="G2657" s="3" t="s">
        <v>127</v>
      </c>
      <c r="H2657" s="3" t="s">
        <v>142</v>
      </c>
      <c r="I2657" s="11">
        <v>1</v>
      </c>
      <c r="J2657" s="12">
        <v>5</v>
      </c>
      <c r="K2657" s="12">
        <f t="shared" si="41"/>
        <v>5</v>
      </c>
      <c r="L2657" s="4">
        <v>1</v>
      </c>
    </row>
    <row r="2658" spans="1:12" x14ac:dyDescent="0.25">
      <c r="A2658" s="3" t="s">
        <v>2534</v>
      </c>
      <c r="B2658" s="3" t="s">
        <v>5043</v>
      </c>
      <c r="C2658" s="3" t="s">
        <v>2234</v>
      </c>
      <c r="D2658" s="3" t="s">
        <v>2308</v>
      </c>
      <c r="E2658" s="3" t="s">
        <v>96</v>
      </c>
      <c r="F2658" s="3" t="s">
        <v>95</v>
      </c>
      <c r="G2658" s="3" t="s">
        <v>95</v>
      </c>
      <c r="H2658" s="3" t="s">
        <v>96</v>
      </c>
      <c r="I2658" s="11">
        <v>1</v>
      </c>
      <c r="J2658" s="12">
        <v>1</v>
      </c>
      <c r="K2658" s="12">
        <f t="shared" si="41"/>
        <v>1</v>
      </c>
      <c r="L2658" s="4">
        <v>1</v>
      </c>
    </row>
    <row r="2659" spans="1:12" x14ac:dyDescent="0.25">
      <c r="A2659" s="3" t="s">
        <v>2533</v>
      </c>
      <c r="B2659" s="3" t="s">
        <v>5044</v>
      </c>
      <c r="C2659" s="3" t="s">
        <v>2234</v>
      </c>
      <c r="D2659" s="3" t="s">
        <v>2532</v>
      </c>
      <c r="E2659" s="3" t="s">
        <v>82</v>
      </c>
      <c r="F2659" s="3" t="s">
        <v>81</v>
      </c>
      <c r="G2659" s="3" t="s">
        <v>127</v>
      </c>
      <c r="H2659" s="3" t="s">
        <v>142</v>
      </c>
      <c r="I2659" s="11">
        <v>1</v>
      </c>
      <c r="J2659" s="12">
        <v>1</v>
      </c>
      <c r="K2659" s="12">
        <f t="shared" si="41"/>
        <v>1</v>
      </c>
      <c r="L2659" s="4">
        <v>1</v>
      </c>
    </row>
    <row r="2660" spans="1:12" x14ac:dyDescent="0.25">
      <c r="A2660" s="3" t="s">
        <v>2531</v>
      </c>
      <c r="B2660" s="3" t="s">
        <v>5045</v>
      </c>
      <c r="C2660" s="3" t="s">
        <v>2234</v>
      </c>
      <c r="D2660" s="3" t="s">
        <v>2239</v>
      </c>
      <c r="E2660" s="3" t="s">
        <v>2224</v>
      </c>
      <c r="F2660" s="3" t="s">
        <v>40</v>
      </c>
      <c r="G2660" s="3" t="s">
        <v>40</v>
      </c>
      <c r="H2660" s="3" t="s">
        <v>2756</v>
      </c>
      <c r="I2660" s="11">
        <v>5</v>
      </c>
      <c r="J2660" s="12">
        <v>1</v>
      </c>
      <c r="K2660" s="12">
        <f t="shared" si="41"/>
        <v>1</v>
      </c>
      <c r="L2660" s="4">
        <v>1</v>
      </c>
    </row>
    <row r="2661" spans="1:12" x14ac:dyDescent="0.25">
      <c r="A2661" s="3" t="s">
        <v>2530</v>
      </c>
      <c r="B2661" s="3" t="s">
        <v>5046</v>
      </c>
      <c r="C2661" s="3" t="s">
        <v>2234</v>
      </c>
      <c r="D2661" s="3" t="s">
        <v>2529</v>
      </c>
      <c r="E2661" s="3" t="s">
        <v>46</v>
      </c>
      <c r="F2661" s="3" t="s">
        <v>45</v>
      </c>
      <c r="G2661" s="3" t="s">
        <v>127</v>
      </c>
      <c r="H2661" s="3" t="s">
        <v>142</v>
      </c>
      <c r="I2661" s="11">
        <v>1</v>
      </c>
      <c r="J2661" s="12">
        <v>1</v>
      </c>
      <c r="K2661" s="12">
        <f t="shared" si="41"/>
        <v>1</v>
      </c>
      <c r="L2661" s="4">
        <v>1</v>
      </c>
    </row>
    <row r="2662" spans="1:12" x14ac:dyDescent="0.25">
      <c r="A2662" s="3" t="s">
        <v>2528</v>
      </c>
      <c r="B2662" s="3" t="s">
        <v>5047</v>
      </c>
      <c r="C2662" s="3" t="s">
        <v>2234</v>
      </c>
      <c r="D2662" s="3" t="s">
        <v>2527</v>
      </c>
      <c r="E2662" s="3" t="s">
        <v>13</v>
      </c>
      <c r="F2662" s="3" t="s">
        <v>12</v>
      </c>
      <c r="G2662" s="3" t="s">
        <v>120</v>
      </c>
      <c r="H2662" s="3" t="s">
        <v>2879</v>
      </c>
      <c r="I2662" s="11">
        <v>1</v>
      </c>
      <c r="J2662" s="12">
        <v>1</v>
      </c>
      <c r="K2662" s="12">
        <f t="shared" si="41"/>
        <v>1</v>
      </c>
      <c r="L2662" s="4">
        <v>1</v>
      </c>
    </row>
    <row r="2663" spans="1:12" x14ac:dyDescent="0.25">
      <c r="A2663" s="3" t="s">
        <v>2526</v>
      </c>
      <c r="B2663" s="3" t="s">
        <v>5235</v>
      </c>
      <c r="C2663" s="3" t="s">
        <v>2234</v>
      </c>
      <c r="D2663" s="3" t="s">
        <v>2243</v>
      </c>
      <c r="E2663" s="3" t="s">
        <v>17</v>
      </c>
      <c r="F2663" s="3" t="s">
        <v>16</v>
      </c>
      <c r="G2663" s="3" t="s">
        <v>120</v>
      </c>
      <c r="H2663" s="3" t="s">
        <v>2879</v>
      </c>
      <c r="I2663" s="11">
        <v>9</v>
      </c>
      <c r="J2663" s="12">
        <v>8</v>
      </c>
      <c r="K2663" s="12">
        <f t="shared" si="41"/>
        <v>8</v>
      </c>
      <c r="L2663" s="4">
        <v>1</v>
      </c>
    </row>
    <row r="2664" spans="1:12" x14ac:dyDescent="0.25">
      <c r="A2664" s="3" t="s">
        <v>2525</v>
      </c>
      <c r="B2664" s="3" t="s">
        <v>5048</v>
      </c>
      <c r="C2664" s="3" t="s">
        <v>2234</v>
      </c>
      <c r="D2664" s="3" t="s">
        <v>2289</v>
      </c>
      <c r="E2664" s="3" t="s">
        <v>117</v>
      </c>
      <c r="F2664" s="3" t="s">
        <v>116</v>
      </c>
      <c r="G2664" s="3" t="s">
        <v>116</v>
      </c>
      <c r="H2664" s="3" t="s">
        <v>117</v>
      </c>
      <c r="I2664" s="11">
        <v>1</v>
      </c>
      <c r="J2664" s="12">
        <v>2</v>
      </c>
      <c r="K2664" s="12">
        <f t="shared" si="41"/>
        <v>2</v>
      </c>
      <c r="L2664" s="4">
        <v>1</v>
      </c>
    </row>
    <row r="2665" spans="1:12" x14ac:dyDescent="0.25">
      <c r="A2665" s="3" t="s">
        <v>2524</v>
      </c>
      <c r="B2665" s="3" t="s">
        <v>3518</v>
      </c>
      <c r="C2665" s="3" t="s">
        <v>2234</v>
      </c>
      <c r="D2665" s="3" t="s">
        <v>2237</v>
      </c>
      <c r="E2665" s="3" t="s">
        <v>35</v>
      </c>
      <c r="F2665" s="3" t="s">
        <v>34</v>
      </c>
      <c r="G2665" s="3" t="s">
        <v>34</v>
      </c>
      <c r="H2665" s="3" t="s">
        <v>35</v>
      </c>
      <c r="I2665" s="11">
        <v>1</v>
      </c>
      <c r="J2665" s="12">
        <v>10</v>
      </c>
      <c r="K2665" s="12">
        <f t="shared" si="41"/>
        <v>10</v>
      </c>
      <c r="L2665" s="4">
        <v>1</v>
      </c>
    </row>
    <row r="2666" spans="1:12" x14ac:dyDescent="0.25">
      <c r="A2666" s="3" t="s">
        <v>2522</v>
      </c>
      <c r="B2666" s="3" t="s">
        <v>3996</v>
      </c>
      <c r="C2666" s="3" t="s">
        <v>2234</v>
      </c>
      <c r="D2666" s="3" t="s">
        <v>2351</v>
      </c>
      <c r="E2666" s="3" t="s">
        <v>99</v>
      </c>
      <c r="F2666" s="3" t="s">
        <v>98</v>
      </c>
      <c r="G2666" s="3" t="s">
        <v>98</v>
      </c>
      <c r="H2666" s="3" t="s">
        <v>99</v>
      </c>
      <c r="I2666" s="11">
        <v>1</v>
      </c>
      <c r="J2666" s="12">
        <v>2</v>
      </c>
      <c r="K2666" s="12">
        <f t="shared" si="41"/>
        <v>2</v>
      </c>
      <c r="L2666" s="4">
        <v>0.4</v>
      </c>
    </row>
    <row r="2667" spans="1:12" x14ac:dyDescent="0.25">
      <c r="A2667" s="3" t="s">
        <v>2522</v>
      </c>
      <c r="B2667" s="3" t="s">
        <v>3996</v>
      </c>
      <c r="C2667" s="3" t="s">
        <v>2234</v>
      </c>
      <c r="D2667" s="3" t="s">
        <v>2521</v>
      </c>
      <c r="E2667" s="3" t="s">
        <v>66</v>
      </c>
      <c r="F2667" s="3" t="s">
        <v>65</v>
      </c>
      <c r="G2667" s="3" t="s">
        <v>65</v>
      </c>
      <c r="H2667" s="3" t="s">
        <v>66</v>
      </c>
      <c r="I2667" s="11">
        <v>1</v>
      </c>
      <c r="J2667" s="12">
        <v>2</v>
      </c>
      <c r="K2667" s="12">
        <f t="shared" si="41"/>
        <v>2</v>
      </c>
      <c r="L2667" s="4">
        <v>0.6</v>
      </c>
    </row>
    <row r="2668" spans="1:12" x14ac:dyDescent="0.25">
      <c r="A2668" s="3" t="s">
        <v>2520</v>
      </c>
      <c r="B2668" s="3" t="s">
        <v>2924</v>
      </c>
      <c r="C2668" s="3" t="s">
        <v>2234</v>
      </c>
      <c r="D2668" s="3" t="s">
        <v>2405</v>
      </c>
      <c r="E2668" s="3" t="s">
        <v>76</v>
      </c>
      <c r="F2668" s="3" t="s">
        <v>75</v>
      </c>
      <c r="G2668" s="3" t="s">
        <v>75</v>
      </c>
      <c r="H2668" s="3" t="s">
        <v>76</v>
      </c>
      <c r="I2668" s="11">
        <v>1</v>
      </c>
      <c r="J2668" s="12">
        <v>1</v>
      </c>
      <c r="K2668" s="12">
        <f t="shared" si="41"/>
        <v>1</v>
      </c>
      <c r="L2668" s="4">
        <v>0.1</v>
      </c>
    </row>
    <row r="2669" spans="1:12" x14ac:dyDescent="0.25">
      <c r="A2669" s="3" t="s">
        <v>2520</v>
      </c>
      <c r="B2669" s="3" t="s">
        <v>2924</v>
      </c>
      <c r="C2669" s="3" t="s">
        <v>2234</v>
      </c>
      <c r="D2669" s="3" t="s">
        <v>2405</v>
      </c>
      <c r="E2669" s="3" t="s">
        <v>2224</v>
      </c>
      <c r="F2669" s="3" t="s">
        <v>40</v>
      </c>
      <c r="G2669" s="3" t="s">
        <v>40</v>
      </c>
      <c r="H2669" s="3" t="s">
        <v>2756</v>
      </c>
      <c r="I2669" s="11">
        <v>1</v>
      </c>
      <c r="J2669" s="12">
        <v>1</v>
      </c>
      <c r="K2669" s="12">
        <f t="shared" si="41"/>
        <v>1</v>
      </c>
      <c r="L2669" s="4">
        <v>0.4</v>
      </c>
    </row>
    <row r="2670" spans="1:12" x14ac:dyDescent="0.25">
      <c r="A2670" s="3" t="s">
        <v>2519</v>
      </c>
      <c r="B2670" s="3" t="s">
        <v>5236</v>
      </c>
      <c r="C2670" s="3" t="s">
        <v>2234</v>
      </c>
      <c r="D2670" s="3" t="s">
        <v>2333</v>
      </c>
      <c r="E2670" s="3" t="s">
        <v>62</v>
      </c>
      <c r="F2670" s="3" t="s">
        <v>61</v>
      </c>
      <c r="G2670" s="3" t="s">
        <v>120</v>
      </c>
      <c r="H2670" s="3" t="s">
        <v>2879</v>
      </c>
      <c r="I2670" s="11">
        <v>10</v>
      </c>
      <c r="J2670" s="12">
        <v>4</v>
      </c>
      <c r="K2670" s="12">
        <f t="shared" si="41"/>
        <v>4</v>
      </c>
      <c r="L2670" s="4">
        <v>1</v>
      </c>
    </row>
    <row r="2671" spans="1:12" x14ac:dyDescent="0.25">
      <c r="A2671" s="3" t="s">
        <v>2518</v>
      </c>
      <c r="B2671" s="3" t="s">
        <v>5368</v>
      </c>
      <c r="C2671" s="3" t="s">
        <v>2234</v>
      </c>
      <c r="D2671" s="3" t="s">
        <v>2431</v>
      </c>
      <c r="E2671" s="3" t="s">
        <v>31</v>
      </c>
      <c r="F2671" s="3" t="s">
        <v>30</v>
      </c>
      <c r="G2671" s="3" t="s">
        <v>120</v>
      </c>
      <c r="H2671" s="3" t="s">
        <v>2879</v>
      </c>
      <c r="I2671" s="11">
        <v>9</v>
      </c>
      <c r="J2671" s="12">
        <v>4</v>
      </c>
      <c r="K2671" s="12">
        <f t="shared" si="41"/>
        <v>4</v>
      </c>
      <c r="L2671" s="4">
        <v>1</v>
      </c>
    </row>
    <row r="2672" spans="1:12" x14ac:dyDescent="0.25">
      <c r="A2672" s="3" t="s">
        <v>2517</v>
      </c>
      <c r="B2672" s="3" t="s">
        <v>5049</v>
      </c>
      <c r="C2672" s="3" t="s">
        <v>2234</v>
      </c>
      <c r="D2672" s="3" t="s">
        <v>2516</v>
      </c>
      <c r="E2672" s="3" t="s">
        <v>2224</v>
      </c>
      <c r="F2672" s="3" t="s">
        <v>40</v>
      </c>
      <c r="G2672" s="3" t="s">
        <v>40</v>
      </c>
      <c r="H2672" s="3" t="s">
        <v>2756</v>
      </c>
      <c r="I2672" s="11">
        <v>1</v>
      </c>
      <c r="J2672" s="12">
        <v>1</v>
      </c>
      <c r="K2672" s="12">
        <f t="shared" si="41"/>
        <v>1</v>
      </c>
      <c r="L2672" s="4">
        <v>1</v>
      </c>
    </row>
    <row r="2673" spans="1:12" x14ac:dyDescent="0.25">
      <c r="A2673" s="3" t="s">
        <v>2515</v>
      </c>
      <c r="B2673" s="3" t="s">
        <v>3997</v>
      </c>
      <c r="C2673" s="3" t="s">
        <v>2234</v>
      </c>
      <c r="D2673" s="3" t="s">
        <v>2514</v>
      </c>
      <c r="E2673" s="3" t="s">
        <v>54</v>
      </c>
      <c r="F2673" s="3" t="s">
        <v>53</v>
      </c>
      <c r="G2673" s="3" t="s">
        <v>118</v>
      </c>
      <c r="H2673" s="3" t="s">
        <v>2880</v>
      </c>
      <c r="I2673" s="11">
        <v>5</v>
      </c>
      <c r="J2673" s="12">
        <v>8</v>
      </c>
      <c r="K2673" s="12">
        <f t="shared" si="41"/>
        <v>8</v>
      </c>
      <c r="L2673" s="4">
        <v>1</v>
      </c>
    </row>
    <row r="2674" spans="1:12" x14ac:dyDescent="0.25">
      <c r="A2674" s="3" t="s">
        <v>2513</v>
      </c>
      <c r="B2674" s="3" t="s">
        <v>3524</v>
      </c>
      <c r="C2674" s="3" t="s">
        <v>2234</v>
      </c>
      <c r="D2674" s="3" t="s">
        <v>2512</v>
      </c>
      <c r="E2674" s="3" t="s">
        <v>117</v>
      </c>
      <c r="F2674" s="3" t="s">
        <v>116</v>
      </c>
      <c r="G2674" s="3" t="s">
        <v>116</v>
      </c>
      <c r="H2674" s="3" t="s">
        <v>117</v>
      </c>
      <c r="I2674" s="11">
        <v>4</v>
      </c>
      <c r="J2674" s="12">
        <v>9</v>
      </c>
      <c r="K2674" s="12">
        <f t="shared" si="41"/>
        <v>9</v>
      </c>
      <c r="L2674" s="4">
        <v>1</v>
      </c>
    </row>
    <row r="2675" spans="1:12" x14ac:dyDescent="0.25">
      <c r="A2675" s="3" t="s">
        <v>2511</v>
      </c>
      <c r="B2675" s="3" t="s">
        <v>3998</v>
      </c>
      <c r="C2675" s="3" t="s">
        <v>2234</v>
      </c>
      <c r="D2675" s="3" t="s">
        <v>2284</v>
      </c>
      <c r="E2675" s="3" t="s">
        <v>29</v>
      </c>
      <c r="F2675" s="3" t="s">
        <v>28</v>
      </c>
      <c r="G2675" s="3" t="s">
        <v>120</v>
      </c>
      <c r="H2675" s="3" t="s">
        <v>2879</v>
      </c>
      <c r="I2675" s="11">
        <v>10</v>
      </c>
      <c r="J2675" s="12">
        <v>1</v>
      </c>
      <c r="K2675" s="12">
        <f t="shared" si="41"/>
        <v>1</v>
      </c>
      <c r="L2675" s="4">
        <v>1</v>
      </c>
    </row>
    <row r="2676" spans="1:12" x14ac:dyDescent="0.25">
      <c r="A2676" s="3" t="s">
        <v>2510</v>
      </c>
      <c r="B2676" s="3" t="s">
        <v>5369</v>
      </c>
      <c r="C2676" s="3" t="s">
        <v>2234</v>
      </c>
      <c r="D2676" s="3" t="s">
        <v>2243</v>
      </c>
      <c r="E2676" s="3" t="s">
        <v>64</v>
      </c>
      <c r="F2676" s="3" t="s">
        <v>63</v>
      </c>
      <c r="G2676" s="3" t="s">
        <v>120</v>
      </c>
      <c r="H2676" s="3" t="s">
        <v>2879</v>
      </c>
      <c r="I2676" s="11">
        <v>9</v>
      </c>
      <c r="J2676" s="12">
        <v>12</v>
      </c>
      <c r="K2676" s="12">
        <f t="shared" si="41"/>
        <v>12</v>
      </c>
      <c r="L2676" s="4">
        <v>1</v>
      </c>
    </row>
    <row r="2677" spans="1:12" x14ac:dyDescent="0.25">
      <c r="A2677" s="3" t="s">
        <v>2509</v>
      </c>
      <c r="B2677" s="3" t="s">
        <v>2925</v>
      </c>
      <c r="C2677" s="3" t="s">
        <v>2234</v>
      </c>
      <c r="D2677" s="3" t="s">
        <v>2284</v>
      </c>
      <c r="E2677" s="3" t="s">
        <v>107</v>
      </c>
      <c r="F2677" s="3" t="s">
        <v>106</v>
      </c>
      <c r="G2677" s="3" t="s">
        <v>120</v>
      </c>
      <c r="H2677" s="3" t="s">
        <v>2879</v>
      </c>
      <c r="I2677" s="11">
        <v>1</v>
      </c>
      <c r="J2677" s="12">
        <v>1</v>
      </c>
      <c r="K2677" s="12">
        <f t="shared" si="41"/>
        <v>1</v>
      </c>
      <c r="L2677" s="4">
        <v>0.6</v>
      </c>
    </row>
    <row r="2678" spans="1:12" x14ac:dyDescent="0.25">
      <c r="A2678" s="3" t="s">
        <v>2508</v>
      </c>
      <c r="B2678" s="3" t="s">
        <v>5050</v>
      </c>
      <c r="C2678" s="3" t="s">
        <v>2234</v>
      </c>
      <c r="D2678" s="3" t="s">
        <v>2289</v>
      </c>
      <c r="E2678" s="3" t="s">
        <v>31</v>
      </c>
      <c r="F2678" s="3" t="s">
        <v>30</v>
      </c>
      <c r="G2678" s="3" t="s">
        <v>30</v>
      </c>
      <c r="H2678" s="3" t="s">
        <v>31</v>
      </c>
      <c r="I2678" s="11">
        <v>1</v>
      </c>
      <c r="J2678" s="12">
        <v>1</v>
      </c>
      <c r="K2678" s="12">
        <f t="shared" si="41"/>
        <v>1</v>
      </c>
      <c r="L2678" s="4">
        <v>1</v>
      </c>
    </row>
    <row r="2679" spans="1:12" x14ac:dyDescent="0.25">
      <c r="A2679" s="3" t="s">
        <v>2507</v>
      </c>
      <c r="B2679" s="3" t="s">
        <v>3227</v>
      </c>
      <c r="C2679" s="3" t="s">
        <v>2234</v>
      </c>
      <c r="D2679" s="3" t="s">
        <v>2335</v>
      </c>
      <c r="E2679" s="3" t="s">
        <v>103</v>
      </c>
      <c r="F2679" s="3" t="s">
        <v>102</v>
      </c>
      <c r="G2679" s="3" t="s">
        <v>102</v>
      </c>
      <c r="H2679" s="3" t="s">
        <v>103</v>
      </c>
      <c r="I2679" s="11">
        <v>1</v>
      </c>
      <c r="J2679" s="12">
        <v>1</v>
      </c>
      <c r="K2679" s="12">
        <f t="shared" si="41"/>
        <v>1</v>
      </c>
      <c r="L2679" s="4">
        <v>0.1</v>
      </c>
    </row>
    <row r="2680" spans="1:12" x14ac:dyDescent="0.25">
      <c r="A2680" s="3" t="s">
        <v>2507</v>
      </c>
      <c r="B2680" s="3" t="s">
        <v>3227</v>
      </c>
      <c r="C2680" s="3" t="s">
        <v>2234</v>
      </c>
      <c r="D2680" s="3" t="s">
        <v>2335</v>
      </c>
      <c r="E2680" s="3" t="s">
        <v>25</v>
      </c>
      <c r="F2680" s="3" t="s">
        <v>24</v>
      </c>
      <c r="G2680" s="3" t="s">
        <v>24</v>
      </c>
      <c r="H2680" s="3" t="s">
        <v>25</v>
      </c>
      <c r="I2680" s="11">
        <v>1</v>
      </c>
      <c r="J2680" s="12">
        <v>1</v>
      </c>
      <c r="K2680" s="12">
        <f t="shared" si="41"/>
        <v>1</v>
      </c>
      <c r="L2680" s="4">
        <v>0.9</v>
      </c>
    </row>
    <row r="2681" spans="1:12" x14ac:dyDescent="0.25">
      <c r="A2681" s="3" t="s">
        <v>2506</v>
      </c>
      <c r="B2681" s="3" t="s">
        <v>5051</v>
      </c>
      <c r="C2681" s="3" t="s">
        <v>2234</v>
      </c>
      <c r="D2681" s="3" t="s">
        <v>2264</v>
      </c>
      <c r="E2681" s="3" t="s">
        <v>58</v>
      </c>
      <c r="F2681" s="3" t="s">
        <v>57</v>
      </c>
      <c r="G2681" s="3" t="s">
        <v>118</v>
      </c>
      <c r="H2681" s="3" t="s">
        <v>2880</v>
      </c>
      <c r="I2681" s="11">
        <v>1</v>
      </c>
      <c r="J2681" s="12">
        <v>3</v>
      </c>
      <c r="K2681" s="12">
        <f t="shared" si="41"/>
        <v>3</v>
      </c>
      <c r="L2681" s="4">
        <v>1</v>
      </c>
    </row>
    <row r="2682" spans="1:12" x14ac:dyDescent="0.25">
      <c r="A2682" s="3" t="s">
        <v>2505</v>
      </c>
      <c r="B2682" s="3" t="s">
        <v>3999</v>
      </c>
      <c r="C2682" s="3" t="s">
        <v>2234</v>
      </c>
      <c r="D2682" s="3" t="s">
        <v>2715</v>
      </c>
      <c r="E2682" s="3" t="s">
        <v>11</v>
      </c>
      <c r="F2682" s="3" t="s">
        <v>10</v>
      </c>
      <c r="G2682" s="3" t="s">
        <v>10</v>
      </c>
      <c r="H2682" s="3" t="s">
        <v>11</v>
      </c>
      <c r="I2682" s="11">
        <v>5</v>
      </c>
      <c r="J2682" s="12">
        <v>1</v>
      </c>
      <c r="K2682" s="12">
        <f t="shared" si="41"/>
        <v>1</v>
      </c>
      <c r="L2682" s="4">
        <v>0.2</v>
      </c>
    </row>
    <row r="2683" spans="1:12" x14ac:dyDescent="0.25">
      <c r="A2683" s="3" t="s">
        <v>2505</v>
      </c>
      <c r="B2683" s="3" t="s">
        <v>3999</v>
      </c>
      <c r="C2683" s="3" t="s">
        <v>2234</v>
      </c>
      <c r="D2683" s="3" t="s">
        <v>2308</v>
      </c>
      <c r="E2683" s="3" t="s">
        <v>11</v>
      </c>
      <c r="F2683" s="3" t="s">
        <v>10</v>
      </c>
      <c r="G2683" s="3" t="s">
        <v>10</v>
      </c>
      <c r="H2683" s="3" t="s">
        <v>11</v>
      </c>
      <c r="I2683" s="11">
        <v>5</v>
      </c>
      <c r="J2683" s="12">
        <v>1</v>
      </c>
      <c r="K2683" s="12">
        <f t="shared" si="41"/>
        <v>1</v>
      </c>
      <c r="L2683" s="4">
        <v>0.8</v>
      </c>
    </row>
    <row r="2684" spans="1:12" x14ac:dyDescent="0.25">
      <c r="A2684" s="3" t="s">
        <v>2504</v>
      </c>
      <c r="B2684" s="3" t="s">
        <v>2913</v>
      </c>
      <c r="C2684" s="3" t="s">
        <v>2234</v>
      </c>
      <c r="D2684" s="3" t="s">
        <v>2337</v>
      </c>
      <c r="E2684" s="3" t="s">
        <v>7</v>
      </c>
      <c r="F2684" s="3" t="s">
        <v>6</v>
      </c>
      <c r="G2684" s="3" t="s">
        <v>120</v>
      </c>
      <c r="H2684" s="3" t="s">
        <v>2879</v>
      </c>
      <c r="I2684" s="11">
        <v>4</v>
      </c>
      <c r="J2684" s="12">
        <v>9</v>
      </c>
      <c r="K2684" s="12">
        <f t="shared" si="41"/>
        <v>9</v>
      </c>
      <c r="L2684" s="4">
        <v>1</v>
      </c>
    </row>
    <row r="2685" spans="1:12" x14ac:dyDescent="0.25">
      <c r="A2685" s="3" t="s">
        <v>2503</v>
      </c>
      <c r="B2685" s="3" t="s">
        <v>5052</v>
      </c>
      <c r="C2685" s="3" t="s">
        <v>2234</v>
      </c>
      <c r="D2685" s="3" t="s">
        <v>2502</v>
      </c>
      <c r="E2685" s="3" t="s">
        <v>99</v>
      </c>
      <c r="F2685" s="3" t="s">
        <v>98</v>
      </c>
      <c r="G2685" s="3" t="s">
        <v>120</v>
      </c>
      <c r="H2685" s="3" t="s">
        <v>2879</v>
      </c>
      <c r="I2685" s="11">
        <v>1</v>
      </c>
      <c r="J2685" s="12">
        <v>1</v>
      </c>
      <c r="K2685" s="12">
        <f t="shared" si="41"/>
        <v>1</v>
      </c>
      <c r="L2685" s="4">
        <v>1</v>
      </c>
    </row>
    <row r="2686" spans="1:12" x14ac:dyDescent="0.25">
      <c r="A2686" s="3" t="s">
        <v>2501</v>
      </c>
      <c r="B2686" s="3" t="s">
        <v>3523</v>
      </c>
      <c r="C2686" s="3" t="s">
        <v>2234</v>
      </c>
      <c r="D2686" s="3" t="s">
        <v>2335</v>
      </c>
      <c r="E2686" s="3" t="s">
        <v>2224</v>
      </c>
      <c r="F2686" s="3" t="s">
        <v>40</v>
      </c>
      <c r="G2686" s="3" t="s">
        <v>40</v>
      </c>
      <c r="H2686" s="3" t="s">
        <v>2756</v>
      </c>
      <c r="I2686" s="11">
        <v>1</v>
      </c>
      <c r="J2686" s="12">
        <v>1</v>
      </c>
      <c r="K2686" s="12">
        <f t="shared" si="41"/>
        <v>1</v>
      </c>
      <c r="L2686" s="4">
        <v>0.2</v>
      </c>
    </row>
    <row r="2687" spans="1:12" x14ac:dyDescent="0.25">
      <c r="A2687" s="3" t="s">
        <v>2501</v>
      </c>
      <c r="B2687" s="3" t="s">
        <v>3523</v>
      </c>
      <c r="C2687" s="3" t="s">
        <v>2234</v>
      </c>
      <c r="D2687" s="3" t="s">
        <v>2294</v>
      </c>
      <c r="E2687" s="3" t="s">
        <v>123</v>
      </c>
      <c r="F2687" s="3" t="s">
        <v>122</v>
      </c>
      <c r="G2687" s="3" t="s">
        <v>122</v>
      </c>
      <c r="H2687" s="3" t="s">
        <v>123</v>
      </c>
      <c r="I2687" s="11">
        <v>1</v>
      </c>
      <c r="J2687" s="12">
        <v>1</v>
      </c>
      <c r="K2687" s="12">
        <f t="shared" si="41"/>
        <v>1</v>
      </c>
      <c r="L2687" s="4">
        <v>0.5</v>
      </c>
    </row>
    <row r="2688" spans="1:12" x14ac:dyDescent="0.25">
      <c r="A2688" s="3" t="s">
        <v>2500</v>
      </c>
      <c r="B2688" s="3" t="s">
        <v>5053</v>
      </c>
      <c r="C2688" s="3" t="s">
        <v>2234</v>
      </c>
      <c r="D2688" s="3" t="s">
        <v>2289</v>
      </c>
      <c r="E2688" s="3" t="s">
        <v>31</v>
      </c>
      <c r="F2688" s="3" t="s">
        <v>30</v>
      </c>
      <c r="G2688" s="3" t="s">
        <v>30</v>
      </c>
      <c r="H2688" s="3" t="s">
        <v>31</v>
      </c>
      <c r="I2688" s="11">
        <v>8</v>
      </c>
      <c r="J2688" s="12">
        <v>1</v>
      </c>
      <c r="K2688" s="12">
        <f t="shared" si="41"/>
        <v>1</v>
      </c>
      <c r="L2688" s="4">
        <v>1</v>
      </c>
    </row>
    <row r="2689" spans="1:12" x14ac:dyDescent="0.25">
      <c r="A2689" s="3" t="s">
        <v>2499</v>
      </c>
      <c r="B2689" s="3" t="s">
        <v>5054</v>
      </c>
      <c r="C2689" s="3" t="s">
        <v>2234</v>
      </c>
      <c r="D2689" s="3" t="s">
        <v>2446</v>
      </c>
      <c r="E2689" s="3" t="s">
        <v>94</v>
      </c>
      <c r="F2689" s="3" t="s">
        <v>93</v>
      </c>
      <c r="G2689" s="3" t="s">
        <v>127</v>
      </c>
      <c r="H2689" s="3" t="s">
        <v>142</v>
      </c>
      <c r="I2689" s="11">
        <v>5</v>
      </c>
      <c r="J2689" s="12">
        <v>1</v>
      </c>
      <c r="K2689" s="12">
        <f t="shared" si="41"/>
        <v>1</v>
      </c>
      <c r="L2689" s="4">
        <v>1</v>
      </c>
    </row>
    <row r="2690" spans="1:12" x14ac:dyDescent="0.25">
      <c r="A2690" s="3" t="s">
        <v>2498</v>
      </c>
      <c r="B2690" s="3" t="s">
        <v>5370</v>
      </c>
      <c r="C2690" s="3" t="s">
        <v>2234</v>
      </c>
      <c r="D2690" s="3" t="s">
        <v>2243</v>
      </c>
      <c r="E2690" s="3" t="s">
        <v>2228</v>
      </c>
      <c r="F2690" s="3" t="s">
        <v>2229</v>
      </c>
      <c r="G2690" s="3" t="s">
        <v>120</v>
      </c>
      <c r="H2690" s="3" t="s">
        <v>2879</v>
      </c>
      <c r="I2690" s="11">
        <v>9</v>
      </c>
      <c r="J2690" s="12">
        <v>2</v>
      </c>
      <c r="K2690" s="12">
        <f t="shared" ref="K2690:K2753" si="42">IF(J2690&gt;31,31,J2690)</f>
        <v>2</v>
      </c>
      <c r="L2690" s="4">
        <v>1</v>
      </c>
    </row>
    <row r="2691" spans="1:12" x14ac:dyDescent="0.25">
      <c r="A2691" s="3" t="s">
        <v>2497</v>
      </c>
      <c r="B2691" s="3" t="s">
        <v>5055</v>
      </c>
      <c r="C2691" s="3" t="s">
        <v>2234</v>
      </c>
      <c r="D2691" s="3" t="s">
        <v>2274</v>
      </c>
      <c r="E2691" s="3" t="s">
        <v>78</v>
      </c>
      <c r="F2691" s="3" t="s">
        <v>77</v>
      </c>
      <c r="G2691" s="3" t="s">
        <v>127</v>
      </c>
      <c r="H2691" s="3" t="s">
        <v>142</v>
      </c>
      <c r="I2691" s="11">
        <v>1</v>
      </c>
      <c r="J2691" s="12">
        <v>1</v>
      </c>
      <c r="K2691" s="12">
        <f t="shared" si="42"/>
        <v>1</v>
      </c>
      <c r="L2691" s="4">
        <v>1</v>
      </c>
    </row>
    <row r="2692" spans="1:12" x14ac:dyDescent="0.25">
      <c r="A2692" s="3" t="s">
        <v>2496</v>
      </c>
      <c r="B2692" s="3" t="s">
        <v>5056</v>
      </c>
      <c r="C2692" s="3" t="s">
        <v>2234</v>
      </c>
      <c r="D2692" s="3" t="s">
        <v>2271</v>
      </c>
      <c r="E2692" s="3" t="s">
        <v>109</v>
      </c>
      <c r="F2692" s="3" t="s">
        <v>108</v>
      </c>
      <c r="G2692" s="3" t="s">
        <v>127</v>
      </c>
      <c r="H2692" s="3" t="s">
        <v>142</v>
      </c>
      <c r="I2692" s="11">
        <v>1</v>
      </c>
      <c r="J2692" s="12">
        <v>11</v>
      </c>
      <c r="K2692" s="12">
        <f t="shared" si="42"/>
        <v>11</v>
      </c>
      <c r="L2692" s="4">
        <v>1</v>
      </c>
    </row>
    <row r="2693" spans="1:12" x14ac:dyDescent="0.25">
      <c r="A2693" s="3" t="s">
        <v>2495</v>
      </c>
      <c r="B2693" s="3" t="s">
        <v>5057</v>
      </c>
      <c r="C2693" s="3" t="s">
        <v>2234</v>
      </c>
      <c r="D2693" s="3" t="s">
        <v>2315</v>
      </c>
      <c r="E2693" s="3" t="s">
        <v>80</v>
      </c>
      <c r="F2693" s="3" t="s">
        <v>79</v>
      </c>
      <c r="G2693" s="3" t="s">
        <v>127</v>
      </c>
      <c r="H2693" s="3" t="s">
        <v>142</v>
      </c>
      <c r="I2693" s="11">
        <v>1</v>
      </c>
      <c r="J2693" s="12">
        <v>2</v>
      </c>
      <c r="K2693" s="12">
        <f t="shared" si="42"/>
        <v>2</v>
      </c>
      <c r="L2693" s="4">
        <v>1</v>
      </c>
    </row>
    <row r="2694" spans="1:12" x14ac:dyDescent="0.25">
      <c r="A2694" s="3" t="s">
        <v>2494</v>
      </c>
      <c r="B2694" s="3" t="s">
        <v>4000</v>
      </c>
      <c r="C2694" s="3" t="s">
        <v>2234</v>
      </c>
      <c r="D2694" s="3" t="s">
        <v>2446</v>
      </c>
      <c r="E2694" s="3" t="s">
        <v>17</v>
      </c>
      <c r="F2694" s="3" t="s">
        <v>16</v>
      </c>
      <c r="G2694" s="3" t="s">
        <v>127</v>
      </c>
      <c r="H2694" s="3" t="s">
        <v>142</v>
      </c>
      <c r="I2694" s="11">
        <v>5</v>
      </c>
      <c r="J2694" s="12">
        <v>6</v>
      </c>
      <c r="K2694" s="12">
        <f t="shared" si="42"/>
        <v>6</v>
      </c>
      <c r="L2694" s="4">
        <v>1</v>
      </c>
    </row>
    <row r="2695" spans="1:12" x14ac:dyDescent="0.25">
      <c r="A2695" s="3" t="s">
        <v>2493</v>
      </c>
      <c r="B2695" s="3" t="s">
        <v>5058</v>
      </c>
      <c r="C2695" s="3" t="s">
        <v>2234</v>
      </c>
      <c r="D2695" s="3" t="s">
        <v>2357</v>
      </c>
      <c r="E2695" s="3" t="s">
        <v>68</v>
      </c>
      <c r="F2695" s="3" t="s">
        <v>67</v>
      </c>
      <c r="G2695" s="3" t="s">
        <v>127</v>
      </c>
      <c r="H2695" s="3" t="s">
        <v>142</v>
      </c>
      <c r="I2695" s="11">
        <v>10</v>
      </c>
      <c r="J2695" s="12">
        <v>5</v>
      </c>
      <c r="K2695" s="12">
        <f t="shared" si="42"/>
        <v>5</v>
      </c>
      <c r="L2695" s="4">
        <v>1</v>
      </c>
    </row>
    <row r="2696" spans="1:12" x14ac:dyDescent="0.25">
      <c r="A2696" s="3" t="s">
        <v>2492</v>
      </c>
      <c r="B2696" s="3" t="s">
        <v>5059</v>
      </c>
      <c r="C2696" s="3" t="s">
        <v>2234</v>
      </c>
      <c r="D2696" s="3" t="s">
        <v>2271</v>
      </c>
      <c r="E2696" s="3" t="s">
        <v>52</v>
      </c>
      <c r="F2696" s="3" t="s">
        <v>51</v>
      </c>
      <c r="G2696" s="3" t="s">
        <v>127</v>
      </c>
      <c r="H2696" s="3" t="s">
        <v>142</v>
      </c>
      <c r="I2696" s="11">
        <v>9</v>
      </c>
      <c r="J2696" s="12">
        <v>8</v>
      </c>
      <c r="K2696" s="12">
        <f t="shared" si="42"/>
        <v>8</v>
      </c>
      <c r="L2696" s="4">
        <v>1</v>
      </c>
    </row>
    <row r="2697" spans="1:12" x14ac:dyDescent="0.25">
      <c r="A2697" s="3" t="s">
        <v>2491</v>
      </c>
      <c r="B2697" s="3" t="s">
        <v>5060</v>
      </c>
      <c r="C2697" s="3" t="s">
        <v>2234</v>
      </c>
      <c r="D2697" s="3" t="s">
        <v>2253</v>
      </c>
      <c r="E2697" s="3" t="s">
        <v>94</v>
      </c>
      <c r="F2697" s="3" t="s">
        <v>93</v>
      </c>
      <c r="G2697" s="3" t="s">
        <v>127</v>
      </c>
      <c r="H2697" s="3" t="s">
        <v>142</v>
      </c>
      <c r="I2697" s="11">
        <v>5</v>
      </c>
      <c r="J2697" s="12">
        <v>10</v>
      </c>
      <c r="K2697" s="12">
        <f t="shared" si="42"/>
        <v>10</v>
      </c>
      <c r="L2697" s="4">
        <v>1</v>
      </c>
    </row>
    <row r="2698" spans="1:12" x14ac:dyDescent="0.25">
      <c r="A2698" s="3" t="s">
        <v>2490</v>
      </c>
      <c r="B2698" s="3" t="s">
        <v>5061</v>
      </c>
      <c r="C2698" s="3" t="s">
        <v>2234</v>
      </c>
      <c r="D2698" s="3" t="s">
        <v>2357</v>
      </c>
      <c r="E2698" s="3" t="s">
        <v>42</v>
      </c>
      <c r="F2698" s="3" t="s">
        <v>41</v>
      </c>
      <c r="G2698" s="3" t="s">
        <v>127</v>
      </c>
      <c r="H2698" s="3" t="s">
        <v>142</v>
      </c>
      <c r="I2698" s="11">
        <v>1</v>
      </c>
      <c r="J2698" s="12">
        <v>11</v>
      </c>
      <c r="K2698" s="12">
        <f t="shared" si="42"/>
        <v>11</v>
      </c>
      <c r="L2698" s="4">
        <v>1</v>
      </c>
    </row>
    <row r="2699" spans="1:12" x14ac:dyDescent="0.25">
      <c r="A2699" s="3" t="s">
        <v>2489</v>
      </c>
      <c r="B2699" s="3" t="s">
        <v>5062</v>
      </c>
      <c r="C2699" s="3" t="s">
        <v>2234</v>
      </c>
      <c r="D2699" s="3" t="s">
        <v>2300</v>
      </c>
      <c r="E2699" s="3" t="s">
        <v>76</v>
      </c>
      <c r="F2699" s="3" t="s">
        <v>75</v>
      </c>
      <c r="G2699" s="3" t="s">
        <v>127</v>
      </c>
      <c r="H2699" s="3" t="s">
        <v>142</v>
      </c>
      <c r="I2699" s="11">
        <v>1</v>
      </c>
      <c r="J2699" s="12">
        <v>8</v>
      </c>
      <c r="K2699" s="12">
        <f t="shared" si="42"/>
        <v>8</v>
      </c>
      <c r="L2699" s="4">
        <v>1</v>
      </c>
    </row>
    <row r="2700" spans="1:12" x14ac:dyDescent="0.25">
      <c r="A2700" s="3" t="s">
        <v>2488</v>
      </c>
      <c r="B2700" s="3" t="s">
        <v>3519</v>
      </c>
      <c r="C2700" s="3" t="s">
        <v>2234</v>
      </c>
      <c r="D2700" s="3" t="s">
        <v>2487</v>
      </c>
      <c r="E2700" s="3" t="s">
        <v>33</v>
      </c>
      <c r="F2700" s="3" t="s">
        <v>32</v>
      </c>
      <c r="G2700" s="3" t="s">
        <v>32</v>
      </c>
      <c r="H2700" s="3" t="s">
        <v>33</v>
      </c>
      <c r="I2700" s="11">
        <v>2</v>
      </c>
      <c r="J2700" s="12">
        <v>1</v>
      </c>
      <c r="K2700" s="12">
        <f t="shared" si="42"/>
        <v>1</v>
      </c>
      <c r="L2700" s="4">
        <v>1</v>
      </c>
    </row>
    <row r="2701" spans="1:12" x14ac:dyDescent="0.25">
      <c r="A2701" s="3" t="s">
        <v>2486</v>
      </c>
      <c r="B2701" s="3" t="s">
        <v>5063</v>
      </c>
      <c r="C2701" s="3" t="s">
        <v>2234</v>
      </c>
      <c r="D2701" s="3" t="s">
        <v>2359</v>
      </c>
      <c r="E2701" s="3" t="s">
        <v>70</v>
      </c>
      <c r="F2701" s="3" t="s">
        <v>69</v>
      </c>
      <c r="G2701" s="3" t="s">
        <v>69</v>
      </c>
      <c r="H2701" s="3" t="s">
        <v>70</v>
      </c>
      <c r="I2701" s="11">
        <v>1</v>
      </c>
      <c r="J2701" s="12">
        <v>4</v>
      </c>
      <c r="K2701" s="12">
        <f t="shared" si="42"/>
        <v>4</v>
      </c>
      <c r="L2701" s="4">
        <v>1</v>
      </c>
    </row>
    <row r="2702" spans="1:12" x14ac:dyDescent="0.25">
      <c r="A2702" s="3" t="s">
        <v>2485</v>
      </c>
      <c r="B2702" s="3" t="s">
        <v>5371</v>
      </c>
      <c r="C2702" s="3" t="s">
        <v>2234</v>
      </c>
      <c r="D2702" s="3" t="s">
        <v>2333</v>
      </c>
      <c r="E2702" s="3" t="s">
        <v>25</v>
      </c>
      <c r="F2702" s="3" t="s">
        <v>24</v>
      </c>
      <c r="G2702" s="3" t="s">
        <v>120</v>
      </c>
      <c r="H2702" s="3" t="s">
        <v>2879</v>
      </c>
      <c r="I2702" s="11">
        <v>10</v>
      </c>
      <c r="J2702" s="12">
        <v>11</v>
      </c>
      <c r="K2702" s="12">
        <f t="shared" si="42"/>
        <v>11</v>
      </c>
      <c r="L2702" s="4">
        <v>1</v>
      </c>
    </row>
    <row r="2703" spans="1:12" x14ac:dyDescent="0.25">
      <c r="A2703" s="3" t="s">
        <v>2484</v>
      </c>
      <c r="B2703" s="3" t="s">
        <v>5372</v>
      </c>
      <c r="C2703" s="3" t="s">
        <v>2234</v>
      </c>
      <c r="D2703" s="3" t="s">
        <v>2333</v>
      </c>
      <c r="E2703" s="3" t="s">
        <v>54</v>
      </c>
      <c r="F2703" s="3" t="s">
        <v>53</v>
      </c>
      <c r="G2703" s="3" t="s">
        <v>120</v>
      </c>
      <c r="H2703" s="3" t="s">
        <v>2879</v>
      </c>
      <c r="I2703" s="11">
        <v>9</v>
      </c>
      <c r="J2703" s="12">
        <v>4</v>
      </c>
      <c r="K2703" s="12">
        <f t="shared" si="42"/>
        <v>4</v>
      </c>
      <c r="L2703" s="4">
        <v>1</v>
      </c>
    </row>
    <row r="2704" spans="1:12" x14ac:dyDescent="0.25">
      <c r="A2704" s="3" t="s">
        <v>2483</v>
      </c>
      <c r="B2704" s="3" t="s">
        <v>5373</v>
      </c>
      <c r="C2704" s="3" t="s">
        <v>2234</v>
      </c>
      <c r="D2704" s="3" t="s">
        <v>2243</v>
      </c>
      <c r="E2704" s="3" t="s">
        <v>92</v>
      </c>
      <c r="F2704" s="3" t="s">
        <v>91</v>
      </c>
      <c r="G2704" s="3" t="s">
        <v>120</v>
      </c>
      <c r="H2704" s="3" t="s">
        <v>2879</v>
      </c>
      <c r="I2704" s="11">
        <v>9</v>
      </c>
      <c r="J2704" s="12">
        <v>3</v>
      </c>
      <c r="K2704" s="12">
        <f t="shared" si="42"/>
        <v>3</v>
      </c>
      <c r="L2704" s="4">
        <v>1</v>
      </c>
    </row>
    <row r="2705" spans="1:12" x14ac:dyDescent="0.25">
      <c r="A2705" s="3" t="s">
        <v>2482</v>
      </c>
      <c r="B2705" s="3" t="s">
        <v>5374</v>
      </c>
      <c r="C2705" s="3" t="s">
        <v>2234</v>
      </c>
      <c r="D2705" s="3" t="s">
        <v>2243</v>
      </c>
      <c r="E2705" s="3" t="s">
        <v>115</v>
      </c>
      <c r="F2705" s="3" t="s">
        <v>114</v>
      </c>
      <c r="G2705" s="3" t="s">
        <v>120</v>
      </c>
      <c r="H2705" s="3" t="s">
        <v>2879</v>
      </c>
      <c r="I2705" s="11">
        <v>6</v>
      </c>
      <c r="J2705" s="12">
        <v>10</v>
      </c>
      <c r="K2705" s="12">
        <f t="shared" si="42"/>
        <v>10</v>
      </c>
      <c r="L2705" s="4">
        <v>1</v>
      </c>
    </row>
    <row r="2706" spans="1:12" x14ac:dyDescent="0.25">
      <c r="A2706" s="3" t="s">
        <v>2481</v>
      </c>
      <c r="B2706" s="3" t="s">
        <v>5064</v>
      </c>
      <c r="C2706" s="3" t="s">
        <v>2234</v>
      </c>
      <c r="D2706" s="3" t="s">
        <v>2253</v>
      </c>
      <c r="E2706" s="3" t="s">
        <v>86</v>
      </c>
      <c r="F2706" s="3" t="s">
        <v>85</v>
      </c>
      <c r="G2706" s="3" t="s">
        <v>127</v>
      </c>
      <c r="H2706" s="3" t="s">
        <v>142</v>
      </c>
      <c r="I2706" s="11">
        <v>5</v>
      </c>
      <c r="J2706" s="12">
        <v>7</v>
      </c>
      <c r="K2706" s="12">
        <f t="shared" si="42"/>
        <v>7</v>
      </c>
      <c r="L2706" s="4">
        <v>1</v>
      </c>
    </row>
    <row r="2707" spans="1:12" x14ac:dyDescent="0.25">
      <c r="A2707" s="3" t="s">
        <v>2480</v>
      </c>
      <c r="B2707" s="3" t="s">
        <v>5065</v>
      </c>
      <c r="C2707" s="3" t="s">
        <v>2234</v>
      </c>
      <c r="D2707" s="3" t="s">
        <v>2479</v>
      </c>
      <c r="E2707" s="3" t="s">
        <v>103</v>
      </c>
      <c r="F2707" s="3" t="s">
        <v>102</v>
      </c>
      <c r="G2707" s="3" t="s">
        <v>120</v>
      </c>
      <c r="H2707" s="3" t="s">
        <v>2879</v>
      </c>
      <c r="I2707" s="11">
        <v>4</v>
      </c>
      <c r="J2707" s="12">
        <v>3</v>
      </c>
      <c r="K2707" s="12">
        <f t="shared" si="42"/>
        <v>3</v>
      </c>
      <c r="L2707" s="4">
        <v>1</v>
      </c>
    </row>
    <row r="2708" spans="1:12" x14ac:dyDescent="0.25">
      <c r="A2708" s="3" t="s">
        <v>2478</v>
      </c>
      <c r="B2708" s="3" t="s">
        <v>5066</v>
      </c>
      <c r="C2708" s="3" t="s">
        <v>2234</v>
      </c>
      <c r="D2708" s="3" t="s">
        <v>2271</v>
      </c>
      <c r="E2708" s="3" t="s">
        <v>2223</v>
      </c>
      <c r="F2708" s="3" t="s">
        <v>97</v>
      </c>
      <c r="G2708" s="3" t="s">
        <v>127</v>
      </c>
      <c r="H2708" s="3" t="s">
        <v>142</v>
      </c>
      <c r="I2708" s="11">
        <v>8</v>
      </c>
      <c r="J2708" s="12">
        <v>1</v>
      </c>
      <c r="K2708" s="12">
        <f t="shared" si="42"/>
        <v>1</v>
      </c>
      <c r="L2708" s="4">
        <v>1</v>
      </c>
    </row>
    <row r="2709" spans="1:12" x14ac:dyDescent="0.25">
      <c r="A2709" s="3" t="s">
        <v>2477</v>
      </c>
      <c r="B2709" s="3" t="s">
        <v>5067</v>
      </c>
      <c r="C2709" s="3" t="s">
        <v>2234</v>
      </c>
      <c r="D2709" s="3" t="s">
        <v>2357</v>
      </c>
      <c r="E2709" s="3" t="s">
        <v>68</v>
      </c>
      <c r="F2709" s="3" t="s">
        <v>67</v>
      </c>
      <c r="G2709" s="3" t="s">
        <v>127</v>
      </c>
      <c r="H2709" s="3" t="s">
        <v>142</v>
      </c>
      <c r="I2709" s="11">
        <v>1</v>
      </c>
      <c r="J2709" s="12">
        <v>1</v>
      </c>
      <c r="K2709" s="12">
        <f t="shared" si="42"/>
        <v>1</v>
      </c>
      <c r="L2709" s="4">
        <v>1</v>
      </c>
    </row>
    <row r="2710" spans="1:12" x14ac:dyDescent="0.25">
      <c r="A2710" s="3" t="s">
        <v>2476</v>
      </c>
      <c r="B2710" s="3" t="s">
        <v>5375</v>
      </c>
      <c r="C2710" s="3" t="s">
        <v>2234</v>
      </c>
      <c r="D2710" s="3" t="s">
        <v>2243</v>
      </c>
      <c r="E2710" s="3" t="s">
        <v>52</v>
      </c>
      <c r="F2710" s="3" t="s">
        <v>51</v>
      </c>
      <c r="G2710" s="3" t="s">
        <v>120</v>
      </c>
      <c r="H2710" s="3" t="s">
        <v>2879</v>
      </c>
      <c r="I2710" s="11">
        <v>5</v>
      </c>
      <c r="J2710" s="12">
        <v>1</v>
      </c>
      <c r="K2710" s="12">
        <f t="shared" si="42"/>
        <v>1</v>
      </c>
      <c r="L2710" s="4">
        <v>1</v>
      </c>
    </row>
    <row r="2711" spans="1:12" x14ac:dyDescent="0.25">
      <c r="A2711" s="3" t="s">
        <v>2475</v>
      </c>
      <c r="B2711" s="3" t="s">
        <v>5068</v>
      </c>
      <c r="C2711" s="3" t="s">
        <v>2234</v>
      </c>
      <c r="D2711" s="3" t="s">
        <v>2474</v>
      </c>
      <c r="E2711" s="3" t="s">
        <v>113</v>
      </c>
      <c r="F2711" s="3" t="s">
        <v>112</v>
      </c>
      <c r="G2711" s="3" t="s">
        <v>120</v>
      </c>
      <c r="H2711" s="3" t="s">
        <v>2879</v>
      </c>
      <c r="I2711" s="11">
        <v>1</v>
      </c>
      <c r="J2711" s="12">
        <v>2</v>
      </c>
      <c r="K2711" s="12">
        <f t="shared" si="42"/>
        <v>2</v>
      </c>
      <c r="L2711" s="4">
        <v>1</v>
      </c>
    </row>
    <row r="2712" spans="1:12" x14ac:dyDescent="0.25">
      <c r="A2712" s="3" t="s">
        <v>2473</v>
      </c>
      <c r="B2712" s="3" t="s">
        <v>5069</v>
      </c>
      <c r="C2712" s="3" t="s">
        <v>2234</v>
      </c>
      <c r="D2712" s="3" t="s">
        <v>2315</v>
      </c>
      <c r="E2712" s="3" t="s">
        <v>82</v>
      </c>
      <c r="F2712" s="3" t="s">
        <v>81</v>
      </c>
      <c r="G2712" s="3" t="s">
        <v>127</v>
      </c>
      <c r="H2712" s="3" t="s">
        <v>142</v>
      </c>
      <c r="I2712" s="11">
        <v>1</v>
      </c>
      <c r="J2712" s="12">
        <v>1</v>
      </c>
      <c r="K2712" s="12">
        <f t="shared" si="42"/>
        <v>1</v>
      </c>
      <c r="L2712" s="4">
        <v>1</v>
      </c>
    </row>
    <row r="2713" spans="1:12" x14ac:dyDescent="0.25">
      <c r="A2713" s="3" t="s">
        <v>2472</v>
      </c>
      <c r="B2713" s="3" t="s">
        <v>5070</v>
      </c>
      <c r="C2713" s="3" t="s">
        <v>2234</v>
      </c>
      <c r="D2713" s="3" t="s">
        <v>2277</v>
      </c>
      <c r="E2713" s="3" t="s">
        <v>52</v>
      </c>
      <c r="F2713" s="3" t="s">
        <v>51</v>
      </c>
      <c r="G2713" s="3" t="s">
        <v>51</v>
      </c>
      <c r="H2713" s="3" t="s">
        <v>52</v>
      </c>
      <c r="I2713" s="11">
        <v>1</v>
      </c>
      <c r="J2713" s="12">
        <v>1</v>
      </c>
      <c r="K2713" s="12">
        <f t="shared" si="42"/>
        <v>1</v>
      </c>
      <c r="L2713" s="4">
        <v>1</v>
      </c>
    </row>
    <row r="2714" spans="1:12" x14ac:dyDescent="0.25">
      <c r="A2714" s="3" t="s">
        <v>2471</v>
      </c>
      <c r="B2714" s="3" t="s">
        <v>5071</v>
      </c>
      <c r="C2714" s="3" t="s">
        <v>2234</v>
      </c>
      <c r="D2714" s="3" t="s">
        <v>2353</v>
      </c>
      <c r="E2714" s="3" t="s">
        <v>2228</v>
      </c>
      <c r="F2714" s="3" t="s">
        <v>2229</v>
      </c>
      <c r="G2714" s="3" t="s">
        <v>118</v>
      </c>
      <c r="H2714" s="3" t="s">
        <v>2880</v>
      </c>
      <c r="I2714" s="11">
        <v>1</v>
      </c>
      <c r="J2714" s="12">
        <v>1</v>
      </c>
      <c r="K2714" s="12">
        <f t="shared" si="42"/>
        <v>1</v>
      </c>
      <c r="L2714" s="4">
        <v>1</v>
      </c>
    </row>
    <row r="2715" spans="1:12" x14ac:dyDescent="0.25">
      <c r="A2715" s="3" t="s">
        <v>2470</v>
      </c>
      <c r="B2715" s="3" t="s">
        <v>5376</v>
      </c>
      <c r="C2715" s="3" t="s">
        <v>2234</v>
      </c>
      <c r="D2715" s="3" t="s">
        <v>2243</v>
      </c>
      <c r="E2715" s="3" t="s">
        <v>46</v>
      </c>
      <c r="F2715" s="3" t="s">
        <v>45</v>
      </c>
      <c r="G2715" s="3" t="s">
        <v>120</v>
      </c>
      <c r="H2715" s="3" t="s">
        <v>2879</v>
      </c>
      <c r="I2715" s="11">
        <v>5</v>
      </c>
      <c r="J2715" s="12">
        <v>1</v>
      </c>
      <c r="K2715" s="12">
        <f t="shared" si="42"/>
        <v>1</v>
      </c>
      <c r="L2715" s="4">
        <v>1</v>
      </c>
    </row>
    <row r="2716" spans="1:12" x14ac:dyDescent="0.25">
      <c r="A2716" s="3" t="s">
        <v>2469</v>
      </c>
      <c r="B2716" s="3" t="s">
        <v>4001</v>
      </c>
      <c r="C2716" s="3" t="s">
        <v>2234</v>
      </c>
      <c r="D2716" s="3" t="s">
        <v>2298</v>
      </c>
      <c r="E2716" s="3" t="s">
        <v>86</v>
      </c>
      <c r="F2716" s="3" t="s">
        <v>85</v>
      </c>
      <c r="G2716" s="3" t="s">
        <v>120</v>
      </c>
      <c r="H2716" s="3" t="s">
        <v>2879</v>
      </c>
      <c r="I2716" s="11">
        <v>1</v>
      </c>
      <c r="J2716" s="12">
        <v>1</v>
      </c>
      <c r="K2716" s="12">
        <f t="shared" si="42"/>
        <v>1</v>
      </c>
      <c r="L2716" s="4">
        <v>0.5</v>
      </c>
    </row>
    <row r="2717" spans="1:12" x14ac:dyDescent="0.25">
      <c r="A2717" s="3" t="s">
        <v>2469</v>
      </c>
      <c r="B2717" s="3" t="s">
        <v>4001</v>
      </c>
      <c r="C2717" s="3" t="s">
        <v>2234</v>
      </c>
      <c r="D2717" s="3" t="s">
        <v>2298</v>
      </c>
      <c r="E2717" s="3" t="s">
        <v>2224</v>
      </c>
      <c r="F2717" s="3" t="s">
        <v>40</v>
      </c>
      <c r="G2717" s="3" t="s">
        <v>120</v>
      </c>
      <c r="H2717" s="3" t="s">
        <v>2879</v>
      </c>
      <c r="I2717" s="11">
        <v>1</v>
      </c>
      <c r="J2717" s="12">
        <v>1</v>
      </c>
      <c r="K2717" s="12">
        <f t="shared" si="42"/>
        <v>1</v>
      </c>
      <c r="L2717" s="4">
        <v>0.5</v>
      </c>
    </row>
    <row r="2718" spans="1:12" x14ac:dyDescent="0.25">
      <c r="A2718" s="3" t="s">
        <v>2468</v>
      </c>
      <c r="B2718" s="3" t="s">
        <v>5072</v>
      </c>
      <c r="C2718" s="3" t="s">
        <v>2234</v>
      </c>
      <c r="D2718" s="3" t="s">
        <v>2300</v>
      </c>
      <c r="E2718" s="3" t="s">
        <v>76</v>
      </c>
      <c r="F2718" s="3" t="s">
        <v>75</v>
      </c>
      <c r="G2718" s="3" t="s">
        <v>127</v>
      </c>
      <c r="H2718" s="3" t="s">
        <v>142</v>
      </c>
      <c r="I2718" s="11">
        <v>5</v>
      </c>
      <c r="J2718" s="12">
        <v>2</v>
      </c>
      <c r="K2718" s="12">
        <f t="shared" si="42"/>
        <v>2</v>
      </c>
      <c r="L2718" s="4">
        <v>1</v>
      </c>
    </row>
    <row r="2719" spans="1:12" x14ac:dyDescent="0.25">
      <c r="A2719" s="3" t="s">
        <v>2467</v>
      </c>
      <c r="B2719" s="3" t="s">
        <v>5073</v>
      </c>
      <c r="C2719" s="3" t="s">
        <v>2234</v>
      </c>
      <c r="D2719" s="3" t="s">
        <v>2466</v>
      </c>
      <c r="E2719" s="3" t="s">
        <v>117</v>
      </c>
      <c r="F2719" s="3" t="s">
        <v>116</v>
      </c>
      <c r="G2719" s="3" t="s">
        <v>116</v>
      </c>
      <c r="H2719" s="3" t="s">
        <v>117</v>
      </c>
      <c r="I2719" s="11">
        <v>3</v>
      </c>
      <c r="J2719" s="12">
        <v>4</v>
      </c>
      <c r="K2719" s="12">
        <f t="shared" si="42"/>
        <v>4</v>
      </c>
      <c r="L2719" s="4">
        <v>1</v>
      </c>
    </row>
    <row r="2720" spans="1:12" x14ac:dyDescent="0.25">
      <c r="A2720" s="3" t="s">
        <v>2465</v>
      </c>
      <c r="B2720" s="3" t="s">
        <v>4002</v>
      </c>
      <c r="C2720" s="3" t="s">
        <v>2234</v>
      </c>
      <c r="D2720" s="3" t="s">
        <v>2247</v>
      </c>
      <c r="E2720" s="3" t="s">
        <v>117</v>
      </c>
      <c r="F2720" s="3" t="s">
        <v>116</v>
      </c>
      <c r="G2720" s="3" t="s">
        <v>116</v>
      </c>
      <c r="H2720" s="3" t="s">
        <v>117</v>
      </c>
      <c r="I2720" s="11">
        <v>1</v>
      </c>
      <c r="J2720" s="12">
        <v>1</v>
      </c>
      <c r="K2720" s="12">
        <f t="shared" si="42"/>
        <v>1</v>
      </c>
      <c r="L2720" s="4">
        <v>0.4</v>
      </c>
    </row>
    <row r="2721" spans="1:12" x14ac:dyDescent="0.25">
      <c r="A2721" s="3" t="s">
        <v>2465</v>
      </c>
      <c r="B2721" s="3" t="s">
        <v>4002</v>
      </c>
      <c r="C2721" s="3" t="s">
        <v>2234</v>
      </c>
      <c r="D2721" s="3" t="s">
        <v>2351</v>
      </c>
      <c r="E2721" s="3" t="s">
        <v>117</v>
      </c>
      <c r="F2721" s="3" t="s">
        <v>116</v>
      </c>
      <c r="G2721" s="3" t="s">
        <v>116</v>
      </c>
      <c r="H2721" s="3" t="s">
        <v>117</v>
      </c>
      <c r="I2721" s="11">
        <v>1</v>
      </c>
      <c r="J2721" s="12">
        <v>1</v>
      </c>
      <c r="K2721" s="12">
        <f t="shared" si="42"/>
        <v>1</v>
      </c>
      <c r="L2721" s="4">
        <v>0.6</v>
      </c>
    </row>
    <row r="2722" spans="1:12" x14ac:dyDescent="0.25">
      <c r="A2722" s="3" t="s">
        <v>2464</v>
      </c>
      <c r="B2722" s="3" t="s">
        <v>5074</v>
      </c>
      <c r="C2722" s="3" t="s">
        <v>2234</v>
      </c>
      <c r="D2722" s="3" t="s">
        <v>2315</v>
      </c>
      <c r="E2722" s="3" t="s">
        <v>25</v>
      </c>
      <c r="F2722" s="3" t="s">
        <v>24</v>
      </c>
      <c r="G2722" s="3" t="s">
        <v>127</v>
      </c>
      <c r="H2722" s="3" t="s">
        <v>142</v>
      </c>
      <c r="I2722" s="11">
        <v>1</v>
      </c>
      <c r="J2722" s="12">
        <v>2</v>
      </c>
      <c r="K2722" s="12">
        <f t="shared" si="42"/>
        <v>2</v>
      </c>
      <c r="L2722" s="4">
        <v>1</v>
      </c>
    </row>
    <row r="2723" spans="1:12" x14ac:dyDescent="0.25">
      <c r="A2723" s="3" t="s">
        <v>2463</v>
      </c>
      <c r="B2723" s="3" t="s">
        <v>5075</v>
      </c>
      <c r="C2723" s="3" t="s">
        <v>2234</v>
      </c>
      <c r="D2723" s="3" t="s">
        <v>2353</v>
      </c>
      <c r="E2723" s="3" t="s">
        <v>2228</v>
      </c>
      <c r="F2723" s="3" t="s">
        <v>2229</v>
      </c>
      <c r="G2723" s="3" t="s">
        <v>118</v>
      </c>
      <c r="H2723" s="3" t="s">
        <v>2880</v>
      </c>
      <c r="I2723" s="11">
        <v>8</v>
      </c>
      <c r="J2723" s="12">
        <v>10</v>
      </c>
      <c r="K2723" s="12">
        <f t="shared" si="42"/>
        <v>10</v>
      </c>
      <c r="L2723" s="4">
        <v>1</v>
      </c>
    </row>
    <row r="2724" spans="1:12" x14ac:dyDescent="0.25">
      <c r="A2724" s="3" t="s">
        <v>2462</v>
      </c>
      <c r="B2724" s="3" t="s">
        <v>5377</v>
      </c>
      <c r="C2724" s="3" t="s">
        <v>2234</v>
      </c>
      <c r="D2724" s="3" t="s">
        <v>2243</v>
      </c>
      <c r="E2724" s="3" t="s">
        <v>21</v>
      </c>
      <c r="F2724" s="3" t="s">
        <v>20</v>
      </c>
      <c r="G2724" s="3" t="s">
        <v>120</v>
      </c>
      <c r="H2724" s="3" t="s">
        <v>2879</v>
      </c>
      <c r="I2724" s="11">
        <v>6</v>
      </c>
      <c r="J2724" s="12">
        <v>7</v>
      </c>
      <c r="K2724" s="12">
        <f t="shared" si="42"/>
        <v>7</v>
      </c>
      <c r="L2724" s="4">
        <v>1</v>
      </c>
    </row>
    <row r="2725" spans="1:12" x14ac:dyDescent="0.25">
      <c r="A2725" s="3" t="s">
        <v>2461</v>
      </c>
      <c r="B2725" s="3" t="s">
        <v>5378</v>
      </c>
      <c r="C2725" s="3" t="s">
        <v>2234</v>
      </c>
      <c r="D2725" s="3" t="s">
        <v>2460</v>
      </c>
      <c r="E2725" s="3" t="s">
        <v>117</v>
      </c>
      <c r="F2725" s="3" t="s">
        <v>116</v>
      </c>
      <c r="G2725" s="3" t="s">
        <v>116</v>
      </c>
      <c r="H2725" s="3" t="s">
        <v>117</v>
      </c>
      <c r="I2725" s="11">
        <v>5</v>
      </c>
      <c r="J2725" s="12">
        <v>9</v>
      </c>
      <c r="K2725" s="12">
        <f t="shared" si="42"/>
        <v>9</v>
      </c>
      <c r="L2725" s="4">
        <v>1</v>
      </c>
    </row>
    <row r="2726" spans="1:12" x14ac:dyDescent="0.25">
      <c r="A2726" s="3" t="s">
        <v>2459</v>
      </c>
      <c r="B2726" s="3" t="s">
        <v>5076</v>
      </c>
      <c r="C2726" s="3" t="s">
        <v>2234</v>
      </c>
      <c r="D2726" s="3" t="s">
        <v>2423</v>
      </c>
      <c r="E2726" s="3" t="s">
        <v>27</v>
      </c>
      <c r="F2726" s="3" t="s">
        <v>26</v>
      </c>
      <c r="G2726" s="3" t="s">
        <v>120</v>
      </c>
      <c r="H2726" s="3" t="s">
        <v>2879</v>
      </c>
      <c r="I2726" s="11">
        <v>1</v>
      </c>
      <c r="J2726" s="12">
        <v>5</v>
      </c>
      <c r="K2726" s="12">
        <f t="shared" si="42"/>
        <v>5</v>
      </c>
      <c r="L2726" s="4">
        <v>1</v>
      </c>
    </row>
    <row r="2727" spans="1:12" x14ac:dyDescent="0.25">
      <c r="A2727" s="3" t="s">
        <v>2458</v>
      </c>
      <c r="B2727" s="3" t="s">
        <v>5077</v>
      </c>
      <c r="C2727" s="3" t="s">
        <v>2234</v>
      </c>
      <c r="D2727" s="3" t="s">
        <v>2298</v>
      </c>
      <c r="E2727" s="3" t="s">
        <v>74</v>
      </c>
      <c r="F2727" s="3" t="s">
        <v>73</v>
      </c>
      <c r="G2727" s="3" t="s">
        <v>120</v>
      </c>
      <c r="H2727" s="3" t="s">
        <v>2879</v>
      </c>
      <c r="I2727" s="11">
        <v>10</v>
      </c>
      <c r="J2727" s="12">
        <v>8</v>
      </c>
      <c r="K2727" s="12">
        <f t="shared" si="42"/>
        <v>8</v>
      </c>
      <c r="L2727" s="4">
        <v>1</v>
      </c>
    </row>
    <row r="2728" spans="1:12" x14ac:dyDescent="0.25">
      <c r="A2728" s="3" t="s">
        <v>2457</v>
      </c>
      <c r="B2728" s="3" t="s">
        <v>4003</v>
      </c>
      <c r="C2728" s="3" t="s">
        <v>2234</v>
      </c>
      <c r="D2728" s="3" t="s">
        <v>2449</v>
      </c>
      <c r="E2728" s="3" t="s">
        <v>82</v>
      </c>
      <c r="F2728" s="3" t="s">
        <v>81</v>
      </c>
      <c r="G2728" s="3" t="s">
        <v>127</v>
      </c>
      <c r="H2728" s="3" t="s">
        <v>142</v>
      </c>
      <c r="I2728" s="11">
        <v>5</v>
      </c>
      <c r="J2728" s="12">
        <v>5</v>
      </c>
      <c r="K2728" s="12">
        <f t="shared" si="42"/>
        <v>5</v>
      </c>
      <c r="L2728" s="4">
        <v>1</v>
      </c>
    </row>
    <row r="2729" spans="1:12" x14ac:dyDescent="0.25">
      <c r="A2729" s="3" t="s">
        <v>2456</v>
      </c>
      <c r="B2729" s="3" t="s">
        <v>5078</v>
      </c>
      <c r="C2729" s="3" t="s">
        <v>2234</v>
      </c>
      <c r="D2729" s="3" t="s">
        <v>2264</v>
      </c>
      <c r="E2729" s="3" t="s">
        <v>58</v>
      </c>
      <c r="F2729" s="3" t="s">
        <v>57</v>
      </c>
      <c r="G2729" s="3" t="s">
        <v>118</v>
      </c>
      <c r="H2729" s="3" t="s">
        <v>2880</v>
      </c>
      <c r="I2729" s="11">
        <v>5</v>
      </c>
      <c r="J2729" s="12">
        <v>11</v>
      </c>
      <c r="K2729" s="12">
        <f t="shared" si="42"/>
        <v>11</v>
      </c>
      <c r="L2729" s="4">
        <v>1</v>
      </c>
    </row>
    <row r="2730" spans="1:12" x14ac:dyDescent="0.25">
      <c r="A2730" s="3" t="s">
        <v>2455</v>
      </c>
      <c r="B2730" s="3" t="s">
        <v>5079</v>
      </c>
      <c r="C2730" s="3" t="s">
        <v>2234</v>
      </c>
      <c r="D2730" s="3" t="s">
        <v>2454</v>
      </c>
      <c r="E2730" s="3" t="s">
        <v>37</v>
      </c>
      <c r="F2730" s="3" t="s">
        <v>36</v>
      </c>
      <c r="G2730" s="3" t="s">
        <v>127</v>
      </c>
      <c r="H2730" s="3" t="s">
        <v>142</v>
      </c>
      <c r="I2730" s="11">
        <v>5</v>
      </c>
      <c r="J2730" s="12">
        <v>2</v>
      </c>
      <c r="K2730" s="12">
        <f t="shared" si="42"/>
        <v>2</v>
      </c>
      <c r="L2730" s="4">
        <v>1</v>
      </c>
    </row>
    <row r="2731" spans="1:12" x14ac:dyDescent="0.25">
      <c r="A2731" s="3" t="s">
        <v>2453</v>
      </c>
      <c r="B2731" s="3" t="s">
        <v>5080</v>
      </c>
      <c r="C2731" s="3" t="s">
        <v>2234</v>
      </c>
      <c r="D2731" s="3" t="s">
        <v>2312</v>
      </c>
      <c r="E2731" s="3" t="s">
        <v>2223</v>
      </c>
      <c r="F2731" s="3" t="s">
        <v>97</v>
      </c>
      <c r="G2731" s="3" t="s">
        <v>127</v>
      </c>
      <c r="H2731" s="3" t="s">
        <v>142</v>
      </c>
      <c r="I2731" s="11">
        <v>4</v>
      </c>
      <c r="J2731" s="12">
        <v>4</v>
      </c>
      <c r="K2731" s="12">
        <f t="shared" si="42"/>
        <v>4</v>
      </c>
      <c r="L2731" s="4">
        <v>1</v>
      </c>
    </row>
    <row r="2732" spans="1:12" x14ac:dyDescent="0.25">
      <c r="A2732" s="3" t="s">
        <v>2452</v>
      </c>
      <c r="B2732" s="3" t="s">
        <v>2914</v>
      </c>
      <c r="C2732" s="3" t="s">
        <v>2234</v>
      </c>
      <c r="D2732" s="3" t="s">
        <v>2451</v>
      </c>
      <c r="E2732" s="3" t="s">
        <v>70</v>
      </c>
      <c r="F2732" s="3" t="s">
        <v>69</v>
      </c>
      <c r="G2732" s="3" t="s">
        <v>120</v>
      </c>
      <c r="H2732" s="3" t="s">
        <v>2879</v>
      </c>
      <c r="I2732" s="11">
        <v>1</v>
      </c>
      <c r="J2732" s="12">
        <v>1</v>
      </c>
      <c r="K2732" s="12">
        <f t="shared" si="42"/>
        <v>1</v>
      </c>
      <c r="L2732" s="4">
        <v>0.3</v>
      </c>
    </row>
    <row r="2733" spans="1:12" x14ac:dyDescent="0.25">
      <c r="A2733" s="3" t="s">
        <v>2450</v>
      </c>
      <c r="B2733" s="3" t="s">
        <v>5081</v>
      </c>
      <c r="C2733" s="3" t="s">
        <v>2234</v>
      </c>
      <c r="D2733" s="3" t="s">
        <v>2449</v>
      </c>
      <c r="E2733" s="3" t="s">
        <v>82</v>
      </c>
      <c r="F2733" s="3" t="s">
        <v>81</v>
      </c>
      <c r="G2733" s="3" t="s">
        <v>127</v>
      </c>
      <c r="H2733" s="3" t="s">
        <v>142</v>
      </c>
      <c r="I2733" s="11">
        <v>9</v>
      </c>
      <c r="J2733" s="12">
        <v>1</v>
      </c>
      <c r="K2733" s="12">
        <f t="shared" si="42"/>
        <v>1</v>
      </c>
      <c r="L2733" s="4">
        <v>1</v>
      </c>
    </row>
    <row r="2734" spans="1:12" x14ac:dyDescent="0.25">
      <c r="A2734" s="3" t="s">
        <v>2448</v>
      </c>
      <c r="B2734" s="3" t="s">
        <v>5082</v>
      </c>
      <c r="C2734" s="3" t="s">
        <v>2234</v>
      </c>
      <c r="D2734" s="3" t="s">
        <v>2271</v>
      </c>
      <c r="E2734" s="3" t="s">
        <v>56</v>
      </c>
      <c r="F2734" s="3" t="s">
        <v>55</v>
      </c>
      <c r="G2734" s="3" t="s">
        <v>127</v>
      </c>
      <c r="H2734" s="3" t="s">
        <v>142</v>
      </c>
      <c r="I2734" s="11">
        <v>5</v>
      </c>
      <c r="J2734" s="12">
        <v>7</v>
      </c>
      <c r="K2734" s="12">
        <f t="shared" si="42"/>
        <v>7</v>
      </c>
      <c r="L2734" s="4">
        <v>1</v>
      </c>
    </row>
    <row r="2735" spans="1:12" x14ac:dyDescent="0.25">
      <c r="A2735" s="3" t="s">
        <v>2447</v>
      </c>
      <c r="B2735" s="3" t="s">
        <v>5083</v>
      </c>
      <c r="C2735" s="3" t="s">
        <v>2234</v>
      </c>
      <c r="D2735" s="3" t="s">
        <v>2446</v>
      </c>
      <c r="E2735" s="3" t="s">
        <v>90</v>
      </c>
      <c r="F2735" s="3" t="s">
        <v>89</v>
      </c>
      <c r="G2735" s="3" t="s">
        <v>127</v>
      </c>
      <c r="H2735" s="3" t="s">
        <v>142</v>
      </c>
      <c r="I2735" s="11">
        <v>5</v>
      </c>
      <c r="J2735" s="12">
        <v>4</v>
      </c>
      <c r="K2735" s="12">
        <f t="shared" si="42"/>
        <v>4</v>
      </c>
      <c r="L2735" s="4">
        <v>1</v>
      </c>
    </row>
    <row r="2736" spans="1:12" x14ac:dyDescent="0.25">
      <c r="A2736" s="3" t="s">
        <v>2445</v>
      </c>
      <c r="B2736" s="3" t="s">
        <v>5084</v>
      </c>
      <c r="C2736" s="3" t="s">
        <v>2234</v>
      </c>
      <c r="D2736" s="3" t="s">
        <v>2298</v>
      </c>
      <c r="E2736" s="3" t="s">
        <v>56</v>
      </c>
      <c r="F2736" s="3" t="s">
        <v>55</v>
      </c>
      <c r="G2736" s="3" t="s">
        <v>120</v>
      </c>
      <c r="H2736" s="3" t="s">
        <v>2879</v>
      </c>
      <c r="I2736" s="11">
        <v>1</v>
      </c>
      <c r="J2736" s="12">
        <v>1</v>
      </c>
      <c r="K2736" s="12">
        <f t="shared" si="42"/>
        <v>1</v>
      </c>
      <c r="L2736" s="4">
        <v>1</v>
      </c>
    </row>
    <row r="2737" spans="1:12" x14ac:dyDescent="0.25">
      <c r="A2737" s="3" t="s">
        <v>2444</v>
      </c>
      <c r="B2737" s="3" t="s">
        <v>5085</v>
      </c>
      <c r="C2737" s="3" t="s">
        <v>2234</v>
      </c>
      <c r="D2737" s="3" t="s">
        <v>2237</v>
      </c>
      <c r="E2737" s="3" t="s">
        <v>101</v>
      </c>
      <c r="F2737" s="3" t="s">
        <v>100</v>
      </c>
      <c r="G2737" s="3" t="s">
        <v>100</v>
      </c>
      <c r="H2737" s="3" t="s">
        <v>2876</v>
      </c>
      <c r="I2737" s="11">
        <v>5</v>
      </c>
      <c r="J2737" s="12">
        <v>7</v>
      </c>
      <c r="K2737" s="12">
        <f t="shared" si="42"/>
        <v>7</v>
      </c>
      <c r="L2737" s="4">
        <v>1</v>
      </c>
    </row>
    <row r="2738" spans="1:12" x14ac:dyDescent="0.25">
      <c r="A2738" s="3" t="s">
        <v>2443</v>
      </c>
      <c r="B2738" s="3" t="s">
        <v>5086</v>
      </c>
      <c r="C2738" s="3" t="s">
        <v>2234</v>
      </c>
      <c r="D2738" s="3" t="s">
        <v>2298</v>
      </c>
      <c r="E2738" s="3" t="s">
        <v>19</v>
      </c>
      <c r="F2738" s="3" t="s">
        <v>18</v>
      </c>
      <c r="G2738" s="3" t="s">
        <v>120</v>
      </c>
      <c r="H2738" s="3" t="s">
        <v>2879</v>
      </c>
      <c r="I2738" s="11">
        <v>1</v>
      </c>
      <c r="J2738" s="12">
        <v>1</v>
      </c>
      <c r="K2738" s="12">
        <f t="shared" si="42"/>
        <v>1</v>
      </c>
      <c r="L2738" s="4">
        <v>1</v>
      </c>
    </row>
    <row r="2739" spans="1:12" x14ac:dyDescent="0.25">
      <c r="A2739" s="3" t="s">
        <v>2442</v>
      </c>
      <c r="B2739" s="3" t="s">
        <v>5087</v>
      </c>
      <c r="C2739" s="3" t="s">
        <v>2234</v>
      </c>
      <c r="D2739" s="3" t="s">
        <v>2423</v>
      </c>
      <c r="E2739" s="3" t="s">
        <v>27</v>
      </c>
      <c r="F2739" s="3" t="s">
        <v>26</v>
      </c>
      <c r="G2739" s="3" t="s">
        <v>120</v>
      </c>
      <c r="H2739" s="3" t="s">
        <v>2879</v>
      </c>
      <c r="I2739" s="11">
        <v>1</v>
      </c>
      <c r="J2739" s="12">
        <v>3</v>
      </c>
      <c r="K2739" s="12">
        <f t="shared" si="42"/>
        <v>3</v>
      </c>
      <c r="L2739" s="4">
        <v>1</v>
      </c>
    </row>
    <row r="2740" spans="1:12" x14ac:dyDescent="0.25">
      <c r="A2740" s="3" t="s">
        <v>2441</v>
      </c>
      <c r="B2740" s="3" t="s">
        <v>5379</v>
      </c>
      <c r="C2740" s="3" t="s">
        <v>2234</v>
      </c>
      <c r="D2740" s="3" t="s">
        <v>2243</v>
      </c>
      <c r="E2740" s="3" t="s">
        <v>7</v>
      </c>
      <c r="F2740" s="3" t="s">
        <v>6</v>
      </c>
      <c r="G2740" s="3" t="s">
        <v>120</v>
      </c>
      <c r="H2740" s="3" t="s">
        <v>2879</v>
      </c>
      <c r="I2740" s="11">
        <v>9</v>
      </c>
      <c r="J2740" s="12">
        <v>2</v>
      </c>
      <c r="K2740" s="12">
        <f t="shared" si="42"/>
        <v>2</v>
      </c>
      <c r="L2740" s="4">
        <v>1</v>
      </c>
    </row>
    <row r="2741" spans="1:12" x14ac:dyDescent="0.25">
      <c r="A2741" s="3" t="s">
        <v>2440</v>
      </c>
      <c r="B2741" s="3" t="s">
        <v>5088</v>
      </c>
      <c r="C2741" s="3" t="s">
        <v>2234</v>
      </c>
      <c r="D2741" s="3" t="s">
        <v>2439</v>
      </c>
      <c r="E2741" s="3" t="s">
        <v>31</v>
      </c>
      <c r="F2741" s="3" t="s">
        <v>30</v>
      </c>
      <c r="G2741" s="3" t="s">
        <v>30</v>
      </c>
      <c r="H2741" s="3" t="s">
        <v>31</v>
      </c>
      <c r="I2741" s="11">
        <v>1</v>
      </c>
      <c r="J2741" s="12">
        <v>4</v>
      </c>
      <c r="K2741" s="12">
        <f t="shared" si="42"/>
        <v>4</v>
      </c>
      <c r="L2741" s="4">
        <v>1</v>
      </c>
    </row>
    <row r="2742" spans="1:12" x14ac:dyDescent="0.25">
      <c r="A2742" s="3" t="s">
        <v>2438</v>
      </c>
      <c r="B2742" s="3" t="s">
        <v>5089</v>
      </c>
      <c r="C2742" s="3" t="s">
        <v>2234</v>
      </c>
      <c r="D2742" s="3" t="s">
        <v>2279</v>
      </c>
      <c r="E2742" s="3" t="s">
        <v>96</v>
      </c>
      <c r="F2742" s="3" t="s">
        <v>95</v>
      </c>
      <c r="G2742" s="3" t="s">
        <v>95</v>
      </c>
      <c r="H2742" s="3" t="s">
        <v>96</v>
      </c>
      <c r="I2742" s="11">
        <v>1</v>
      </c>
      <c r="J2742" s="12">
        <v>1</v>
      </c>
      <c r="K2742" s="12">
        <f t="shared" si="42"/>
        <v>1</v>
      </c>
      <c r="L2742" s="4">
        <v>1</v>
      </c>
    </row>
    <row r="2743" spans="1:12" x14ac:dyDescent="0.25">
      <c r="A2743" s="3" t="s">
        <v>2437</v>
      </c>
      <c r="B2743" s="3" t="s">
        <v>5090</v>
      </c>
      <c r="C2743" s="3" t="s">
        <v>2234</v>
      </c>
      <c r="D2743" s="3" t="s">
        <v>2302</v>
      </c>
      <c r="E2743" s="3" t="s">
        <v>70</v>
      </c>
      <c r="F2743" s="3" t="s">
        <v>69</v>
      </c>
      <c r="G2743" s="3" t="s">
        <v>127</v>
      </c>
      <c r="H2743" s="3" t="s">
        <v>142</v>
      </c>
      <c r="I2743" s="11">
        <v>9</v>
      </c>
      <c r="J2743" s="12">
        <v>9</v>
      </c>
      <c r="K2743" s="12">
        <f t="shared" si="42"/>
        <v>9</v>
      </c>
      <c r="L2743" s="4">
        <v>1</v>
      </c>
    </row>
    <row r="2744" spans="1:12" x14ac:dyDescent="0.25">
      <c r="A2744" s="3" t="s">
        <v>2436</v>
      </c>
      <c r="B2744" s="3" t="s">
        <v>5091</v>
      </c>
      <c r="C2744" s="3" t="s">
        <v>2234</v>
      </c>
      <c r="D2744" s="3" t="s">
        <v>2282</v>
      </c>
      <c r="E2744" s="3" t="s">
        <v>31</v>
      </c>
      <c r="F2744" s="3" t="s">
        <v>30</v>
      </c>
      <c r="G2744" s="3" t="s">
        <v>30</v>
      </c>
      <c r="H2744" s="3" t="s">
        <v>31</v>
      </c>
      <c r="I2744" s="11">
        <v>5</v>
      </c>
      <c r="J2744" s="12">
        <v>10</v>
      </c>
      <c r="K2744" s="12">
        <f t="shared" si="42"/>
        <v>10</v>
      </c>
      <c r="L2744" s="4">
        <v>1</v>
      </c>
    </row>
    <row r="2745" spans="1:12" x14ac:dyDescent="0.25">
      <c r="A2745" s="3" t="s">
        <v>2435</v>
      </c>
      <c r="B2745" s="3" t="s">
        <v>5237</v>
      </c>
      <c r="C2745" s="3" t="s">
        <v>2234</v>
      </c>
      <c r="D2745" s="3" t="s">
        <v>2328</v>
      </c>
      <c r="E2745" s="3" t="s">
        <v>17</v>
      </c>
      <c r="F2745" s="3" t="s">
        <v>16</v>
      </c>
      <c r="G2745" s="3" t="s">
        <v>120</v>
      </c>
      <c r="H2745" s="3" t="s">
        <v>2879</v>
      </c>
      <c r="I2745" s="11">
        <v>5</v>
      </c>
      <c r="J2745" s="12">
        <v>1</v>
      </c>
      <c r="K2745" s="12">
        <f t="shared" si="42"/>
        <v>1</v>
      </c>
      <c r="L2745" s="4">
        <v>1</v>
      </c>
    </row>
    <row r="2746" spans="1:12" x14ac:dyDescent="0.25">
      <c r="A2746" s="3" t="s">
        <v>2434</v>
      </c>
      <c r="B2746" s="3" t="s">
        <v>5092</v>
      </c>
      <c r="C2746" s="3" t="s">
        <v>2234</v>
      </c>
      <c r="D2746" s="3" t="s">
        <v>2241</v>
      </c>
      <c r="E2746" s="3" t="s">
        <v>96</v>
      </c>
      <c r="F2746" s="3" t="s">
        <v>95</v>
      </c>
      <c r="G2746" s="3" t="s">
        <v>95</v>
      </c>
      <c r="H2746" s="3" t="s">
        <v>96</v>
      </c>
      <c r="I2746" s="11">
        <v>1</v>
      </c>
      <c r="J2746" s="12">
        <v>1</v>
      </c>
      <c r="K2746" s="12">
        <f t="shared" si="42"/>
        <v>1</v>
      </c>
      <c r="L2746" s="4">
        <v>1</v>
      </c>
    </row>
    <row r="2747" spans="1:12" x14ac:dyDescent="0.25">
      <c r="A2747" s="3" t="s">
        <v>2433</v>
      </c>
      <c r="B2747" s="3" t="s">
        <v>5093</v>
      </c>
      <c r="C2747" s="3" t="s">
        <v>2234</v>
      </c>
      <c r="D2747" s="3" t="s">
        <v>2302</v>
      </c>
      <c r="E2747" s="3" t="s">
        <v>66</v>
      </c>
      <c r="F2747" s="3" t="s">
        <v>65</v>
      </c>
      <c r="G2747" s="3" t="s">
        <v>127</v>
      </c>
      <c r="H2747" s="3" t="s">
        <v>142</v>
      </c>
      <c r="I2747" s="11">
        <v>7</v>
      </c>
      <c r="J2747" s="12">
        <v>8</v>
      </c>
      <c r="K2747" s="12">
        <f t="shared" si="42"/>
        <v>8</v>
      </c>
      <c r="L2747" s="4">
        <v>1</v>
      </c>
    </row>
    <row r="2748" spans="1:12" x14ac:dyDescent="0.25">
      <c r="A2748" s="3" t="s">
        <v>2432</v>
      </c>
      <c r="B2748" s="3" t="s">
        <v>5380</v>
      </c>
      <c r="C2748" s="3" t="s">
        <v>2234</v>
      </c>
      <c r="D2748" s="3" t="s">
        <v>2431</v>
      </c>
      <c r="E2748" s="3" t="s">
        <v>70</v>
      </c>
      <c r="F2748" s="3" t="s">
        <v>69</v>
      </c>
      <c r="G2748" s="3" t="s">
        <v>120</v>
      </c>
      <c r="H2748" s="3" t="s">
        <v>2879</v>
      </c>
      <c r="I2748" s="11">
        <v>6</v>
      </c>
      <c r="J2748" s="12">
        <v>5</v>
      </c>
      <c r="K2748" s="12">
        <f t="shared" si="42"/>
        <v>5</v>
      </c>
      <c r="L2748" s="4">
        <v>1</v>
      </c>
    </row>
    <row r="2749" spans="1:12" x14ac:dyDescent="0.25">
      <c r="A2749" s="3" t="s">
        <v>2430</v>
      </c>
      <c r="B2749" s="3" t="s">
        <v>5094</v>
      </c>
      <c r="C2749" s="3" t="s">
        <v>2234</v>
      </c>
      <c r="D2749" s="3" t="s">
        <v>2241</v>
      </c>
      <c r="E2749" s="3" t="s">
        <v>11</v>
      </c>
      <c r="F2749" s="3" t="s">
        <v>10</v>
      </c>
      <c r="G2749" s="3" t="s">
        <v>10</v>
      </c>
      <c r="H2749" s="3" t="s">
        <v>11</v>
      </c>
      <c r="I2749" s="11">
        <v>4</v>
      </c>
      <c r="J2749" s="12">
        <v>5</v>
      </c>
      <c r="K2749" s="12">
        <f t="shared" si="42"/>
        <v>5</v>
      </c>
      <c r="L2749" s="4">
        <v>1</v>
      </c>
    </row>
    <row r="2750" spans="1:12" x14ac:dyDescent="0.25">
      <c r="A2750" s="3" t="s">
        <v>2429</v>
      </c>
      <c r="B2750" s="3" t="s">
        <v>5381</v>
      </c>
      <c r="C2750" s="3" t="s">
        <v>2234</v>
      </c>
      <c r="D2750" s="3" t="s">
        <v>2243</v>
      </c>
      <c r="E2750" s="3" t="s">
        <v>96</v>
      </c>
      <c r="F2750" s="3" t="s">
        <v>95</v>
      </c>
      <c r="G2750" s="3" t="s">
        <v>120</v>
      </c>
      <c r="H2750" s="3" t="s">
        <v>2879</v>
      </c>
      <c r="I2750" s="11">
        <v>9</v>
      </c>
      <c r="J2750" s="12">
        <v>8</v>
      </c>
      <c r="K2750" s="12">
        <f t="shared" si="42"/>
        <v>8</v>
      </c>
      <c r="L2750" s="4">
        <v>1</v>
      </c>
    </row>
    <row r="2751" spans="1:12" x14ac:dyDescent="0.25">
      <c r="A2751" s="3" t="s">
        <v>2428</v>
      </c>
      <c r="B2751" s="3" t="s">
        <v>5095</v>
      </c>
      <c r="C2751" s="3" t="s">
        <v>2234</v>
      </c>
      <c r="D2751" s="3" t="s">
        <v>2384</v>
      </c>
      <c r="E2751" s="3" t="s">
        <v>11</v>
      </c>
      <c r="F2751" s="3" t="s">
        <v>10</v>
      </c>
      <c r="G2751" s="3" t="s">
        <v>120</v>
      </c>
      <c r="H2751" s="3" t="s">
        <v>2879</v>
      </c>
      <c r="I2751" s="11">
        <v>5</v>
      </c>
      <c r="J2751" s="12">
        <v>5</v>
      </c>
      <c r="K2751" s="12">
        <f t="shared" si="42"/>
        <v>5</v>
      </c>
      <c r="L2751" s="4">
        <v>1</v>
      </c>
    </row>
    <row r="2752" spans="1:12" x14ac:dyDescent="0.25">
      <c r="A2752" s="3" t="s">
        <v>2427</v>
      </c>
      <c r="B2752" s="3" t="s">
        <v>5382</v>
      </c>
      <c r="C2752" s="3" t="s">
        <v>2234</v>
      </c>
      <c r="D2752" s="3" t="s">
        <v>2243</v>
      </c>
      <c r="E2752" s="3" t="s">
        <v>27</v>
      </c>
      <c r="F2752" s="3" t="s">
        <v>26</v>
      </c>
      <c r="G2752" s="3" t="s">
        <v>120</v>
      </c>
      <c r="H2752" s="3" t="s">
        <v>2879</v>
      </c>
      <c r="I2752" s="11">
        <v>9</v>
      </c>
      <c r="J2752" s="12">
        <v>4</v>
      </c>
      <c r="K2752" s="12">
        <f t="shared" si="42"/>
        <v>4</v>
      </c>
      <c r="L2752" s="4">
        <v>1</v>
      </c>
    </row>
    <row r="2753" spans="1:12" x14ac:dyDescent="0.25">
      <c r="A2753" s="3" t="s">
        <v>2426</v>
      </c>
      <c r="B2753" s="3" t="s">
        <v>5096</v>
      </c>
      <c r="C2753" s="3" t="s">
        <v>2234</v>
      </c>
      <c r="D2753" s="3" t="s">
        <v>2308</v>
      </c>
      <c r="E2753" s="3" t="s">
        <v>117</v>
      </c>
      <c r="F2753" s="3" t="s">
        <v>116</v>
      </c>
      <c r="G2753" s="3" t="s">
        <v>116</v>
      </c>
      <c r="H2753" s="3" t="s">
        <v>117</v>
      </c>
      <c r="I2753" s="11">
        <v>1</v>
      </c>
      <c r="J2753" s="12">
        <v>2</v>
      </c>
      <c r="K2753" s="12">
        <f t="shared" si="42"/>
        <v>2</v>
      </c>
      <c r="L2753" s="4">
        <v>1</v>
      </c>
    </row>
    <row r="2754" spans="1:12" x14ac:dyDescent="0.25">
      <c r="A2754" s="3" t="s">
        <v>2425</v>
      </c>
      <c r="B2754" s="3" t="s">
        <v>5097</v>
      </c>
      <c r="C2754" s="3" t="s">
        <v>2234</v>
      </c>
      <c r="D2754" s="3" t="s">
        <v>2298</v>
      </c>
      <c r="E2754" s="3" t="s">
        <v>25</v>
      </c>
      <c r="F2754" s="3" t="s">
        <v>24</v>
      </c>
      <c r="G2754" s="3" t="s">
        <v>120</v>
      </c>
      <c r="H2754" s="3" t="s">
        <v>2879</v>
      </c>
      <c r="I2754" s="11">
        <v>8</v>
      </c>
      <c r="J2754" s="12">
        <v>9</v>
      </c>
      <c r="K2754" s="12">
        <f t="shared" ref="K2754:K2817" si="43">IF(J2754&gt;31,31,J2754)</f>
        <v>9</v>
      </c>
      <c r="L2754" s="4">
        <v>1</v>
      </c>
    </row>
    <row r="2755" spans="1:12" x14ac:dyDescent="0.25">
      <c r="A2755" s="3" t="s">
        <v>2424</v>
      </c>
      <c r="B2755" s="3" t="s">
        <v>5098</v>
      </c>
      <c r="C2755" s="3" t="s">
        <v>2234</v>
      </c>
      <c r="D2755" s="3" t="s">
        <v>2423</v>
      </c>
      <c r="E2755" s="3" t="s">
        <v>107</v>
      </c>
      <c r="F2755" s="3" t="s">
        <v>106</v>
      </c>
      <c r="G2755" s="3" t="s">
        <v>120</v>
      </c>
      <c r="H2755" s="3" t="s">
        <v>2879</v>
      </c>
      <c r="I2755" s="11">
        <v>1</v>
      </c>
      <c r="J2755" s="12">
        <v>1</v>
      </c>
      <c r="K2755" s="12">
        <f t="shared" si="43"/>
        <v>1</v>
      </c>
      <c r="L2755" s="4">
        <v>1</v>
      </c>
    </row>
    <row r="2756" spans="1:12" x14ac:dyDescent="0.25">
      <c r="A2756" s="3" t="s">
        <v>2422</v>
      </c>
      <c r="B2756" s="3" t="s">
        <v>5383</v>
      </c>
      <c r="C2756" s="3" t="s">
        <v>2234</v>
      </c>
      <c r="D2756" s="3" t="s">
        <v>2333</v>
      </c>
      <c r="E2756" s="3" t="s">
        <v>101</v>
      </c>
      <c r="F2756" s="3" t="s">
        <v>100</v>
      </c>
      <c r="G2756" s="3" t="s">
        <v>120</v>
      </c>
      <c r="H2756" s="3" t="s">
        <v>2879</v>
      </c>
      <c r="I2756" s="11">
        <v>9</v>
      </c>
      <c r="J2756" s="12">
        <v>2</v>
      </c>
      <c r="K2756" s="12">
        <f t="shared" si="43"/>
        <v>2</v>
      </c>
      <c r="L2756" s="4">
        <v>1</v>
      </c>
    </row>
    <row r="2757" spans="1:12" x14ac:dyDescent="0.25">
      <c r="A2757" s="3" t="s">
        <v>2421</v>
      </c>
      <c r="B2757" s="3" t="s">
        <v>5099</v>
      </c>
      <c r="C2757" s="3" t="s">
        <v>2234</v>
      </c>
      <c r="D2757" s="3" t="s">
        <v>2420</v>
      </c>
      <c r="E2757" s="3" t="s">
        <v>48</v>
      </c>
      <c r="F2757" s="3" t="s">
        <v>47</v>
      </c>
      <c r="G2757" s="3" t="s">
        <v>120</v>
      </c>
      <c r="H2757" s="3" t="s">
        <v>2879</v>
      </c>
      <c r="I2757" s="11">
        <v>5</v>
      </c>
      <c r="J2757" s="12">
        <v>2</v>
      </c>
      <c r="K2757" s="12">
        <f t="shared" si="43"/>
        <v>2</v>
      </c>
      <c r="L2757" s="4">
        <v>1</v>
      </c>
    </row>
    <row r="2758" spans="1:12" x14ac:dyDescent="0.25">
      <c r="A2758" s="3" t="s">
        <v>2419</v>
      </c>
      <c r="B2758" s="3" t="s">
        <v>5100</v>
      </c>
      <c r="C2758" s="3" t="s">
        <v>2234</v>
      </c>
      <c r="D2758" s="3" t="s">
        <v>2353</v>
      </c>
      <c r="E2758" s="3" t="s">
        <v>105</v>
      </c>
      <c r="F2758" s="3" t="s">
        <v>104</v>
      </c>
      <c r="G2758" s="3" t="s">
        <v>118</v>
      </c>
      <c r="H2758" s="3" t="s">
        <v>2880</v>
      </c>
      <c r="I2758" s="11">
        <v>6</v>
      </c>
      <c r="J2758" s="12">
        <v>3</v>
      </c>
      <c r="K2758" s="12">
        <f t="shared" si="43"/>
        <v>3</v>
      </c>
      <c r="L2758" s="4">
        <v>1</v>
      </c>
    </row>
    <row r="2759" spans="1:12" x14ac:dyDescent="0.25">
      <c r="A2759" s="3" t="s">
        <v>2418</v>
      </c>
      <c r="B2759" s="3" t="s">
        <v>5384</v>
      </c>
      <c r="C2759" s="3" t="s">
        <v>2234</v>
      </c>
      <c r="D2759" s="3" t="s">
        <v>2417</v>
      </c>
      <c r="E2759" s="3" t="s">
        <v>66</v>
      </c>
      <c r="F2759" s="3" t="s">
        <v>65</v>
      </c>
      <c r="G2759" s="3" t="s">
        <v>120</v>
      </c>
      <c r="H2759" s="3" t="s">
        <v>2879</v>
      </c>
      <c r="I2759" s="11">
        <v>9</v>
      </c>
      <c r="J2759" s="12">
        <v>11</v>
      </c>
      <c r="K2759" s="12">
        <f t="shared" si="43"/>
        <v>11</v>
      </c>
      <c r="L2759" s="4">
        <v>1</v>
      </c>
    </row>
    <row r="2760" spans="1:12" x14ac:dyDescent="0.25">
      <c r="A2760" s="3" t="s">
        <v>2416</v>
      </c>
      <c r="B2760" s="3" t="s">
        <v>5101</v>
      </c>
      <c r="C2760" s="3" t="s">
        <v>2234</v>
      </c>
      <c r="D2760" s="3" t="s">
        <v>2415</v>
      </c>
      <c r="E2760" s="3" t="s">
        <v>27</v>
      </c>
      <c r="F2760" s="3" t="s">
        <v>26</v>
      </c>
      <c r="G2760" s="3" t="s">
        <v>120</v>
      </c>
      <c r="H2760" s="3" t="s">
        <v>2879</v>
      </c>
      <c r="I2760" s="11">
        <v>5</v>
      </c>
      <c r="J2760" s="12">
        <v>1</v>
      </c>
      <c r="K2760" s="12">
        <f t="shared" si="43"/>
        <v>1</v>
      </c>
      <c r="L2760" s="4">
        <v>1</v>
      </c>
    </row>
    <row r="2761" spans="1:12" x14ac:dyDescent="0.25">
      <c r="A2761" s="3" t="s">
        <v>2414</v>
      </c>
      <c r="B2761" s="3" t="s">
        <v>4004</v>
      </c>
      <c r="C2761" s="3" t="s">
        <v>2234</v>
      </c>
      <c r="D2761" s="3" t="s">
        <v>2282</v>
      </c>
      <c r="E2761" s="3" t="s">
        <v>11</v>
      </c>
      <c r="F2761" s="3" t="s">
        <v>10</v>
      </c>
      <c r="G2761" s="3" t="s">
        <v>10</v>
      </c>
      <c r="H2761" s="3" t="s">
        <v>11</v>
      </c>
      <c r="I2761" s="11">
        <v>9</v>
      </c>
      <c r="J2761" s="12">
        <v>11</v>
      </c>
      <c r="K2761" s="12">
        <f t="shared" si="43"/>
        <v>11</v>
      </c>
      <c r="L2761" s="4">
        <v>0.4</v>
      </c>
    </row>
    <row r="2762" spans="1:12" x14ac:dyDescent="0.25">
      <c r="A2762" s="3" t="s">
        <v>2414</v>
      </c>
      <c r="B2762" s="3" t="s">
        <v>4004</v>
      </c>
      <c r="C2762" s="3" t="s">
        <v>2234</v>
      </c>
      <c r="D2762" s="3" t="s">
        <v>2413</v>
      </c>
      <c r="E2762" s="3" t="s">
        <v>11</v>
      </c>
      <c r="F2762" s="3" t="s">
        <v>10</v>
      </c>
      <c r="G2762" s="3" t="s">
        <v>130</v>
      </c>
      <c r="H2762" s="3" t="s">
        <v>2885</v>
      </c>
      <c r="I2762" s="11">
        <v>9</v>
      </c>
      <c r="J2762" s="12">
        <v>11</v>
      </c>
      <c r="K2762" s="12">
        <f t="shared" si="43"/>
        <v>11</v>
      </c>
      <c r="L2762" s="4">
        <v>0.6</v>
      </c>
    </row>
    <row r="2763" spans="1:12" x14ac:dyDescent="0.25">
      <c r="A2763" s="3" t="s">
        <v>2412</v>
      </c>
      <c r="B2763" s="3" t="s">
        <v>4005</v>
      </c>
      <c r="C2763" s="3" t="s">
        <v>2234</v>
      </c>
      <c r="D2763" s="3" t="s">
        <v>2343</v>
      </c>
      <c r="E2763" s="3" t="s">
        <v>37</v>
      </c>
      <c r="F2763" s="3" t="s">
        <v>36</v>
      </c>
      <c r="G2763" s="3" t="s">
        <v>36</v>
      </c>
      <c r="H2763" s="3" t="s">
        <v>37</v>
      </c>
      <c r="I2763" s="11">
        <v>2</v>
      </c>
      <c r="J2763" s="12">
        <v>8</v>
      </c>
      <c r="K2763" s="12">
        <f t="shared" si="43"/>
        <v>8</v>
      </c>
      <c r="L2763" s="4">
        <v>0.3</v>
      </c>
    </row>
    <row r="2764" spans="1:12" x14ac:dyDescent="0.25">
      <c r="A2764" s="3" t="s">
        <v>2412</v>
      </c>
      <c r="B2764" s="3" t="s">
        <v>4005</v>
      </c>
      <c r="C2764" s="3" t="s">
        <v>2234</v>
      </c>
      <c r="D2764" s="3" t="s">
        <v>2343</v>
      </c>
      <c r="E2764" s="3" t="s">
        <v>111</v>
      </c>
      <c r="F2764" s="3" t="s">
        <v>110</v>
      </c>
      <c r="G2764" s="3" t="s">
        <v>110</v>
      </c>
      <c r="H2764" s="3" t="s">
        <v>111</v>
      </c>
      <c r="I2764" s="11">
        <v>2</v>
      </c>
      <c r="J2764" s="12">
        <v>8</v>
      </c>
      <c r="K2764" s="12">
        <f t="shared" si="43"/>
        <v>8</v>
      </c>
      <c r="L2764" s="4">
        <v>0.7</v>
      </c>
    </row>
    <row r="2765" spans="1:12" x14ac:dyDescent="0.25">
      <c r="A2765" s="3" t="s">
        <v>2411</v>
      </c>
      <c r="B2765" s="3" t="s">
        <v>5385</v>
      </c>
      <c r="C2765" s="3" t="s">
        <v>2234</v>
      </c>
      <c r="D2765" s="3" t="s">
        <v>2243</v>
      </c>
      <c r="E2765" s="3" t="s">
        <v>11</v>
      </c>
      <c r="F2765" s="3" t="s">
        <v>10</v>
      </c>
      <c r="G2765" s="3" t="s">
        <v>120</v>
      </c>
      <c r="H2765" s="3" t="s">
        <v>2879</v>
      </c>
      <c r="I2765" s="11">
        <v>9</v>
      </c>
      <c r="J2765" s="12">
        <v>10</v>
      </c>
      <c r="K2765" s="12">
        <f t="shared" si="43"/>
        <v>10</v>
      </c>
      <c r="L2765" s="4">
        <v>1</v>
      </c>
    </row>
    <row r="2766" spans="1:12" x14ac:dyDescent="0.25">
      <c r="A2766" s="3" t="s">
        <v>2410</v>
      </c>
      <c r="B2766" s="3" t="s">
        <v>4006</v>
      </c>
      <c r="C2766" s="3" t="s">
        <v>2234</v>
      </c>
      <c r="D2766" s="3" t="s">
        <v>2335</v>
      </c>
      <c r="E2766" s="3" t="s">
        <v>90</v>
      </c>
      <c r="F2766" s="3" t="s">
        <v>89</v>
      </c>
      <c r="G2766" s="3" t="s">
        <v>89</v>
      </c>
      <c r="H2766" s="3" t="s">
        <v>90</v>
      </c>
      <c r="I2766" s="11">
        <v>1</v>
      </c>
      <c r="J2766" s="12">
        <v>1</v>
      </c>
      <c r="K2766" s="12">
        <f t="shared" si="43"/>
        <v>1</v>
      </c>
      <c r="L2766" s="4">
        <v>0.2</v>
      </c>
    </row>
    <row r="2767" spans="1:12" x14ac:dyDescent="0.25">
      <c r="A2767" s="3" t="s">
        <v>2410</v>
      </c>
      <c r="B2767" s="3" t="s">
        <v>4006</v>
      </c>
      <c r="C2767" s="3" t="s">
        <v>2234</v>
      </c>
      <c r="D2767" s="3" t="s">
        <v>2394</v>
      </c>
      <c r="E2767" s="3" t="s">
        <v>123</v>
      </c>
      <c r="F2767" s="3" t="s">
        <v>122</v>
      </c>
      <c r="G2767" s="3" t="s">
        <v>122</v>
      </c>
      <c r="H2767" s="3" t="s">
        <v>123</v>
      </c>
      <c r="I2767" s="11">
        <v>1</v>
      </c>
      <c r="J2767" s="12">
        <v>1</v>
      </c>
      <c r="K2767" s="12">
        <f t="shared" si="43"/>
        <v>1</v>
      </c>
      <c r="L2767" s="4">
        <v>0.8</v>
      </c>
    </row>
    <row r="2768" spans="1:12" x14ac:dyDescent="0.25">
      <c r="A2768" s="3" t="s">
        <v>2409</v>
      </c>
      <c r="B2768" s="3" t="s">
        <v>4007</v>
      </c>
      <c r="C2768" s="3" t="s">
        <v>2234</v>
      </c>
      <c r="D2768" s="3" t="s">
        <v>2304</v>
      </c>
      <c r="E2768" s="3" t="s">
        <v>99</v>
      </c>
      <c r="F2768" s="3" t="s">
        <v>98</v>
      </c>
      <c r="G2768" s="3" t="s">
        <v>98</v>
      </c>
      <c r="H2768" s="3" t="s">
        <v>99</v>
      </c>
      <c r="I2768" s="11">
        <v>5</v>
      </c>
      <c r="J2768" s="12">
        <v>1</v>
      </c>
      <c r="K2768" s="12">
        <f t="shared" si="43"/>
        <v>1</v>
      </c>
      <c r="L2768" s="4">
        <v>0.2</v>
      </c>
    </row>
    <row r="2769" spans="1:12" x14ac:dyDescent="0.25">
      <c r="A2769" s="3" t="s">
        <v>2409</v>
      </c>
      <c r="B2769" s="3" t="s">
        <v>4007</v>
      </c>
      <c r="C2769" s="3" t="s">
        <v>2234</v>
      </c>
      <c r="D2769" s="3" t="s">
        <v>2304</v>
      </c>
      <c r="E2769" s="3" t="s">
        <v>31</v>
      </c>
      <c r="F2769" s="3" t="s">
        <v>30</v>
      </c>
      <c r="G2769" s="3" t="s">
        <v>30</v>
      </c>
      <c r="H2769" s="3" t="s">
        <v>31</v>
      </c>
      <c r="I2769" s="11">
        <v>5</v>
      </c>
      <c r="J2769" s="12">
        <v>1</v>
      </c>
      <c r="K2769" s="12">
        <f t="shared" si="43"/>
        <v>1</v>
      </c>
      <c r="L2769" s="4">
        <v>0.8</v>
      </c>
    </row>
    <row r="2770" spans="1:12" x14ac:dyDescent="0.25">
      <c r="A2770" s="3" t="s">
        <v>2408</v>
      </c>
      <c r="B2770" s="3" t="s">
        <v>5102</v>
      </c>
      <c r="C2770" s="3" t="s">
        <v>2234</v>
      </c>
      <c r="D2770" s="3" t="s">
        <v>2302</v>
      </c>
      <c r="E2770" s="3" t="s">
        <v>70</v>
      </c>
      <c r="F2770" s="3" t="s">
        <v>69</v>
      </c>
      <c r="G2770" s="3" t="s">
        <v>127</v>
      </c>
      <c r="H2770" s="3" t="s">
        <v>142</v>
      </c>
      <c r="I2770" s="11">
        <v>5</v>
      </c>
      <c r="J2770" s="12">
        <v>3</v>
      </c>
      <c r="K2770" s="12">
        <f t="shared" si="43"/>
        <v>3</v>
      </c>
      <c r="L2770" s="4">
        <v>1</v>
      </c>
    </row>
    <row r="2771" spans="1:12" x14ac:dyDescent="0.25">
      <c r="A2771" s="3" t="s">
        <v>2407</v>
      </c>
      <c r="B2771" s="3" t="s">
        <v>4008</v>
      </c>
      <c r="C2771" s="3" t="s">
        <v>2234</v>
      </c>
      <c r="D2771" s="3" t="s">
        <v>2317</v>
      </c>
      <c r="E2771" s="3" t="s">
        <v>64</v>
      </c>
      <c r="F2771" s="3" t="s">
        <v>63</v>
      </c>
      <c r="G2771" s="3" t="s">
        <v>63</v>
      </c>
      <c r="H2771" s="3" t="s">
        <v>64</v>
      </c>
      <c r="I2771" s="11">
        <v>1</v>
      </c>
      <c r="J2771" s="12">
        <v>5</v>
      </c>
      <c r="K2771" s="12">
        <f t="shared" si="43"/>
        <v>5</v>
      </c>
      <c r="L2771" s="4">
        <v>0.4</v>
      </c>
    </row>
    <row r="2772" spans="1:12" x14ac:dyDescent="0.25">
      <c r="A2772" s="3" t="s">
        <v>2407</v>
      </c>
      <c r="B2772" s="3" t="s">
        <v>4008</v>
      </c>
      <c r="C2772" s="3" t="s">
        <v>2234</v>
      </c>
      <c r="D2772" s="3" t="s">
        <v>2294</v>
      </c>
      <c r="E2772" s="3" t="s">
        <v>123</v>
      </c>
      <c r="F2772" s="3" t="s">
        <v>122</v>
      </c>
      <c r="G2772" s="3" t="s">
        <v>122</v>
      </c>
      <c r="H2772" s="3" t="s">
        <v>123</v>
      </c>
      <c r="I2772" s="11">
        <v>1</v>
      </c>
      <c r="J2772" s="12">
        <v>5</v>
      </c>
      <c r="K2772" s="12">
        <f t="shared" si="43"/>
        <v>5</v>
      </c>
      <c r="L2772" s="4">
        <v>0.6</v>
      </c>
    </row>
    <row r="2773" spans="1:12" x14ac:dyDescent="0.25">
      <c r="A2773" s="3" t="s">
        <v>2406</v>
      </c>
      <c r="B2773" s="3" t="s">
        <v>4009</v>
      </c>
      <c r="C2773" s="3" t="s">
        <v>2234</v>
      </c>
      <c r="D2773" s="3" t="s">
        <v>2405</v>
      </c>
      <c r="E2773" s="3" t="s">
        <v>52</v>
      </c>
      <c r="F2773" s="3" t="s">
        <v>51</v>
      </c>
      <c r="G2773" s="3" t="s">
        <v>51</v>
      </c>
      <c r="H2773" s="3" t="s">
        <v>52</v>
      </c>
      <c r="I2773" s="11">
        <v>1</v>
      </c>
      <c r="J2773" s="12">
        <v>1</v>
      </c>
      <c r="K2773" s="12">
        <f t="shared" si="43"/>
        <v>1</v>
      </c>
      <c r="L2773" s="4">
        <v>0.3</v>
      </c>
    </row>
    <row r="2774" spans="1:12" x14ac:dyDescent="0.25">
      <c r="A2774" s="3" t="s">
        <v>2406</v>
      </c>
      <c r="B2774" s="3" t="s">
        <v>4009</v>
      </c>
      <c r="C2774" s="3" t="s">
        <v>2234</v>
      </c>
      <c r="D2774" s="3" t="s">
        <v>2405</v>
      </c>
      <c r="E2774" s="3" t="s">
        <v>46</v>
      </c>
      <c r="F2774" s="3" t="s">
        <v>45</v>
      </c>
      <c r="G2774" s="3" t="s">
        <v>45</v>
      </c>
      <c r="H2774" s="3" t="s">
        <v>46</v>
      </c>
      <c r="I2774" s="11">
        <v>1</v>
      </c>
      <c r="J2774" s="12">
        <v>1</v>
      </c>
      <c r="K2774" s="12">
        <f t="shared" si="43"/>
        <v>1</v>
      </c>
      <c r="L2774" s="4">
        <v>0.7</v>
      </c>
    </row>
    <row r="2775" spans="1:12" x14ac:dyDescent="0.25">
      <c r="A2775" s="3" t="s">
        <v>2404</v>
      </c>
      <c r="B2775" s="3" t="s">
        <v>5103</v>
      </c>
      <c r="C2775" s="3" t="s">
        <v>2234</v>
      </c>
      <c r="D2775" s="3" t="s">
        <v>2241</v>
      </c>
      <c r="E2775" s="3" t="s">
        <v>11</v>
      </c>
      <c r="F2775" s="3" t="s">
        <v>10</v>
      </c>
      <c r="G2775" s="3" t="s">
        <v>10</v>
      </c>
      <c r="H2775" s="3" t="s">
        <v>11</v>
      </c>
      <c r="I2775" s="11">
        <v>5</v>
      </c>
      <c r="J2775" s="12">
        <v>1</v>
      </c>
      <c r="K2775" s="12">
        <f t="shared" si="43"/>
        <v>1</v>
      </c>
      <c r="L2775" s="4">
        <v>1</v>
      </c>
    </row>
    <row r="2776" spans="1:12" x14ac:dyDescent="0.25">
      <c r="A2776" s="3" t="s">
        <v>2403</v>
      </c>
      <c r="B2776" s="3" t="s">
        <v>5104</v>
      </c>
      <c r="C2776" s="3" t="s">
        <v>2234</v>
      </c>
      <c r="D2776" s="3" t="s">
        <v>2289</v>
      </c>
      <c r="E2776" s="3" t="s">
        <v>11</v>
      </c>
      <c r="F2776" s="3" t="s">
        <v>10</v>
      </c>
      <c r="G2776" s="3" t="s">
        <v>10</v>
      </c>
      <c r="H2776" s="3" t="s">
        <v>11</v>
      </c>
      <c r="I2776" s="11">
        <v>4</v>
      </c>
      <c r="J2776" s="12">
        <v>1</v>
      </c>
      <c r="K2776" s="12">
        <f t="shared" si="43"/>
        <v>1</v>
      </c>
      <c r="L2776" s="4">
        <v>1</v>
      </c>
    </row>
    <row r="2777" spans="1:12" x14ac:dyDescent="0.25">
      <c r="A2777" s="3" t="s">
        <v>2402</v>
      </c>
      <c r="B2777" s="3" t="s">
        <v>5105</v>
      </c>
      <c r="C2777" s="3" t="s">
        <v>2234</v>
      </c>
      <c r="D2777" s="3" t="s">
        <v>2284</v>
      </c>
      <c r="E2777" s="3" t="s">
        <v>62</v>
      </c>
      <c r="F2777" s="3" t="s">
        <v>61</v>
      </c>
      <c r="G2777" s="3" t="s">
        <v>120</v>
      </c>
      <c r="H2777" s="3" t="s">
        <v>2879</v>
      </c>
      <c r="I2777" s="11">
        <v>5</v>
      </c>
      <c r="J2777" s="12">
        <v>7</v>
      </c>
      <c r="K2777" s="12">
        <f t="shared" si="43"/>
        <v>7</v>
      </c>
      <c r="L2777" s="4">
        <v>1</v>
      </c>
    </row>
    <row r="2778" spans="1:12" x14ac:dyDescent="0.25">
      <c r="A2778" s="3" t="s">
        <v>2401</v>
      </c>
      <c r="B2778" s="3" t="s">
        <v>4010</v>
      </c>
      <c r="C2778" s="3" t="s">
        <v>2234</v>
      </c>
      <c r="D2778" s="3" t="s">
        <v>2413</v>
      </c>
      <c r="E2778" s="3" t="s">
        <v>70</v>
      </c>
      <c r="F2778" s="3" t="s">
        <v>69</v>
      </c>
      <c r="G2778" s="3" t="s">
        <v>130</v>
      </c>
      <c r="H2778" s="3" t="s">
        <v>2885</v>
      </c>
      <c r="I2778" s="11">
        <v>1</v>
      </c>
      <c r="J2778" s="12">
        <v>1</v>
      </c>
      <c r="K2778" s="12">
        <f t="shared" si="43"/>
        <v>1</v>
      </c>
      <c r="L2778" s="4">
        <v>0.2</v>
      </c>
    </row>
    <row r="2779" spans="1:12" x14ac:dyDescent="0.25">
      <c r="A2779" s="3" t="s">
        <v>2401</v>
      </c>
      <c r="B2779" s="3" t="s">
        <v>4010</v>
      </c>
      <c r="C2779" s="3" t="s">
        <v>2234</v>
      </c>
      <c r="D2779" s="3" t="s">
        <v>2289</v>
      </c>
      <c r="E2779" s="3" t="s">
        <v>70</v>
      </c>
      <c r="F2779" s="3" t="s">
        <v>69</v>
      </c>
      <c r="G2779" s="3" t="s">
        <v>69</v>
      </c>
      <c r="H2779" s="3" t="s">
        <v>70</v>
      </c>
      <c r="I2779" s="11">
        <v>1</v>
      </c>
      <c r="J2779" s="12">
        <v>1</v>
      </c>
      <c r="K2779" s="12">
        <f t="shared" si="43"/>
        <v>1</v>
      </c>
      <c r="L2779" s="4">
        <v>0.8</v>
      </c>
    </row>
    <row r="2780" spans="1:12" x14ac:dyDescent="0.25">
      <c r="A2780" s="3" t="s">
        <v>2400</v>
      </c>
      <c r="B2780" s="3" t="s">
        <v>5386</v>
      </c>
      <c r="C2780" s="3" t="s">
        <v>2234</v>
      </c>
      <c r="D2780" s="3" t="s">
        <v>2333</v>
      </c>
      <c r="E2780" s="3" t="s">
        <v>13</v>
      </c>
      <c r="F2780" s="3" t="s">
        <v>12</v>
      </c>
      <c r="G2780" s="3" t="s">
        <v>120</v>
      </c>
      <c r="H2780" s="3" t="s">
        <v>2879</v>
      </c>
      <c r="I2780" s="11">
        <v>9</v>
      </c>
      <c r="J2780" s="12">
        <v>2</v>
      </c>
      <c r="K2780" s="12">
        <f t="shared" si="43"/>
        <v>2</v>
      </c>
      <c r="L2780" s="4">
        <v>1</v>
      </c>
    </row>
    <row r="2781" spans="1:12" x14ac:dyDescent="0.25">
      <c r="A2781" s="3" t="s">
        <v>2399</v>
      </c>
      <c r="B2781" s="3" t="s">
        <v>5106</v>
      </c>
      <c r="C2781" s="3" t="s">
        <v>2234</v>
      </c>
      <c r="D2781" s="3" t="s">
        <v>2284</v>
      </c>
      <c r="E2781" s="3" t="s">
        <v>11</v>
      </c>
      <c r="F2781" s="3" t="s">
        <v>10</v>
      </c>
      <c r="G2781" s="3" t="s">
        <v>120</v>
      </c>
      <c r="H2781" s="3" t="s">
        <v>2879</v>
      </c>
      <c r="I2781" s="11">
        <v>1</v>
      </c>
      <c r="J2781" s="12">
        <v>1</v>
      </c>
      <c r="K2781" s="12">
        <f t="shared" si="43"/>
        <v>1</v>
      </c>
      <c r="L2781" s="4">
        <v>1</v>
      </c>
    </row>
    <row r="2782" spans="1:12" x14ac:dyDescent="0.25">
      <c r="A2782" s="3" t="s">
        <v>2398</v>
      </c>
      <c r="B2782" s="3" t="s">
        <v>4011</v>
      </c>
      <c r="C2782" s="3" t="s">
        <v>2234</v>
      </c>
      <c r="D2782" s="3" t="s">
        <v>2487</v>
      </c>
      <c r="E2782" s="3" t="s">
        <v>13</v>
      </c>
      <c r="F2782" s="3" t="s">
        <v>12</v>
      </c>
      <c r="G2782" s="3" t="s">
        <v>12</v>
      </c>
      <c r="H2782" s="3" t="s">
        <v>13</v>
      </c>
      <c r="I2782" s="11">
        <v>1</v>
      </c>
      <c r="J2782" s="12">
        <v>1</v>
      </c>
      <c r="K2782" s="12">
        <f t="shared" si="43"/>
        <v>1</v>
      </c>
      <c r="L2782" s="4">
        <v>0.2</v>
      </c>
    </row>
    <row r="2783" spans="1:12" x14ac:dyDescent="0.25">
      <c r="A2783" s="3" t="s">
        <v>2398</v>
      </c>
      <c r="B2783" s="3" t="s">
        <v>4011</v>
      </c>
      <c r="C2783" s="3" t="s">
        <v>2234</v>
      </c>
      <c r="D2783" s="3" t="s">
        <v>2351</v>
      </c>
      <c r="E2783" s="3" t="s">
        <v>31</v>
      </c>
      <c r="F2783" s="3" t="s">
        <v>30</v>
      </c>
      <c r="G2783" s="3" t="s">
        <v>30</v>
      </c>
      <c r="H2783" s="3" t="s">
        <v>31</v>
      </c>
      <c r="I2783" s="11">
        <v>1</v>
      </c>
      <c r="J2783" s="12">
        <v>1</v>
      </c>
      <c r="K2783" s="12">
        <f t="shared" si="43"/>
        <v>1</v>
      </c>
      <c r="L2783" s="4">
        <v>0.8</v>
      </c>
    </row>
    <row r="2784" spans="1:12" x14ac:dyDescent="0.25">
      <c r="A2784" s="3" t="s">
        <v>2397</v>
      </c>
      <c r="B2784" s="3" t="s">
        <v>4012</v>
      </c>
      <c r="C2784" s="3" t="s">
        <v>2234</v>
      </c>
      <c r="D2784" s="3" t="s">
        <v>2289</v>
      </c>
      <c r="E2784" s="3" t="s">
        <v>117</v>
      </c>
      <c r="F2784" s="3" t="s">
        <v>116</v>
      </c>
      <c r="G2784" s="3" t="s">
        <v>116</v>
      </c>
      <c r="H2784" s="3" t="s">
        <v>117</v>
      </c>
      <c r="I2784" s="11">
        <v>10</v>
      </c>
      <c r="J2784" s="12">
        <v>7</v>
      </c>
      <c r="K2784" s="12">
        <f t="shared" si="43"/>
        <v>7</v>
      </c>
      <c r="L2784" s="4">
        <v>0.5</v>
      </c>
    </row>
    <row r="2785" spans="1:12" x14ac:dyDescent="0.25">
      <c r="A2785" s="3" t="s">
        <v>2397</v>
      </c>
      <c r="B2785" s="3" t="s">
        <v>4012</v>
      </c>
      <c r="C2785" s="3" t="s">
        <v>2234</v>
      </c>
      <c r="D2785" s="3" t="s">
        <v>2282</v>
      </c>
      <c r="E2785" s="3" t="s">
        <v>117</v>
      </c>
      <c r="F2785" s="3" t="s">
        <v>116</v>
      </c>
      <c r="G2785" s="3" t="s">
        <v>116</v>
      </c>
      <c r="H2785" s="3" t="s">
        <v>117</v>
      </c>
      <c r="I2785" s="11">
        <v>10</v>
      </c>
      <c r="J2785" s="12">
        <v>7</v>
      </c>
      <c r="K2785" s="12">
        <f t="shared" si="43"/>
        <v>7</v>
      </c>
      <c r="L2785" s="4">
        <v>0.5</v>
      </c>
    </row>
    <row r="2786" spans="1:12" x14ac:dyDescent="0.25">
      <c r="A2786" s="3" t="s">
        <v>2396</v>
      </c>
      <c r="B2786" s="3" t="s">
        <v>5387</v>
      </c>
      <c r="C2786" s="3" t="s">
        <v>2234</v>
      </c>
      <c r="D2786" s="3" t="s">
        <v>2328</v>
      </c>
      <c r="E2786" s="3" t="s">
        <v>62</v>
      </c>
      <c r="F2786" s="3" t="s">
        <v>61</v>
      </c>
      <c r="G2786" s="3" t="s">
        <v>120</v>
      </c>
      <c r="H2786" s="3" t="s">
        <v>2879</v>
      </c>
      <c r="I2786" s="11">
        <v>10</v>
      </c>
      <c r="J2786" s="12">
        <v>9</v>
      </c>
      <c r="K2786" s="12">
        <f t="shared" si="43"/>
        <v>9</v>
      </c>
      <c r="L2786" s="4">
        <v>1</v>
      </c>
    </row>
    <row r="2787" spans="1:12" x14ac:dyDescent="0.25">
      <c r="A2787" s="3" t="s">
        <v>2395</v>
      </c>
      <c r="B2787" s="3" t="s">
        <v>4013</v>
      </c>
      <c r="C2787" s="3" t="s">
        <v>2234</v>
      </c>
      <c r="D2787" s="3" t="s">
        <v>2809</v>
      </c>
      <c r="E2787" s="3" t="s">
        <v>64</v>
      </c>
      <c r="F2787" s="3" t="s">
        <v>63</v>
      </c>
      <c r="G2787" s="3" t="s">
        <v>63</v>
      </c>
      <c r="H2787" s="3" t="s">
        <v>64</v>
      </c>
      <c r="I2787" s="11">
        <v>5</v>
      </c>
      <c r="J2787" s="12">
        <v>11</v>
      </c>
      <c r="K2787" s="12">
        <f t="shared" si="43"/>
        <v>11</v>
      </c>
      <c r="L2787" s="4">
        <v>0.4</v>
      </c>
    </row>
    <row r="2788" spans="1:12" x14ac:dyDescent="0.25">
      <c r="A2788" s="3" t="s">
        <v>2395</v>
      </c>
      <c r="B2788" s="3" t="s">
        <v>4013</v>
      </c>
      <c r="C2788" s="3" t="s">
        <v>2234</v>
      </c>
      <c r="D2788" s="3" t="s">
        <v>2394</v>
      </c>
      <c r="E2788" s="3" t="s">
        <v>123</v>
      </c>
      <c r="F2788" s="3" t="s">
        <v>122</v>
      </c>
      <c r="G2788" s="3" t="s">
        <v>122</v>
      </c>
      <c r="H2788" s="3" t="s">
        <v>123</v>
      </c>
      <c r="I2788" s="11">
        <v>5</v>
      </c>
      <c r="J2788" s="12">
        <v>11</v>
      </c>
      <c r="K2788" s="12">
        <f t="shared" si="43"/>
        <v>11</v>
      </c>
      <c r="L2788" s="4">
        <v>0.6</v>
      </c>
    </row>
    <row r="2789" spans="1:12" x14ac:dyDescent="0.25">
      <c r="A2789" s="3" t="s">
        <v>2393</v>
      </c>
      <c r="B2789" s="3" t="s">
        <v>5107</v>
      </c>
      <c r="C2789" s="3" t="s">
        <v>2234</v>
      </c>
      <c r="D2789" s="3" t="s">
        <v>2259</v>
      </c>
      <c r="E2789" s="3" t="s">
        <v>39</v>
      </c>
      <c r="F2789" s="3" t="s">
        <v>38</v>
      </c>
      <c r="G2789" s="3" t="s">
        <v>127</v>
      </c>
      <c r="H2789" s="3" t="s">
        <v>142</v>
      </c>
      <c r="I2789" s="11">
        <v>1</v>
      </c>
      <c r="J2789" s="12">
        <v>2</v>
      </c>
      <c r="K2789" s="12">
        <f t="shared" si="43"/>
        <v>2</v>
      </c>
      <c r="L2789" s="4">
        <v>1</v>
      </c>
    </row>
    <row r="2790" spans="1:12" x14ac:dyDescent="0.25">
      <c r="A2790" s="3" t="s">
        <v>2392</v>
      </c>
      <c r="B2790" s="3" t="s">
        <v>5108</v>
      </c>
      <c r="C2790" s="3" t="s">
        <v>2234</v>
      </c>
      <c r="D2790" s="3" t="s">
        <v>2312</v>
      </c>
      <c r="E2790" s="3" t="s">
        <v>48</v>
      </c>
      <c r="F2790" s="3" t="s">
        <v>47</v>
      </c>
      <c r="G2790" s="3" t="s">
        <v>127</v>
      </c>
      <c r="H2790" s="3" t="s">
        <v>142</v>
      </c>
      <c r="I2790" s="11">
        <v>5</v>
      </c>
      <c r="J2790" s="12">
        <v>7</v>
      </c>
      <c r="K2790" s="12">
        <f t="shared" si="43"/>
        <v>7</v>
      </c>
      <c r="L2790" s="4">
        <v>1</v>
      </c>
    </row>
    <row r="2791" spans="1:12" x14ac:dyDescent="0.25">
      <c r="A2791" s="3" t="s">
        <v>2391</v>
      </c>
      <c r="B2791" s="3" t="s">
        <v>5109</v>
      </c>
      <c r="C2791" s="3" t="s">
        <v>2234</v>
      </c>
      <c r="D2791" s="3" t="s">
        <v>2390</v>
      </c>
      <c r="E2791" s="3" t="s">
        <v>86</v>
      </c>
      <c r="F2791" s="3" t="s">
        <v>85</v>
      </c>
      <c r="G2791" s="3" t="s">
        <v>127</v>
      </c>
      <c r="H2791" s="3" t="s">
        <v>142</v>
      </c>
      <c r="I2791" s="11">
        <v>5</v>
      </c>
      <c r="J2791" s="12">
        <v>11</v>
      </c>
      <c r="K2791" s="12">
        <f t="shared" si="43"/>
        <v>11</v>
      </c>
      <c r="L2791" s="4">
        <v>1</v>
      </c>
    </row>
    <row r="2792" spans="1:12" x14ac:dyDescent="0.25">
      <c r="A2792" s="3" t="s">
        <v>2389</v>
      </c>
      <c r="B2792" s="3" t="s">
        <v>4014</v>
      </c>
      <c r="C2792" s="3" t="s">
        <v>2234</v>
      </c>
      <c r="D2792" s="3" t="s">
        <v>2300</v>
      </c>
      <c r="E2792" s="3" t="s">
        <v>37</v>
      </c>
      <c r="F2792" s="3" t="s">
        <v>36</v>
      </c>
      <c r="G2792" s="3" t="s">
        <v>127</v>
      </c>
      <c r="H2792" s="3" t="s">
        <v>142</v>
      </c>
      <c r="I2792" s="11">
        <v>5</v>
      </c>
      <c r="J2792" s="12">
        <v>11</v>
      </c>
      <c r="K2792" s="12">
        <f t="shared" si="43"/>
        <v>11</v>
      </c>
      <c r="L2792" s="4">
        <v>1</v>
      </c>
    </row>
    <row r="2793" spans="1:12" x14ac:dyDescent="0.25">
      <c r="A2793" s="3" t="s">
        <v>2388</v>
      </c>
      <c r="B2793" s="3" t="s">
        <v>5110</v>
      </c>
      <c r="C2793" s="3" t="s">
        <v>2234</v>
      </c>
      <c r="D2793" s="3" t="s">
        <v>2381</v>
      </c>
      <c r="E2793" s="3" t="s">
        <v>117</v>
      </c>
      <c r="F2793" s="3" t="s">
        <v>116</v>
      </c>
      <c r="G2793" s="3" t="s">
        <v>116</v>
      </c>
      <c r="H2793" s="3" t="s">
        <v>117</v>
      </c>
      <c r="I2793" s="11">
        <v>4</v>
      </c>
      <c r="J2793" s="12">
        <v>1</v>
      </c>
      <c r="K2793" s="12">
        <f t="shared" si="43"/>
        <v>1</v>
      </c>
      <c r="L2793" s="4">
        <v>1</v>
      </c>
    </row>
    <row r="2794" spans="1:12" x14ac:dyDescent="0.25">
      <c r="A2794" s="3" t="s">
        <v>2387</v>
      </c>
      <c r="B2794" s="3" t="s">
        <v>5111</v>
      </c>
      <c r="C2794" s="3" t="s">
        <v>2234</v>
      </c>
      <c r="D2794" s="3" t="s">
        <v>2386</v>
      </c>
      <c r="E2794" s="3" t="s">
        <v>42</v>
      </c>
      <c r="F2794" s="3" t="s">
        <v>41</v>
      </c>
      <c r="G2794" s="3" t="s">
        <v>41</v>
      </c>
      <c r="H2794" s="3" t="s">
        <v>42</v>
      </c>
      <c r="I2794" s="11">
        <v>1</v>
      </c>
      <c r="J2794" s="12">
        <v>1</v>
      </c>
      <c r="K2794" s="12">
        <f t="shared" si="43"/>
        <v>1</v>
      </c>
      <c r="L2794" s="4">
        <v>1</v>
      </c>
    </row>
    <row r="2795" spans="1:12" x14ac:dyDescent="0.25">
      <c r="A2795" s="3" t="s">
        <v>2385</v>
      </c>
      <c r="B2795" s="3" t="s">
        <v>5112</v>
      </c>
      <c r="C2795" s="3" t="s">
        <v>2234</v>
      </c>
      <c r="D2795" s="3" t="s">
        <v>2384</v>
      </c>
      <c r="E2795" s="3" t="s">
        <v>31</v>
      </c>
      <c r="F2795" s="3" t="s">
        <v>30</v>
      </c>
      <c r="G2795" s="3" t="s">
        <v>120</v>
      </c>
      <c r="H2795" s="3" t="s">
        <v>2879</v>
      </c>
      <c r="I2795" s="11">
        <v>1</v>
      </c>
      <c r="J2795" s="12">
        <v>7</v>
      </c>
      <c r="K2795" s="12">
        <f t="shared" si="43"/>
        <v>7</v>
      </c>
      <c r="L2795" s="4">
        <v>1</v>
      </c>
    </row>
    <row r="2796" spans="1:12" x14ac:dyDescent="0.25">
      <c r="A2796" s="3" t="s">
        <v>2383</v>
      </c>
      <c r="B2796" s="3" t="s">
        <v>3304</v>
      </c>
      <c r="C2796" s="3" t="s">
        <v>2234</v>
      </c>
      <c r="D2796" s="3" t="s">
        <v>2335</v>
      </c>
      <c r="E2796" s="3" t="s">
        <v>42</v>
      </c>
      <c r="F2796" s="3" t="s">
        <v>41</v>
      </c>
      <c r="G2796" s="3" t="s">
        <v>41</v>
      </c>
      <c r="H2796" s="3" t="s">
        <v>42</v>
      </c>
      <c r="I2796" s="11">
        <v>2</v>
      </c>
      <c r="J2796" s="12">
        <v>6</v>
      </c>
      <c r="K2796" s="12">
        <f t="shared" si="43"/>
        <v>6</v>
      </c>
      <c r="L2796" s="4">
        <v>0.7</v>
      </c>
    </row>
    <row r="2797" spans="1:12" x14ac:dyDescent="0.25">
      <c r="A2797" s="3" t="s">
        <v>2383</v>
      </c>
      <c r="B2797" s="3" t="s">
        <v>3304</v>
      </c>
      <c r="C2797" s="3" t="s">
        <v>2234</v>
      </c>
      <c r="D2797" s="3" t="s">
        <v>2335</v>
      </c>
      <c r="E2797" s="3" t="s">
        <v>2224</v>
      </c>
      <c r="F2797" s="3" t="s">
        <v>40</v>
      </c>
      <c r="G2797" s="3" t="s">
        <v>40</v>
      </c>
      <c r="H2797" s="3" t="s">
        <v>2756</v>
      </c>
      <c r="I2797" s="11">
        <v>2</v>
      </c>
      <c r="J2797" s="12">
        <v>6</v>
      </c>
      <c r="K2797" s="12">
        <f t="shared" si="43"/>
        <v>6</v>
      </c>
      <c r="L2797" s="4">
        <v>0.3</v>
      </c>
    </row>
    <row r="2798" spans="1:12" x14ac:dyDescent="0.25">
      <c r="A2798" s="3" t="s">
        <v>2382</v>
      </c>
      <c r="B2798" s="3" t="s">
        <v>3228</v>
      </c>
      <c r="C2798" s="3" t="s">
        <v>2234</v>
      </c>
      <c r="D2798" s="3" t="s">
        <v>2685</v>
      </c>
      <c r="E2798" s="3" t="s">
        <v>107</v>
      </c>
      <c r="F2798" s="3" t="s">
        <v>106</v>
      </c>
      <c r="G2798" s="3" t="s">
        <v>106</v>
      </c>
      <c r="H2798" s="3" t="s">
        <v>107</v>
      </c>
      <c r="I2798" s="11">
        <v>4</v>
      </c>
      <c r="J2798" s="12">
        <v>1</v>
      </c>
      <c r="K2798" s="12">
        <f t="shared" si="43"/>
        <v>1</v>
      </c>
      <c r="L2798" s="4">
        <v>0.2</v>
      </c>
    </row>
    <row r="2799" spans="1:12" x14ac:dyDescent="0.25">
      <c r="A2799" s="3" t="s">
        <v>2382</v>
      </c>
      <c r="B2799" s="3" t="s">
        <v>3228</v>
      </c>
      <c r="C2799" s="3" t="s">
        <v>2234</v>
      </c>
      <c r="D2799" s="3" t="s">
        <v>2381</v>
      </c>
      <c r="E2799" s="3" t="s">
        <v>96</v>
      </c>
      <c r="F2799" s="3" t="s">
        <v>95</v>
      </c>
      <c r="G2799" s="3" t="s">
        <v>95</v>
      </c>
      <c r="H2799" s="3" t="s">
        <v>96</v>
      </c>
      <c r="I2799" s="11">
        <v>4</v>
      </c>
      <c r="J2799" s="12">
        <v>1</v>
      </c>
      <c r="K2799" s="12">
        <f t="shared" si="43"/>
        <v>1</v>
      </c>
      <c r="L2799" s="4">
        <v>0.8</v>
      </c>
    </row>
    <row r="2800" spans="1:12" x14ac:dyDescent="0.25">
      <c r="A2800" s="3" t="s">
        <v>2380</v>
      </c>
      <c r="B2800" s="3" t="s">
        <v>5113</v>
      </c>
      <c r="C2800" s="3" t="s">
        <v>2234</v>
      </c>
      <c r="D2800" s="3" t="s">
        <v>2289</v>
      </c>
      <c r="E2800" s="3" t="s">
        <v>96</v>
      </c>
      <c r="F2800" s="3" t="s">
        <v>95</v>
      </c>
      <c r="G2800" s="3" t="s">
        <v>95</v>
      </c>
      <c r="H2800" s="3" t="s">
        <v>96</v>
      </c>
      <c r="I2800" s="11">
        <v>4</v>
      </c>
      <c r="J2800" s="12">
        <v>1</v>
      </c>
      <c r="K2800" s="12">
        <f t="shared" si="43"/>
        <v>1</v>
      </c>
      <c r="L2800" s="4">
        <v>1</v>
      </c>
    </row>
    <row r="2801" spans="1:12" x14ac:dyDescent="0.25">
      <c r="A2801" s="3" t="s">
        <v>2379</v>
      </c>
      <c r="B2801" s="3" t="s">
        <v>3305</v>
      </c>
      <c r="C2801" s="3" t="s">
        <v>2234</v>
      </c>
      <c r="D2801" s="3" t="s">
        <v>2294</v>
      </c>
      <c r="E2801" s="3" t="s">
        <v>123</v>
      </c>
      <c r="F2801" s="3" t="s">
        <v>122</v>
      </c>
      <c r="G2801" s="3" t="s">
        <v>122</v>
      </c>
      <c r="H2801" s="3" t="s">
        <v>123</v>
      </c>
      <c r="I2801" s="11">
        <v>1</v>
      </c>
      <c r="J2801" s="12">
        <v>7</v>
      </c>
      <c r="K2801" s="12">
        <f t="shared" si="43"/>
        <v>7</v>
      </c>
      <c r="L2801" s="4">
        <v>0.6</v>
      </c>
    </row>
    <row r="2802" spans="1:12" x14ac:dyDescent="0.25">
      <c r="A2802" s="3" t="s">
        <v>2379</v>
      </c>
      <c r="B2802" s="3" t="s">
        <v>3305</v>
      </c>
      <c r="C2802" s="3" t="s">
        <v>2234</v>
      </c>
      <c r="D2802" s="3" t="s">
        <v>2335</v>
      </c>
      <c r="E2802" s="3" t="s">
        <v>48</v>
      </c>
      <c r="F2802" s="3" t="s">
        <v>47</v>
      </c>
      <c r="G2802" s="3" t="s">
        <v>47</v>
      </c>
      <c r="H2802" s="3" t="s">
        <v>48</v>
      </c>
      <c r="I2802" s="11">
        <v>1</v>
      </c>
      <c r="J2802" s="12">
        <v>7</v>
      </c>
      <c r="K2802" s="12">
        <f t="shared" si="43"/>
        <v>7</v>
      </c>
      <c r="L2802" s="4">
        <v>0.4</v>
      </c>
    </row>
    <row r="2803" spans="1:12" x14ac:dyDescent="0.25">
      <c r="A2803" s="3" t="s">
        <v>2378</v>
      </c>
      <c r="B2803" s="3" t="s">
        <v>5114</v>
      </c>
      <c r="C2803" s="3" t="s">
        <v>2234</v>
      </c>
      <c r="D2803" s="3" t="s">
        <v>2377</v>
      </c>
      <c r="E2803" s="3" t="s">
        <v>2224</v>
      </c>
      <c r="F2803" s="3" t="s">
        <v>40</v>
      </c>
      <c r="G2803" s="3" t="s">
        <v>127</v>
      </c>
      <c r="H2803" s="3" t="s">
        <v>142</v>
      </c>
      <c r="I2803" s="11">
        <v>5</v>
      </c>
      <c r="J2803" s="12">
        <v>7</v>
      </c>
      <c r="K2803" s="12">
        <f t="shared" si="43"/>
        <v>7</v>
      </c>
      <c r="L2803" s="4">
        <v>1</v>
      </c>
    </row>
    <row r="2804" spans="1:12" x14ac:dyDescent="0.25">
      <c r="A2804" s="3" t="s">
        <v>2376</v>
      </c>
      <c r="B2804" s="3" t="s">
        <v>5115</v>
      </c>
      <c r="C2804" s="3" t="s">
        <v>2234</v>
      </c>
      <c r="D2804" s="3" t="s">
        <v>2375</v>
      </c>
      <c r="E2804" s="3" t="s">
        <v>48</v>
      </c>
      <c r="F2804" s="3" t="s">
        <v>47</v>
      </c>
      <c r="G2804" s="3" t="s">
        <v>127</v>
      </c>
      <c r="H2804" s="3" t="s">
        <v>142</v>
      </c>
      <c r="I2804" s="11">
        <v>5</v>
      </c>
      <c r="J2804" s="12">
        <v>2</v>
      </c>
      <c r="K2804" s="12">
        <f t="shared" si="43"/>
        <v>2</v>
      </c>
      <c r="L2804" s="4">
        <v>1</v>
      </c>
    </row>
    <row r="2805" spans="1:12" x14ac:dyDescent="0.25">
      <c r="A2805" s="3" t="s">
        <v>2374</v>
      </c>
      <c r="B2805" s="3" t="s">
        <v>5116</v>
      </c>
      <c r="C2805" s="3" t="s">
        <v>2234</v>
      </c>
      <c r="D2805" s="3" t="s">
        <v>2282</v>
      </c>
      <c r="E2805" s="3" t="s">
        <v>96</v>
      </c>
      <c r="F2805" s="3" t="s">
        <v>95</v>
      </c>
      <c r="G2805" s="3" t="s">
        <v>95</v>
      </c>
      <c r="H2805" s="3" t="s">
        <v>96</v>
      </c>
      <c r="I2805" s="11">
        <v>5</v>
      </c>
      <c r="J2805" s="12">
        <v>1</v>
      </c>
      <c r="K2805" s="12">
        <f t="shared" si="43"/>
        <v>1</v>
      </c>
      <c r="L2805" s="4">
        <v>1</v>
      </c>
    </row>
    <row r="2806" spans="1:12" x14ac:dyDescent="0.25">
      <c r="A2806" s="3" t="s">
        <v>2373</v>
      </c>
      <c r="B2806" s="3" t="s">
        <v>4048</v>
      </c>
      <c r="C2806" s="3" t="s">
        <v>2234</v>
      </c>
      <c r="D2806" s="3" t="s">
        <v>2300</v>
      </c>
      <c r="E2806" s="3" t="s">
        <v>37</v>
      </c>
      <c r="F2806" s="3" t="s">
        <v>36</v>
      </c>
      <c r="G2806" s="3" t="s">
        <v>127</v>
      </c>
      <c r="H2806" s="3" t="s">
        <v>142</v>
      </c>
      <c r="I2806" s="11">
        <v>8</v>
      </c>
      <c r="J2806" s="12">
        <v>8</v>
      </c>
      <c r="K2806" s="12">
        <f t="shared" si="43"/>
        <v>8</v>
      </c>
      <c r="L2806" s="4">
        <v>1</v>
      </c>
    </row>
    <row r="2807" spans="1:12" x14ac:dyDescent="0.25">
      <c r="A2807" s="3" t="s">
        <v>2372</v>
      </c>
      <c r="B2807" s="3" t="s">
        <v>5117</v>
      </c>
      <c r="C2807" s="3" t="s">
        <v>2234</v>
      </c>
      <c r="D2807" s="3" t="s">
        <v>2371</v>
      </c>
      <c r="E2807" s="3" t="s">
        <v>117</v>
      </c>
      <c r="F2807" s="3" t="s">
        <v>116</v>
      </c>
      <c r="G2807" s="3" t="s">
        <v>116</v>
      </c>
      <c r="H2807" s="3" t="s">
        <v>117</v>
      </c>
      <c r="I2807" s="11">
        <v>5</v>
      </c>
      <c r="J2807" s="12">
        <v>8</v>
      </c>
      <c r="K2807" s="12">
        <f t="shared" si="43"/>
        <v>8</v>
      </c>
      <c r="L2807" s="4">
        <v>1</v>
      </c>
    </row>
    <row r="2808" spans="1:12" x14ac:dyDescent="0.25">
      <c r="A2808" s="3" t="s">
        <v>2370</v>
      </c>
      <c r="B2808" s="3" t="s">
        <v>4015</v>
      </c>
      <c r="C2808" s="3" t="s">
        <v>2234</v>
      </c>
      <c r="D2808" s="3" t="s">
        <v>2343</v>
      </c>
      <c r="E2808" s="3" t="s">
        <v>37</v>
      </c>
      <c r="F2808" s="3" t="s">
        <v>36</v>
      </c>
      <c r="G2808" s="3" t="s">
        <v>36</v>
      </c>
      <c r="H2808" s="3" t="s">
        <v>37</v>
      </c>
      <c r="I2808" s="11">
        <v>1</v>
      </c>
      <c r="J2808" s="12">
        <v>5</v>
      </c>
      <c r="K2808" s="12">
        <f t="shared" si="43"/>
        <v>5</v>
      </c>
      <c r="L2808" s="4">
        <v>0.3</v>
      </c>
    </row>
    <row r="2809" spans="1:12" x14ac:dyDescent="0.25">
      <c r="A2809" s="3" t="s">
        <v>2370</v>
      </c>
      <c r="B2809" s="3" t="s">
        <v>4015</v>
      </c>
      <c r="C2809" s="3" t="s">
        <v>2234</v>
      </c>
      <c r="D2809" s="3" t="s">
        <v>2343</v>
      </c>
      <c r="E2809" s="3" t="s">
        <v>80</v>
      </c>
      <c r="F2809" s="3" t="s">
        <v>79</v>
      </c>
      <c r="G2809" s="3" t="s">
        <v>79</v>
      </c>
      <c r="H2809" s="3" t="s">
        <v>80</v>
      </c>
      <c r="I2809" s="11">
        <v>1</v>
      </c>
      <c r="J2809" s="12">
        <v>5</v>
      </c>
      <c r="K2809" s="12">
        <f t="shared" si="43"/>
        <v>5</v>
      </c>
      <c r="L2809" s="4">
        <v>0.7</v>
      </c>
    </row>
    <row r="2810" spans="1:12" x14ac:dyDescent="0.25">
      <c r="A2810" s="3" t="s">
        <v>2369</v>
      </c>
      <c r="B2810" s="3" t="s">
        <v>5118</v>
      </c>
      <c r="C2810" s="3" t="s">
        <v>2234</v>
      </c>
      <c r="D2810" s="3" t="s">
        <v>2302</v>
      </c>
      <c r="E2810" s="3" t="s">
        <v>117</v>
      </c>
      <c r="F2810" s="3" t="s">
        <v>116</v>
      </c>
      <c r="G2810" s="3" t="s">
        <v>127</v>
      </c>
      <c r="H2810" s="3" t="s">
        <v>142</v>
      </c>
      <c r="I2810" s="11">
        <v>5</v>
      </c>
      <c r="J2810" s="12">
        <v>4</v>
      </c>
      <c r="K2810" s="12">
        <f t="shared" si="43"/>
        <v>4</v>
      </c>
      <c r="L2810" s="4">
        <v>1</v>
      </c>
    </row>
    <row r="2811" spans="1:12" x14ac:dyDescent="0.25">
      <c r="A2811" s="3" t="s">
        <v>2368</v>
      </c>
      <c r="B2811" s="3" t="s">
        <v>4016</v>
      </c>
      <c r="C2811" s="3" t="s">
        <v>2234</v>
      </c>
      <c r="D2811" s="3" t="s">
        <v>2714</v>
      </c>
      <c r="E2811" s="3" t="s">
        <v>7</v>
      </c>
      <c r="F2811" s="3" t="s">
        <v>6</v>
      </c>
      <c r="G2811" s="3" t="s">
        <v>6</v>
      </c>
      <c r="H2811" s="3" t="s">
        <v>7</v>
      </c>
      <c r="I2811" s="11">
        <v>1</v>
      </c>
      <c r="J2811" s="12">
        <v>3</v>
      </c>
      <c r="K2811" s="12">
        <f t="shared" si="43"/>
        <v>3</v>
      </c>
      <c r="L2811" s="4">
        <v>0.4</v>
      </c>
    </row>
    <row r="2812" spans="1:12" x14ac:dyDescent="0.25">
      <c r="A2812" s="3" t="s">
        <v>2368</v>
      </c>
      <c r="B2812" s="3" t="s">
        <v>4016</v>
      </c>
      <c r="C2812" s="3" t="s">
        <v>2234</v>
      </c>
      <c r="D2812" s="3" t="s">
        <v>2306</v>
      </c>
      <c r="E2812" s="3" t="s">
        <v>7</v>
      </c>
      <c r="F2812" s="3" t="s">
        <v>6</v>
      </c>
      <c r="G2812" s="3" t="s">
        <v>6</v>
      </c>
      <c r="H2812" s="3" t="s">
        <v>7</v>
      </c>
      <c r="I2812" s="11">
        <v>1</v>
      </c>
      <c r="J2812" s="12">
        <v>3</v>
      </c>
      <c r="K2812" s="12">
        <f t="shared" si="43"/>
        <v>3</v>
      </c>
      <c r="L2812" s="4">
        <v>0.6</v>
      </c>
    </row>
    <row r="2813" spans="1:12" x14ac:dyDescent="0.25">
      <c r="A2813" s="3" t="s">
        <v>2367</v>
      </c>
      <c r="B2813" s="3" t="s">
        <v>5119</v>
      </c>
      <c r="C2813" s="3" t="s">
        <v>2234</v>
      </c>
      <c r="D2813" s="3" t="s">
        <v>2366</v>
      </c>
      <c r="E2813" s="3" t="s">
        <v>29</v>
      </c>
      <c r="F2813" s="3" t="s">
        <v>28</v>
      </c>
      <c r="G2813" s="3" t="s">
        <v>28</v>
      </c>
      <c r="H2813" s="3" t="s">
        <v>29</v>
      </c>
      <c r="I2813" s="11">
        <v>5</v>
      </c>
      <c r="J2813" s="12">
        <v>11</v>
      </c>
      <c r="K2813" s="12">
        <f t="shared" si="43"/>
        <v>11</v>
      </c>
      <c r="L2813" s="4">
        <v>1</v>
      </c>
    </row>
    <row r="2814" spans="1:12" x14ac:dyDescent="0.25">
      <c r="A2814" s="3" t="s">
        <v>2365</v>
      </c>
      <c r="B2814" s="3" t="s">
        <v>4031</v>
      </c>
      <c r="C2814" s="3" t="s">
        <v>2234</v>
      </c>
      <c r="D2814" s="3" t="s">
        <v>2343</v>
      </c>
      <c r="E2814" s="3" t="s">
        <v>44</v>
      </c>
      <c r="F2814" s="3" t="s">
        <v>43</v>
      </c>
      <c r="G2814" s="3" t="s">
        <v>43</v>
      </c>
      <c r="H2814" s="3" t="s">
        <v>2877</v>
      </c>
      <c r="I2814" s="11">
        <v>1</v>
      </c>
      <c r="J2814" s="12">
        <v>1</v>
      </c>
      <c r="K2814" s="12">
        <f t="shared" si="43"/>
        <v>1</v>
      </c>
      <c r="L2814" s="4">
        <v>1</v>
      </c>
    </row>
    <row r="2815" spans="1:12" x14ac:dyDescent="0.25">
      <c r="A2815" s="3" t="s">
        <v>2363</v>
      </c>
      <c r="B2815" s="3" t="s">
        <v>5120</v>
      </c>
      <c r="C2815" s="3" t="s">
        <v>2234</v>
      </c>
      <c r="D2815" s="3" t="s">
        <v>2298</v>
      </c>
      <c r="E2815" s="3" t="s">
        <v>113</v>
      </c>
      <c r="F2815" s="3" t="s">
        <v>112</v>
      </c>
      <c r="G2815" s="3" t="s">
        <v>120</v>
      </c>
      <c r="H2815" s="3" t="s">
        <v>2879</v>
      </c>
      <c r="I2815" s="11">
        <v>5</v>
      </c>
      <c r="J2815" s="12">
        <v>7</v>
      </c>
      <c r="K2815" s="12">
        <f t="shared" si="43"/>
        <v>7</v>
      </c>
      <c r="L2815" s="4">
        <v>1</v>
      </c>
    </row>
    <row r="2816" spans="1:12" x14ac:dyDescent="0.25">
      <c r="A2816" s="3" t="s">
        <v>2361</v>
      </c>
      <c r="B2816" s="3" t="s">
        <v>5121</v>
      </c>
      <c r="C2816" s="3" t="s">
        <v>2234</v>
      </c>
      <c r="D2816" s="3" t="s">
        <v>2257</v>
      </c>
      <c r="E2816" s="3" t="s">
        <v>99</v>
      </c>
      <c r="F2816" s="3" t="s">
        <v>98</v>
      </c>
      <c r="G2816" s="3" t="s">
        <v>98</v>
      </c>
      <c r="H2816" s="3" t="s">
        <v>99</v>
      </c>
      <c r="I2816" s="11">
        <v>1</v>
      </c>
      <c r="J2816" s="12">
        <v>1</v>
      </c>
      <c r="K2816" s="12">
        <f t="shared" si="43"/>
        <v>1</v>
      </c>
      <c r="L2816" s="4">
        <v>1</v>
      </c>
    </row>
    <row r="2817" spans="1:12" x14ac:dyDescent="0.25">
      <c r="A2817" s="3" t="s">
        <v>2360</v>
      </c>
      <c r="B2817" s="3" t="s">
        <v>5122</v>
      </c>
      <c r="C2817" s="3" t="s">
        <v>2234</v>
      </c>
      <c r="D2817" s="3" t="s">
        <v>2359</v>
      </c>
      <c r="E2817" s="3" t="s">
        <v>31</v>
      </c>
      <c r="F2817" s="3" t="s">
        <v>30</v>
      </c>
      <c r="G2817" s="3" t="s">
        <v>30</v>
      </c>
      <c r="H2817" s="3" t="s">
        <v>31</v>
      </c>
      <c r="I2817" s="11">
        <v>5</v>
      </c>
      <c r="J2817" s="12">
        <v>6</v>
      </c>
      <c r="K2817" s="12">
        <f t="shared" si="43"/>
        <v>6</v>
      </c>
      <c r="L2817" s="4">
        <v>1</v>
      </c>
    </row>
    <row r="2818" spans="1:12" x14ac:dyDescent="0.25">
      <c r="A2818" s="3" t="s">
        <v>2358</v>
      </c>
      <c r="B2818" s="3" t="s">
        <v>5123</v>
      </c>
      <c r="C2818" s="3" t="s">
        <v>2234</v>
      </c>
      <c r="D2818" s="3" t="s">
        <v>2357</v>
      </c>
      <c r="E2818" s="3" t="s">
        <v>37</v>
      </c>
      <c r="F2818" s="3" t="s">
        <v>36</v>
      </c>
      <c r="G2818" s="3" t="s">
        <v>127</v>
      </c>
      <c r="H2818" s="3" t="s">
        <v>142</v>
      </c>
      <c r="I2818" s="11">
        <v>5</v>
      </c>
      <c r="J2818" s="12">
        <v>1</v>
      </c>
      <c r="K2818" s="12">
        <f t="shared" ref="K2818:K2881" si="44">IF(J2818&gt;31,31,J2818)</f>
        <v>1</v>
      </c>
      <c r="L2818" s="4">
        <v>1</v>
      </c>
    </row>
    <row r="2819" spans="1:12" x14ac:dyDescent="0.25">
      <c r="A2819" s="3" t="s">
        <v>2356</v>
      </c>
      <c r="B2819" s="3" t="s">
        <v>5124</v>
      </c>
      <c r="C2819" s="3" t="s">
        <v>2234</v>
      </c>
      <c r="D2819" s="3" t="s">
        <v>2355</v>
      </c>
      <c r="E2819" s="3" t="s">
        <v>84</v>
      </c>
      <c r="F2819" s="3" t="s">
        <v>83</v>
      </c>
      <c r="G2819" s="3" t="s">
        <v>120</v>
      </c>
      <c r="H2819" s="3" t="s">
        <v>2879</v>
      </c>
      <c r="I2819" s="11">
        <v>2</v>
      </c>
      <c r="J2819" s="12">
        <v>2</v>
      </c>
      <c r="K2819" s="12">
        <f t="shared" si="44"/>
        <v>2</v>
      </c>
      <c r="L2819" s="4">
        <v>1</v>
      </c>
    </row>
    <row r="2820" spans="1:12" x14ac:dyDescent="0.25">
      <c r="A2820" s="3" t="s">
        <v>2354</v>
      </c>
      <c r="B2820" s="3" t="s">
        <v>5125</v>
      </c>
      <c r="C2820" s="3" t="s">
        <v>2234</v>
      </c>
      <c r="D2820" s="3" t="s">
        <v>2353</v>
      </c>
      <c r="E2820" s="3" t="s">
        <v>54</v>
      </c>
      <c r="F2820" s="3" t="s">
        <v>53</v>
      </c>
      <c r="G2820" s="3" t="s">
        <v>118</v>
      </c>
      <c r="H2820" s="3" t="s">
        <v>2880</v>
      </c>
      <c r="I2820" s="11">
        <v>1</v>
      </c>
      <c r="J2820" s="12">
        <v>1</v>
      </c>
      <c r="K2820" s="12">
        <f t="shared" si="44"/>
        <v>1</v>
      </c>
      <c r="L2820" s="4">
        <v>1</v>
      </c>
    </row>
    <row r="2821" spans="1:12" x14ac:dyDescent="0.25">
      <c r="A2821" s="3" t="s">
        <v>2352</v>
      </c>
      <c r="B2821" s="3" t="s">
        <v>4017</v>
      </c>
      <c r="C2821" s="3" t="s">
        <v>2234</v>
      </c>
      <c r="D2821" s="3" t="s">
        <v>2247</v>
      </c>
      <c r="E2821" s="3" t="s">
        <v>99</v>
      </c>
      <c r="F2821" s="3" t="s">
        <v>98</v>
      </c>
      <c r="G2821" s="3" t="s">
        <v>98</v>
      </c>
      <c r="H2821" s="3" t="s">
        <v>99</v>
      </c>
      <c r="I2821" s="11">
        <v>1</v>
      </c>
      <c r="J2821" s="12">
        <v>1</v>
      </c>
      <c r="K2821" s="12">
        <f t="shared" si="44"/>
        <v>1</v>
      </c>
      <c r="L2821" s="4">
        <v>0.2</v>
      </c>
    </row>
    <row r="2822" spans="1:12" x14ac:dyDescent="0.25">
      <c r="A2822" s="3" t="s">
        <v>2352</v>
      </c>
      <c r="B2822" s="3" t="s">
        <v>4017</v>
      </c>
      <c r="C2822" s="3" t="s">
        <v>2234</v>
      </c>
      <c r="D2822" s="3" t="s">
        <v>2351</v>
      </c>
      <c r="E2822" s="3" t="s">
        <v>99</v>
      </c>
      <c r="F2822" s="3" t="s">
        <v>98</v>
      </c>
      <c r="G2822" s="3" t="s">
        <v>98</v>
      </c>
      <c r="H2822" s="3" t="s">
        <v>99</v>
      </c>
      <c r="I2822" s="11">
        <v>1</v>
      </c>
      <c r="J2822" s="12">
        <v>1</v>
      </c>
      <c r="K2822" s="12">
        <f t="shared" si="44"/>
        <v>1</v>
      </c>
      <c r="L2822" s="4">
        <v>0.8</v>
      </c>
    </row>
    <row r="2823" spans="1:12" x14ac:dyDescent="0.25">
      <c r="A2823" s="3" t="s">
        <v>2350</v>
      </c>
      <c r="B2823" s="3" t="s">
        <v>5126</v>
      </c>
      <c r="C2823" s="3" t="s">
        <v>2234</v>
      </c>
      <c r="D2823" s="3" t="s">
        <v>2241</v>
      </c>
      <c r="E2823" s="3" t="s">
        <v>70</v>
      </c>
      <c r="F2823" s="3" t="s">
        <v>69</v>
      </c>
      <c r="G2823" s="3" t="s">
        <v>69</v>
      </c>
      <c r="H2823" s="3" t="s">
        <v>70</v>
      </c>
      <c r="I2823" s="11">
        <v>9</v>
      </c>
      <c r="J2823" s="12">
        <v>9</v>
      </c>
      <c r="K2823" s="12">
        <f t="shared" si="44"/>
        <v>9</v>
      </c>
      <c r="L2823" s="4">
        <v>1</v>
      </c>
    </row>
    <row r="2824" spans="1:12" x14ac:dyDescent="0.25">
      <c r="A2824" s="3" t="s">
        <v>2349</v>
      </c>
      <c r="B2824" s="3" t="s">
        <v>5127</v>
      </c>
      <c r="C2824" s="3" t="s">
        <v>2234</v>
      </c>
      <c r="D2824" s="3" t="s">
        <v>2255</v>
      </c>
      <c r="E2824" s="3" t="s">
        <v>90</v>
      </c>
      <c r="F2824" s="3" t="s">
        <v>89</v>
      </c>
      <c r="G2824" s="3" t="s">
        <v>127</v>
      </c>
      <c r="H2824" s="3" t="s">
        <v>142</v>
      </c>
      <c r="I2824" s="11">
        <v>1</v>
      </c>
      <c r="J2824" s="12">
        <v>3</v>
      </c>
      <c r="K2824" s="12">
        <f t="shared" si="44"/>
        <v>3</v>
      </c>
      <c r="L2824" s="4">
        <v>1</v>
      </c>
    </row>
    <row r="2825" spans="1:12" x14ac:dyDescent="0.25">
      <c r="A2825" s="3" t="s">
        <v>2348</v>
      </c>
      <c r="B2825" s="3" t="s">
        <v>5128</v>
      </c>
      <c r="C2825" s="3" t="s">
        <v>2234</v>
      </c>
      <c r="D2825" s="3" t="s">
        <v>2347</v>
      </c>
      <c r="E2825" s="3" t="s">
        <v>105</v>
      </c>
      <c r="F2825" s="3" t="s">
        <v>104</v>
      </c>
      <c r="G2825" s="3" t="s">
        <v>104</v>
      </c>
      <c r="H2825" s="3" t="s">
        <v>2364</v>
      </c>
      <c r="I2825" s="11">
        <v>5</v>
      </c>
      <c r="J2825" s="12">
        <v>1</v>
      </c>
      <c r="K2825" s="12">
        <f t="shared" si="44"/>
        <v>1</v>
      </c>
      <c r="L2825" s="4">
        <v>1</v>
      </c>
    </row>
    <row r="2826" spans="1:12" x14ac:dyDescent="0.25">
      <c r="A2826" s="3" t="s">
        <v>2346</v>
      </c>
      <c r="B2826" s="3" t="s">
        <v>5388</v>
      </c>
      <c r="C2826" s="3" t="s">
        <v>2234</v>
      </c>
      <c r="D2826" s="3" t="s">
        <v>2333</v>
      </c>
      <c r="E2826" s="3" t="s">
        <v>60</v>
      </c>
      <c r="F2826" s="3" t="s">
        <v>59</v>
      </c>
      <c r="G2826" s="3" t="s">
        <v>120</v>
      </c>
      <c r="H2826" s="3" t="s">
        <v>2879</v>
      </c>
      <c r="I2826" s="11">
        <v>9</v>
      </c>
      <c r="J2826" s="12">
        <v>11</v>
      </c>
      <c r="K2826" s="12">
        <f t="shared" si="44"/>
        <v>11</v>
      </c>
      <c r="L2826" s="4">
        <v>1</v>
      </c>
    </row>
    <row r="2827" spans="1:12" x14ac:dyDescent="0.25">
      <c r="A2827" s="3" t="s">
        <v>2345</v>
      </c>
      <c r="B2827" s="3" t="s">
        <v>5129</v>
      </c>
      <c r="C2827" s="3" t="s">
        <v>2234</v>
      </c>
      <c r="D2827" s="3" t="s">
        <v>2282</v>
      </c>
      <c r="E2827" s="3" t="s">
        <v>70</v>
      </c>
      <c r="F2827" s="3" t="s">
        <v>69</v>
      </c>
      <c r="G2827" s="3" t="s">
        <v>69</v>
      </c>
      <c r="H2827" s="3" t="s">
        <v>70</v>
      </c>
      <c r="I2827" s="11">
        <v>5</v>
      </c>
      <c r="J2827" s="12">
        <v>1</v>
      </c>
      <c r="K2827" s="12">
        <f t="shared" si="44"/>
        <v>1</v>
      </c>
      <c r="L2827" s="4">
        <v>1</v>
      </c>
    </row>
    <row r="2828" spans="1:12" x14ac:dyDescent="0.25">
      <c r="A2828" s="3" t="s">
        <v>2344</v>
      </c>
      <c r="B2828" s="3" t="s">
        <v>3306</v>
      </c>
      <c r="C2828" s="3" t="s">
        <v>2234</v>
      </c>
      <c r="D2828" s="3" t="s">
        <v>2343</v>
      </c>
      <c r="E2828" s="3" t="s">
        <v>105</v>
      </c>
      <c r="F2828" s="3" t="s">
        <v>104</v>
      </c>
      <c r="G2828" s="3" t="s">
        <v>104</v>
      </c>
      <c r="H2828" s="3" t="s">
        <v>2364</v>
      </c>
      <c r="I2828" s="11">
        <v>2</v>
      </c>
      <c r="J2828" s="12">
        <v>4</v>
      </c>
      <c r="K2828" s="12">
        <f t="shared" si="44"/>
        <v>4</v>
      </c>
      <c r="L2828" s="4">
        <v>0.1</v>
      </c>
    </row>
    <row r="2829" spans="1:12" x14ac:dyDescent="0.25">
      <c r="A2829" s="3" t="s">
        <v>2344</v>
      </c>
      <c r="B2829" s="3" t="s">
        <v>3306</v>
      </c>
      <c r="C2829" s="3" t="s">
        <v>2234</v>
      </c>
      <c r="D2829" s="3" t="s">
        <v>2888</v>
      </c>
      <c r="E2829" s="3" t="s">
        <v>125</v>
      </c>
      <c r="F2829" s="3" t="s">
        <v>124</v>
      </c>
      <c r="G2829" s="3" t="s">
        <v>124</v>
      </c>
      <c r="H2829" s="3" t="s">
        <v>2882</v>
      </c>
      <c r="I2829" s="11">
        <v>2</v>
      </c>
      <c r="J2829" s="12">
        <v>4</v>
      </c>
      <c r="K2829" s="12">
        <f t="shared" si="44"/>
        <v>4</v>
      </c>
      <c r="L2829" s="4">
        <v>0.2</v>
      </c>
    </row>
    <row r="2830" spans="1:12" x14ac:dyDescent="0.25">
      <c r="A2830" s="3" t="s">
        <v>2344</v>
      </c>
      <c r="B2830" s="3" t="s">
        <v>3306</v>
      </c>
      <c r="C2830" s="3" t="s">
        <v>2234</v>
      </c>
      <c r="D2830" s="3" t="s">
        <v>2343</v>
      </c>
      <c r="E2830" s="3" t="s">
        <v>113</v>
      </c>
      <c r="F2830" s="3" t="s">
        <v>112</v>
      </c>
      <c r="G2830" s="3" t="s">
        <v>112</v>
      </c>
      <c r="H2830" s="3" t="s">
        <v>113</v>
      </c>
      <c r="I2830" s="11">
        <v>2</v>
      </c>
      <c r="J2830" s="12">
        <v>4</v>
      </c>
      <c r="K2830" s="12">
        <f t="shared" si="44"/>
        <v>4</v>
      </c>
      <c r="L2830" s="4">
        <v>0.7</v>
      </c>
    </row>
    <row r="2831" spans="1:12" x14ac:dyDescent="0.25">
      <c r="A2831" s="3" t="s">
        <v>2342</v>
      </c>
      <c r="B2831" s="3" t="s">
        <v>5130</v>
      </c>
      <c r="C2831" s="3" t="s">
        <v>2234</v>
      </c>
      <c r="D2831" s="3" t="s">
        <v>2341</v>
      </c>
      <c r="E2831" s="3" t="s">
        <v>62</v>
      </c>
      <c r="F2831" s="3" t="s">
        <v>61</v>
      </c>
      <c r="G2831" s="3" t="s">
        <v>61</v>
      </c>
      <c r="H2831" s="3" t="s">
        <v>62</v>
      </c>
      <c r="I2831" s="11">
        <v>1</v>
      </c>
      <c r="J2831" s="12">
        <v>3</v>
      </c>
      <c r="K2831" s="12">
        <f t="shared" si="44"/>
        <v>3</v>
      </c>
      <c r="L2831" s="4">
        <v>1</v>
      </c>
    </row>
    <row r="2832" spans="1:12" x14ac:dyDescent="0.25">
      <c r="A2832" s="3" t="s">
        <v>2340</v>
      </c>
      <c r="B2832" s="3" t="s">
        <v>5131</v>
      </c>
      <c r="C2832" s="3" t="s">
        <v>2234</v>
      </c>
      <c r="D2832" s="3" t="s">
        <v>2289</v>
      </c>
      <c r="E2832" s="3" t="s">
        <v>31</v>
      </c>
      <c r="F2832" s="3" t="s">
        <v>30</v>
      </c>
      <c r="G2832" s="3" t="s">
        <v>30</v>
      </c>
      <c r="H2832" s="3" t="s">
        <v>31</v>
      </c>
      <c r="I2832" s="11">
        <v>5</v>
      </c>
      <c r="J2832" s="12">
        <v>8</v>
      </c>
      <c r="K2832" s="12">
        <f t="shared" si="44"/>
        <v>8</v>
      </c>
      <c r="L2832" s="4">
        <v>1</v>
      </c>
    </row>
    <row r="2833" spans="1:12" x14ac:dyDescent="0.25">
      <c r="A2833" s="3" t="s">
        <v>2339</v>
      </c>
      <c r="B2833" s="3" t="s">
        <v>5132</v>
      </c>
      <c r="C2833" s="3" t="s">
        <v>2234</v>
      </c>
      <c r="D2833" s="3" t="s">
        <v>2284</v>
      </c>
      <c r="E2833" s="3" t="s">
        <v>62</v>
      </c>
      <c r="F2833" s="3" t="s">
        <v>61</v>
      </c>
      <c r="G2833" s="3" t="s">
        <v>120</v>
      </c>
      <c r="H2833" s="3" t="s">
        <v>2879</v>
      </c>
      <c r="I2833" s="11">
        <v>5</v>
      </c>
      <c r="J2833" s="12">
        <v>1</v>
      </c>
      <c r="K2833" s="12">
        <f t="shared" si="44"/>
        <v>1</v>
      </c>
      <c r="L2833" s="4">
        <v>1</v>
      </c>
    </row>
    <row r="2834" spans="1:12" x14ac:dyDescent="0.25">
      <c r="A2834" s="3" t="s">
        <v>2338</v>
      </c>
      <c r="B2834" s="3" t="s">
        <v>5133</v>
      </c>
      <c r="C2834" s="3" t="s">
        <v>2234</v>
      </c>
      <c r="D2834" s="3" t="s">
        <v>2337</v>
      </c>
      <c r="E2834" s="3" t="s">
        <v>64</v>
      </c>
      <c r="F2834" s="3" t="s">
        <v>63</v>
      </c>
      <c r="G2834" s="3" t="s">
        <v>120</v>
      </c>
      <c r="H2834" s="3" t="s">
        <v>2879</v>
      </c>
      <c r="I2834" s="11">
        <v>10</v>
      </c>
      <c r="J2834" s="12">
        <v>10</v>
      </c>
      <c r="K2834" s="12">
        <f t="shared" si="44"/>
        <v>10</v>
      </c>
      <c r="L2834" s="4">
        <v>1</v>
      </c>
    </row>
    <row r="2835" spans="1:12" x14ac:dyDescent="0.25">
      <c r="A2835" s="3" t="s">
        <v>2336</v>
      </c>
      <c r="B2835" s="3" t="s">
        <v>3307</v>
      </c>
      <c r="C2835" s="3" t="s">
        <v>2234</v>
      </c>
      <c r="D2835" s="3" t="s">
        <v>2335</v>
      </c>
      <c r="E2835" s="3" t="s">
        <v>109</v>
      </c>
      <c r="F2835" s="3" t="s">
        <v>108</v>
      </c>
      <c r="G2835" s="3" t="s">
        <v>108</v>
      </c>
      <c r="H2835" s="3" t="s">
        <v>109</v>
      </c>
      <c r="I2835" s="11">
        <v>1</v>
      </c>
      <c r="J2835" s="12">
        <v>1</v>
      </c>
      <c r="K2835" s="12">
        <f t="shared" si="44"/>
        <v>1</v>
      </c>
      <c r="L2835" s="4">
        <v>0.7</v>
      </c>
    </row>
    <row r="2836" spans="1:12" x14ac:dyDescent="0.25">
      <c r="A2836" s="3" t="s">
        <v>2336</v>
      </c>
      <c r="B2836" s="3" t="s">
        <v>3307</v>
      </c>
      <c r="C2836" s="3" t="s">
        <v>2234</v>
      </c>
      <c r="D2836" s="3" t="s">
        <v>2335</v>
      </c>
      <c r="E2836" s="3" t="s">
        <v>105</v>
      </c>
      <c r="F2836" s="3" t="s">
        <v>104</v>
      </c>
      <c r="G2836" s="3" t="s">
        <v>104</v>
      </c>
      <c r="H2836" s="3" t="s">
        <v>2364</v>
      </c>
      <c r="I2836" s="11">
        <v>1</v>
      </c>
      <c r="J2836" s="12">
        <v>1</v>
      </c>
      <c r="K2836" s="12">
        <f t="shared" si="44"/>
        <v>1</v>
      </c>
      <c r="L2836" s="4">
        <v>0.3</v>
      </c>
    </row>
    <row r="2837" spans="1:12" x14ac:dyDescent="0.25">
      <c r="A2837" s="3" t="s">
        <v>2334</v>
      </c>
      <c r="B2837" s="3" t="s">
        <v>5389</v>
      </c>
      <c r="C2837" s="3" t="s">
        <v>2234</v>
      </c>
      <c r="D2837" s="3" t="s">
        <v>2333</v>
      </c>
      <c r="E2837" s="3" t="s">
        <v>33</v>
      </c>
      <c r="F2837" s="3" t="s">
        <v>32</v>
      </c>
      <c r="G2837" s="3" t="s">
        <v>120</v>
      </c>
      <c r="H2837" s="3" t="s">
        <v>2879</v>
      </c>
      <c r="I2837" s="11">
        <v>9</v>
      </c>
      <c r="J2837" s="12">
        <v>1</v>
      </c>
      <c r="K2837" s="12">
        <f t="shared" si="44"/>
        <v>1</v>
      </c>
      <c r="L2837" s="4">
        <v>0.6</v>
      </c>
    </row>
    <row r="2838" spans="1:12" x14ac:dyDescent="0.25">
      <c r="A2838" s="3" t="s">
        <v>2332</v>
      </c>
      <c r="B2838" s="3" t="s">
        <v>5134</v>
      </c>
      <c r="C2838" s="3" t="s">
        <v>2234</v>
      </c>
      <c r="D2838" s="3" t="s">
        <v>2284</v>
      </c>
      <c r="E2838" s="3" t="s">
        <v>64</v>
      </c>
      <c r="F2838" s="3" t="s">
        <v>63</v>
      </c>
      <c r="G2838" s="3" t="s">
        <v>120</v>
      </c>
      <c r="H2838" s="3" t="s">
        <v>2879</v>
      </c>
      <c r="I2838" s="11">
        <v>6</v>
      </c>
      <c r="J2838" s="12">
        <v>10</v>
      </c>
      <c r="K2838" s="12">
        <f t="shared" si="44"/>
        <v>10</v>
      </c>
      <c r="L2838" s="4">
        <v>1</v>
      </c>
    </row>
    <row r="2839" spans="1:12" x14ac:dyDescent="0.25">
      <c r="A2839" s="3" t="s">
        <v>2331</v>
      </c>
      <c r="B2839" s="3" t="s">
        <v>5135</v>
      </c>
      <c r="C2839" s="3" t="s">
        <v>2234</v>
      </c>
      <c r="D2839" s="3" t="s">
        <v>2259</v>
      </c>
      <c r="E2839" s="3" t="s">
        <v>52</v>
      </c>
      <c r="F2839" s="3" t="s">
        <v>51</v>
      </c>
      <c r="G2839" s="3" t="s">
        <v>127</v>
      </c>
      <c r="H2839" s="3" t="s">
        <v>142</v>
      </c>
      <c r="I2839" s="11">
        <v>10</v>
      </c>
      <c r="J2839" s="12">
        <v>6</v>
      </c>
      <c r="K2839" s="12">
        <f t="shared" si="44"/>
        <v>6</v>
      </c>
      <c r="L2839" s="4">
        <v>1</v>
      </c>
    </row>
    <row r="2840" spans="1:12" x14ac:dyDescent="0.25">
      <c r="A2840" s="3" t="s">
        <v>2330</v>
      </c>
      <c r="B2840" s="3" t="s">
        <v>3520</v>
      </c>
      <c r="C2840" s="3" t="s">
        <v>2234</v>
      </c>
      <c r="D2840" s="3" t="s">
        <v>2308</v>
      </c>
      <c r="E2840" s="3" t="s">
        <v>31</v>
      </c>
      <c r="F2840" s="3" t="s">
        <v>30</v>
      </c>
      <c r="G2840" s="3" t="s">
        <v>30</v>
      </c>
      <c r="H2840" s="3" t="s">
        <v>31</v>
      </c>
      <c r="I2840" s="11">
        <v>5</v>
      </c>
      <c r="J2840" s="12">
        <v>3</v>
      </c>
      <c r="K2840" s="12">
        <f t="shared" si="44"/>
        <v>3</v>
      </c>
      <c r="L2840" s="4">
        <v>0.2</v>
      </c>
    </row>
    <row r="2841" spans="1:12" x14ac:dyDescent="0.25">
      <c r="A2841" s="3" t="s">
        <v>2330</v>
      </c>
      <c r="B2841" s="3" t="s">
        <v>3520</v>
      </c>
      <c r="C2841" s="3" t="s">
        <v>2234</v>
      </c>
      <c r="D2841" s="3" t="s">
        <v>2715</v>
      </c>
      <c r="E2841" s="3" t="s">
        <v>99</v>
      </c>
      <c r="F2841" s="3" t="s">
        <v>98</v>
      </c>
      <c r="G2841" s="3" t="s">
        <v>98</v>
      </c>
      <c r="H2841" s="3" t="s">
        <v>99</v>
      </c>
      <c r="I2841" s="11">
        <v>5</v>
      </c>
      <c r="J2841" s="12">
        <v>3</v>
      </c>
      <c r="K2841" s="12">
        <f t="shared" si="44"/>
        <v>3</v>
      </c>
      <c r="L2841" s="4">
        <v>0.4</v>
      </c>
    </row>
    <row r="2842" spans="1:12" x14ac:dyDescent="0.25">
      <c r="A2842" s="3" t="s">
        <v>2330</v>
      </c>
      <c r="B2842" s="3" t="s">
        <v>3520</v>
      </c>
      <c r="C2842" s="3" t="s">
        <v>2234</v>
      </c>
      <c r="D2842" s="3" t="s">
        <v>2308</v>
      </c>
      <c r="E2842" s="3" t="s">
        <v>99</v>
      </c>
      <c r="F2842" s="3" t="s">
        <v>98</v>
      </c>
      <c r="G2842" s="3" t="s">
        <v>98</v>
      </c>
      <c r="H2842" s="3" t="s">
        <v>99</v>
      </c>
      <c r="I2842" s="11">
        <v>5</v>
      </c>
      <c r="J2842" s="12">
        <v>3</v>
      </c>
      <c r="K2842" s="12">
        <f t="shared" si="44"/>
        <v>3</v>
      </c>
      <c r="L2842" s="4">
        <v>0.4</v>
      </c>
    </row>
    <row r="2843" spans="1:12" x14ac:dyDescent="0.25">
      <c r="A2843" s="3" t="s">
        <v>2329</v>
      </c>
      <c r="B2843" s="3" t="s">
        <v>5390</v>
      </c>
      <c r="C2843" s="3" t="s">
        <v>2234</v>
      </c>
      <c r="D2843" s="3" t="s">
        <v>2328</v>
      </c>
      <c r="E2843" s="3" t="s">
        <v>52</v>
      </c>
      <c r="F2843" s="3" t="s">
        <v>51</v>
      </c>
      <c r="G2843" s="3" t="s">
        <v>120</v>
      </c>
      <c r="H2843" s="3" t="s">
        <v>2879</v>
      </c>
      <c r="I2843" s="11">
        <v>9</v>
      </c>
      <c r="J2843" s="12">
        <v>3</v>
      </c>
      <c r="K2843" s="12">
        <f t="shared" si="44"/>
        <v>3</v>
      </c>
      <c r="L2843" s="4">
        <v>1</v>
      </c>
    </row>
    <row r="2844" spans="1:12" x14ac:dyDescent="0.25">
      <c r="A2844" s="3" t="s">
        <v>2327</v>
      </c>
      <c r="B2844" s="3" t="s">
        <v>5391</v>
      </c>
      <c r="C2844" s="3" t="s">
        <v>2234</v>
      </c>
      <c r="D2844" s="3" t="s">
        <v>2243</v>
      </c>
      <c r="E2844" s="3" t="s">
        <v>84</v>
      </c>
      <c r="F2844" s="3" t="s">
        <v>83</v>
      </c>
      <c r="G2844" s="3" t="s">
        <v>120</v>
      </c>
      <c r="H2844" s="3" t="s">
        <v>2879</v>
      </c>
      <c r="I2844" s="11">
        <v>9</v>
      </c>
      <c r="J2844" s="12">
        <v>10</v>
      </c>
      <c r="K2844" s="12">
        <f t="shared" si="44"/>
        <v>10</v>
      </c>
      <c r="L2844" s="4">
        <v>1</v>
      </c>
    </row>
    <row r="2845" spans="1:12" x14ac:dyDescent="0.25">
      <c r="A2845" s="3" t="s">
        <v>2326</v>
      </c>
      <c r="B2845" s="3" t="s">
        <v>5136</v>
      </c>
      <c r="C2845" s="3" t="s">
        <v>2234</v>
      </c>
      <c r="D2845" s="3" t="s">
        <v>2259</v>
      </c>
      <c r="E2845" s="3" t="s">
        <v>82</v>
      </c>
      <c r="F2845" s="3" t="s">
        <v>81</v>
      </c>
      <c r="G2845" s="3" t="s">
        <v>127</v>
      </c>
      <c r="H2845" s="3" t="s">
        <v>142</v>
      </c>
      <c r="I2845" s="11">
        <v>1</v>
      </c>
      <c r="J2845" s="12">
        <v>1</v>
      </c>
      <c r="K2845" s="12">
        <f t="shared" si="44"/>
        <v>1</v>
      </c>
      <c r="L2845" s="4">
        <v>1</v>
      </c>
    </row>
    <row r="2846" spans="1:12" x14ac:dyDescent="0.25">
      <c r="A2846" s="3" t="s">
        <v>2325</v>
      </c>
      <c r="B2846" s="3" t="s">
        <v>5137</v>
      </c>
      <c r="C2846" s="3" t="s">
        <v>2234</v>
      </c>
      <c r="D2846" s="3" t="s">
        <v>2300</v>
      </c>
      <c r="E2846" s="3" t="s">
        <v>23</v>
      </c>
      <c r="F2846" s="3" t="s">
        <v>22</v>
      </c>
      <c r="G2846" s="3" t="s">
        <v>127</v>
      </c>
      <c r="H2846" s="3" t="s">
        <v>142</v>
      </c>
      <c r="I2846" s="11">
        <v>5</v>
      </c>
      <c r="J2846" s="12">
        <v>4</v>
      </c>
      <c r="K2846" s="12">
        <f t="shared" si="44"/>
        <v>4</v>
      </c>
      <c r="L2846" s="4">
        <v>1</v>
      </c>
    </row>
    <row r="2847" spans="1:12" x14ac:dyDescent="0.25">
      <c r="A2847" s="3" t="s">
        <v>2324</v>
      </c>
      <c r="B2847" s="3" t="s">
        <v>5392</v>
      </c>
      <c r="C2847" s="3" t="s">
        <v>2234</v>
      </c>
      <c r="D2847" s="3" t="s">
        <v>2243</v>
      </c>
      <c r="E2847" s="3" t="s">
        <v>113</v>
      </c>
      <c r="F2847" s="3" t="s">
        <v>112</v>
      </c>
      <c r="G2847" s="3" t="s">
        <v>120</v>
      </c>
      <c r="H2847" s="3" t="s">
        <v>2879</v>
      </c>
      <c r="I2847" s="11">
        <v>5</v>
      </c>
      <c r="J2847" s="12">
        <v>1</v>
      </c>
      <c r="K2847" s="12">
        <f t="shared" si="44"/>
        <v>1</v>
      </c>
      <c r="L2847" s="4">
        <v>1</v>
      </c>
    </row>
    <row r="2848" spans="1:12" x14ac:dyDescent="0.25">
      <c r="A2848" s="3" t="s">
        <v>2323</v>
      </c>
      <c r="B2848" s="3" t="s">
        <v>4018</v>
      </c>
      <c r="C2848" s="3" t="s">
        <v>2234</v>
      </c>
      <c r="D2848" s="3" t="s">
        <v>2731</v>
      </c>
      <c r="E2848" s="3" t="s">
        <v>70</v>
      </c>
      <c r="F2848" s="3" t="s">
        <v>69</v>
      </c>
      <c r="G2848" s="3" t="s">
        <v>135</v>
      </c>
      <c r="H2848" s="3" t="s">
        <v>2883</v>
      </c>
      <c r="I2848" s="11">
        <v>1</v>
      </c>
      <c r="J2848" s="12">
        <v>1</v>
      </c>
      <c r="K2848" s="12">
        <f t="shared" si="44"/>
        <v>1</v>
      </c>
      <c r="L2848" s="4">
        <v>0.4</v>
      </c>
    </row>
    <row r="2849" spans="1:12" x14ac:dyDescent="0.25">
      <c r="A2849" s="3" t="s">
        <v>2323</v>
      </c>
      <c r="B2849" s="3" t="s">
        <v>4018</v>
      </c>
      <c r="C2849" s="3" t="s">
        <v>2234</v>
      </c>
      <c r="D2849" s="3" t="s">
        <v>2308</v>
      </c>
      <c r="E2849" s="3" t="s">
        <v>70</v>
      </c>
      <c r="F2849" s="3" t="s">
        <v>69</v>
      </c>
      <c r="G2849" s="3" t="s">
        <v>69</v>
      </c>
      <c r="H2849" s="3" t="s">
        <v>70</v>
      </c>
      <c r="I2849" s="11">
        <v>1</v>
      </c>
      <c r="J2849" s="12">
        <v>1</v>
      </c>
      <c r="K2849" s="12">
        <f t="shared" si="44"/>
        <v>1</v>
      </c>
      <c r="L2849" s="4">
        <v>0.6</v>
      </c>
    </row>
    <row r="2850" spans="1:12" x14ac:dyDescent="0.25">
      <c r="A2850" s="3" t="s">
        <v>2322</v>
      </c>
      <c r="B2850" s="3" t="s">
        <v>4019</v>
      </c>
      <c r="C2850" s="3" t="s">
        <v>2234</v>
      </c>
      <c r="D2850" s="3" t="s">
        <v>2362</v>
      </c>
      <c r="E2850" s="3" t="s">
        <v>7</v>
      </c>
      <c r="F2850" s="3" t="s">
        <v>6</v>
      </c>
      <c r="G2850" s="3" t="s">
        <v>6</v>
      </c>
      <c r="H2850" s="3" t="s">
        <v>7</v>
      </c>
      <c r="I2850" s="11">
        <v>5</v>
      </c>
      <c r="J2850" s="12">
        <v>4</v>
      </c>
      <c r="K2850" s="12">
        <f t="shared" si="44"/>
        <v>4</v>
      </c>
      <c r="L2850" s="4">
        <v>0.4</v>
      </c>
    </row>
    <row r="2851" spans="1:12" x14ac:dyDescent="0.25">
      <c r="A2851" s="3" t="s">
        <v>2322</v>
      </c>
      <c r="B2851" s="3" t="s">
        <v>4019</v>
      </c>
      <c r="C2851" s="3" t="s">
        <v>2234</v>
      </c>
      <c r="D2851" s="3" t="s">
        <v>2306</v>
      </c>
      <c r="E2851" s="3" t="s">
        <v>64</v>
      </c>
      <c r="F2851" s="3" t="s">
        <v>63</v>
      </c>
      <c r="G2851" s="3" t="s">
        <v>63</v>
      </c>
      <c r="H2851" s="3" t="s">
        <v>64</v>
      </c>
      <c r="I2851" s="11">
        <v>5</v>
      </c>
      <c r="J2851" s="12">
        <v>4</v>
      </c>
      <c r="K2851" s="12">
        <f t="shared" si="44"/>
        <v>4</v>
      </c>
      <c r="L2851" s="4">
        <v>0.6</v>
      </c>
    </row>
    <row r="2852" spans="1:12" x14ac:dyDescent="0.25">
      <c r="A2852" s="3" t="s">
        <v>2321</v>
      </c>
      <c r="B2852" s="3" t="s">
        <v>5138</v>
      </c>
      <c r="C2852" s="3" t="s">
        <v>2234</v>
      </c>
      <c r="D2852" s="3" t="s">
        <v>2237</v>
      </c>
      <c r="E2852" s="3" t="s">
        <v>44</v>
      </c>
      <c r="F2852" s="3" t="s">
        <v>43</v>
      </c>
      <c r="G2852" s="3" t="s">
        <v>43</v>
      </c>
      <c r="H2852" s="3" t="s">
        <v>2877</v>
      </c>
      <c r="I2852" s="11">
        <v>1</v>
      </c>
      <c r="J2852" s="12">
        <v>1</v>
      </c>
      <c r="K2852" s="12">
        <f t="shared" si="44"/>
        <v>1</v>
      </c>
      <c r="L2852" s="4">
        <v>1</v>
      </c>
    </row>
    <row r="2853" spans="1:12" x14ac:dyDescent="0.25">
      <c r="A2853" s="3" t="s">
        <v>2320</v>
      </c>
      <c r="B2853" s="3" t="s">
        <v>5139</v>
      </c>
      <c r="C2853" s="3" t="s">
        <v>2234</v>
      </c>
      <c r="D2853" s="3" t="s">
        <v>2279</v>
      </c>
      <c r="E2853" s="3" t="s">
        <v>96</v>
      </c>
      <c r="F2853" s="3" t="s">
        <v>95</v>
      </c>
      <c r="G2853" s="3" t="s">
        <v>95</v>
      </c>
      <c r="H2853" s="3" t="s">
        <v>96</v>
      </c>
      <c r="I2853" s="11">
        <v>1</v>
      </c>
      <c r="J2853" s="12">
        <v>1</v>
      </c>
      <c r="K2853" s="12">
        <f t="shared" si="44"/>
        <v>1</v>
      </c>
      <c r="L2853" s="4">
        <v>1</v>
      </c>
    </row>
    <row r="2854" spans="1:12" x14ac:dyDescent="0.25">
      <c r="A2854" s="3" t="s">
        <v>2319</v>
      </c>
      <c r="B2854" s="3" t="s">
        <v>5140</v>
      </c>
      <c r="C2854" s="3" t="s">
        <v>2234</v>
      </c>
      <c r="D2854" s="3" t="s">
        <v>2284</v>
      </c>
      <c r="E2854" s="3" t="s">
        <v>96</v>
      </c>
      <c r="F2854" s="3" t="s">
        <v>95</v>
      </c>
      <c r="G2854" s="3" t="s">
        <v>120</v>
      </c>
      <c r="H2854" s="3" t="s">
        <v>2879</v>
      </c>
      <c r="I2854" s="11">
        <v>2</v>
      </c>
      <c r="J2854" s="12">
        <v>5</v>
      </c>
      <c r="K2854" s="12">
        <f t="shared" si="44"/>
        <v>5</v>
      </c>
      <c r="L2854" s="4">
        <v>1</v>
      </c>
    </row>
    <row r="2855" spans="1:12" x14ac:dyDescent="0.25">
      <c r="A2855" s="3" t="s">
        <v>2318</v>
      </c>
      <c r="B2855" s="3" t="s">
        <v>4020</v>
      </c>
      <c r="C2855" s="3" t="s">
        <v>2234</v>
      </c>
      <c r="D2855" s="3" t="s">
        <v>2294</v>
      </c>
      <c r="E2855" s="3" t="s">
        <v>123</v>
      </c>
      <c r="F2855" s="3" t="s">
        <v>122</v>
      </c>
      <c r="G2855" s="3" t="s">
        <v>122</v>
      </c>
      <c r="H2855" s="3" t="s">
        <v>123</v>
      </c>
      <c r="I2855" s="11">
        <v>4</v>
      </c>
      <c r="J2855" s="12">
        <v>7</v>
      </c>
      <c r="K2855" s="12">
        <f t="shared" si="44"/>
        <v>7</v>
      </c>
      <c r="L2855" s="4">
        <v>0.2</v>
      </c>
    </row>
    <row r="2856" spans="1:12" x14ac:dyDescent="0.25">
      <c r="A2856" s="3" t="s">
        <v>2318</v>
      </c>
      <c r="B2856" s="3" t="s">
        <v>4020</v>
      </c>
      <c r="C2856" s="3" t="s">
        <v>2234</v>
      </c>
      <c r="D2856" s="3" t="s">
        <v>2317</v>
      </c>
      <c r="E2856" s="3" t="s">
        <v>62</v>
      </c>
      <c r="F2856" s="3" t="s">
        <v>61</v>
      </c>
      <c r="G2856" s="3" t="s">
        <v>61</v>
      </c>
      <c r="H2856" s="3" t="s">
        <v>62</v>
      </c>
      <c r="I2856" s="11">
        <v>4</v>
      </c>
      <c r="J2856" s="12">
        <v>7</v>
      </c>
      <c r="K2856" s="12">
        <f t="shared" si="44"/>
        <v>7</v>
      </c>
      <c r="L2856" s="4">
        <v>0.8</v>
      </c>
    </row>
    <row r="2857" spans="1:12" x14ac:dyDescent="0.25">
      <c r="A2857" s="3" t="s">
        <v>2316</v>
      </c>
      <c r="B2857" s="3" t="s">
        <v>5141</v>
      </c>
      <c r="C2857" s="3" t="s">
        <v>2234</v>
      </c>
      <c r="D2857" s="3" t="s">
        <v>2264</v>
      </c>
      <c r="E2857" s="3" t="s">
        <v>60</v>
      </c>
      <c r="F2857" s="3" t="s">
        <v>59</v>
      </c>
      <c r="G2857" s="3" t="s">
        <v>118</v>
      </c>
      <c r="H2857" s="3" t="s">
        <v>2880</v>
      </c>
      <c r="I2857" s="11">
        <v>1</v>
      </c>
      <c r="J2857" s="12">
        <v>1</v>
      </c>
      <c r="K2857" s="12">
        <f t="shared" si="44"/>
        <v>1</v>
      </c>
      <c r="L2857" s="4">
        <v>1</v>
      </c>
    </row>
    <row r="2858" spans="1:12" x14ac:dyDescent="0.25">
      <c r="A2858" s="3" t="s">
        <v>2314</v>
      </c>
      <c r="B2858" s="3" t="s">
        <v>3104</v>
      </c>
      <c r="C2858" s="3" t="s">
        <v>2234</v>
      </c>
      <c r="D2858" s="3" t="s">
        <v>2237</v>
      </c>
      <c r="E2858" s="3" t="s">
        <v>54</v>
      </c>
      <c r="F2858" s="3" t="s">
        <v>53</v>
      </c>
      <c r="G2858" s="3" t="s">
        <v>53</v>
      </c>
      <c r="H2858" s="3" t="s">
        <v>54</v>
      </c>
      <c r="I2858" s="11">
        <v>1</v>
      </c>
      <c r="J2858" s="12">
        <v>2</v>
      </c>
      <c r="K2858" s="12">
        <f t="shared" si="44"/>
        <v>2</v>
      </c>
      <c r="L2858" s="4">
        <v>1</v>
      </c>
    </row>
    <row r="2859" spans="1:12" x14ac:dyDescent="0.25">
      <c r="A2859" s="3" t="s">
        <v>2313</v>
      </c>
      <c r="B2859" s="3" t="s">
        <v>5142</v>
      </c>
      <c r="C2859" s="3" t="s">
        <v>2234</v>
      </c>
      <c r="D2859" s="3" t="s">
        <v>2312</v>
      </c>
      <c r="E2859" s="3" t="s">
        <v>23</v>
      </c>
      <c r="F2859" s="3" t="s">
        <v>22</v>
      </c>
      <c r="G2859" s="3" t="s">
        <v>127</v>
      </c>
      <c r="H2859" s="3" t="s">
        <v>142</v>
      </c>
      <c r="I2859" s="11">
        <v>1</v>
      </c>
      <c r="J2859" s="12">
        <v>6</v>
      </c>
      <c r="K2859" s="12">
        <f t="shared" si="44"/>
        <v>6</v>
      </c>
      <c r="L2859" s="4">
        <v>1</v>
      </c>
    </row>
    <row r="2860" spans="1:12" x14ac:dyDescent="0.25">
      <c r="A2860" s="3" t="s">
        <v>2311</v>
      </c>
      <c r="B2860" s="3" t="s">
        <v>5143</v>
      </c>
      <c r="C2860" s="3" t="s">
        <v>2234</v>
      </c>
      <c r="D2860" s="3" t="s">
        <v>2308</v>
      </c>
      <c r="E2860" s="3" t="s">
        <v>11</v>
      </c>
      <c r="F2860" s="3" t="s">
        <v>10</v>
      </c>
      <c r="G2860" s="3" t="s">
        <v>10</v>
      </c>
      <c r="H2860" s="3" t="s">
        <v>11</v>
      </c>
      <c r="I2860" s="11">
        <v>1</v>
      </c>
      <c r="J2860" s="12">
        <v>1</v>
      </c>
      <c r="K2860" s="12">
        <f t="shared" si="44"/>
        <v>1</v>
      </c>
      <c r="L2860" s="4">
        <v>1</v>
      </c>
    </row>
    <row r="2861" spans="1:12" x14ac:dyDescent="0.25">
      <c r="A2861" s="3" t="s">
        <v>2310</v>
      </c>
      <c r="B2861" s="3" t="s">
        <v>5144</v>
      </c>
      <c r="C2861" s="3" t="s">
        <v>2234</v>
      </c>
      <c r="D2861" s="3" t="s">
        <v>2284</v>
      </c>
      <c r="E2861" s="3" t="s">
        <v>107</v>
      </c>
      <c r="F2861" s="3" t="s">
        <v>106</v>
      </c>
      <c r="G2861" s="3" t="s">
        <v>120</v>
      </c>
      <c r="H2861" s="3" t="s">
        <v>2879</v>
      </c>
      <c r="I2861" s="11">
        <v>5</v>
      </c>
      <c r="J2861" s="12">
        <v>1</v>
      </c>
      <c r="K2861" s="12">
        <f t="shared" si="44"/>
        <v>1</v>
      </c>
      <c r="L2861" s="4">
        <v>1</v>
      </c>
    </row>
    <row r="2862" spans="1:12" x14ac:dyDescent="0.25">
      <c r="A2862" s="3" t="s">
        <v>2309</v>
      </c>
      <c r="B2862" s="3" t="s">
        <v>5145</v>
      </c>
      <c r="C2862" s="3" t="s">
        <v>2234</v>
      </c>
      <c r="D2862" s="3" t="s">
        <v>2308</v>
      </c>
      <c r="E2862" s="3" t="s">
        <v>31</v>
      </c>
      <c r="F2862" s="3" t="s">
        <v>30</v>
      </c>
      <c r="G2862" s="3" t="s">
        <v>30</v>
      </c>
      <c r="H2862" s="3" t="s">
        <v>31</v>
      </c>
      <c r="I2862" s="11">
        <v>3</v>
      </c>
      <c r="J2862" s="12">
        <v>1</v>
      </c>
      <c r="K2862" s="12">
        <f t="shared" si="44"/>
        <v>1</v>
      </c>
      <c r="L2862" s="4">
        <v>1</v>
      </c>
    </row>
    <row r="2863" spans="1:12" x14ac:dyDescent="0.25">
      <c r="A2863" s="3" t="s">
        <v>2307</v>
      </c>
      <c r="B2863" s="3" t="s">
        <v>5146</v>
      </c>
      <c r="C2863" s="3" t="s">
        <v>2234</v>
      </c>
      <c r="D2863" s="3" t="s">
        <v>2306</v>
      </c>
      <c r="E2863" s="3" t="s">
        <v>29</v>
      </c>
      <c r="F2863" s="3" t="s">
        <v>28</v>
      </c>
      <c r="G2863" s="3" t="s">
        <v>28</v>
      </c>
      <c r="H2863" s="3" t="s">
        <v>29</v>
      </c>
      <c r="I2863" s="11">
        <v>5</v>
      </c>
      <c r="J2863" s="12">
        <v>3</v>
      </c>
      <c r="K2863" s="12">
        <f t="shared" si="44"/>
        <v>3</v>
      </c>
      <c r="L2863" s="4">
        <v>1</v>
      </c>
    </row>
    <row r="2864" spans="1:12" x14ac:dyDescent="0.25">
      <c r="A2864" s="3" t="s">
        <v>2305</v>
      </c>
      <c r="B2864" s="3" t="s">
        <v>5147</v>
      </c>
      <c r="C2864" s="3" t="s">
        <v>2234</v>
      </c>
      <c r="D2864" s="3" t="s">
        <v>2304</v>
      </c>
      <c r="E2864" s="3" t="s">
        <v>99</v>
      </c>
      <c r="F2864" s="3" t="s">
        <v>98</v>
      </c>
      <c r="G2864" s="3" t="s">
        <v>98</v>
      </c>
      <c r="H2864" s="3" t="s">
        <v>99</v>
      </c>
      <c r="I2864" s="11">
        <v>10</v>
      </c>
      <c r="J2864" s="12">
        <v>2</v>
      </c>
      <c r="K2864" s="12">
        <f t="shared" si="44"/>
        <v>2</v>
      </c>
      <c r="L2864" s="4">
        <v>1</v>
      </c>
    </row>
    <row r="2865" spans="1:12" x14ac:dyDescent="0.25">
      <c r="A2865" s="3" t="s">
        <v>2303</v>
      </c>
      <c r="B2865" s="3" t="s">
        <v>4021</v>
      </c>
      <c r="C2865" s="3" t="s">
        <v>2234</v>
      </c>
      <c r="D2865" s="3" t="s">
        <v>2302</v>
      </c>
      <c r="E2865" s="3" t="s">
        <v>13</v>
      </c>
      <c r="F2865" s="3" t="s">
        <v>12</v>
      </c>
      <c r="G2865" s="3" t="s">
        <v>127</v>
      </c>
      <c r="H2865" s="3" t="s">
        <v>142</v>
      </c>
      <c r="I2865" s="11">
        <v>5</v>
      </c>
      <c r="J2865" s="12">
        <v>7</v>
      </c>
      <c r="K2865" s="12">
        <f t="shared" si="44"/>
        <v>7</v>
      </c>
      <c r="L2865" s="4">
        <v>0.2</v>
      </c>
    </row>
    <row r="2866" spans="1:12" x14ac:dyDescent="0.25">
      <c r="A2866" s="3" t="s">
        <v>2303</v>
      </c>
      <c r="B2866" s="3" t="s">
        <v>4021</v>
      </c>
      <c r="C2866" s="3" t="s">
        <v>2234</v>
      </c>
      <c r="D2866" s="3" t="s">
        <v>2302</v>
      </c>
      <c r="E2866" s="3" t="s">
        <v>107</v>
      </c>
      <c r="F2866" s="3" t="s">
        <v>106</v>
      </c>
      <c r="G2866" s="3" t="s">
        <v>127</v>
      </c>
      <c r="H2866" s="3" t="s">
        <v>142</v>
      </c>
      <c r="I2866" s="11">
        <v>5</v>
      </c>
      <c r="J2866" s="12">
        <v>7</v>
      </c>
      <c r="K2866" s="12">
        <f t="shared" si="44"/>
        <v>7</v>
      </c>
      <c r="L2866" s="4">
        <v>0.8</v>
      </c>
    </row>
    <row r="2867" spans="1:12" x14ac:dyDescent="0.25">
      <c r="A2867" s="3" t="s">
        <v>2301</v>
      </c>
      <c r="B2867" s="3" t="s">
        <v>5148</v>
      </c>
      <c r="C2867" s="3" t="s">
        <v>2234</v>
      </c>
      <c r="D2867" s="3" t="s">
        <v>2300</v>
      </c>
      <c r="E2867" s="3" t="s">
        <v>80</v>
      </c>
      <c r="F2867" s="3" t="s">
        <v>79</v>
      </c>
      <c r="G2867" s="3" t="s">
        <v>127</v>
      </c>
      <c r="H2867" s="3" t="s">
        <v>142</v>
      </c>
      <c r="I2867" s="11">
        <v>1</v>
      </c>
      <c r="J2867" s="12">
        <v>4</v>
      </c>
      <c r="K2867" s="12">
        <f t="shared" si="44"/>
        <v>4</v>
      </c>
      <c r="L2867" s="4">
        <v>1</v>
      </c>
    </row>
    <row r="2868" spans="1:12" x14ac:dyDescent="0.25">
      <c r="A2868" s="3" t="s">
        <v>2299</v>
      </c>
      <c r="B2868" s="3" t="s">
        <v>4022</v>
      </c>
      <c r="C2868" s="3" t="s">
        <v>2234</v>
      </c>
      <c r="D2868" s="3" t="s">
        <v>2298</v>
      </c>
      <c r="E2868" s="3" t="s">
        <v>105</v>
      </c>
      <c r="F2868" s="3" t="s">
        <v>104</v>
      </c>
      <c r="G2868" s="3" t="s">
        <v>120</v>
      </c>
      <c r="H2868" s="3" t="s">
        <v>2879</v>
      </c>
      <c r="I2868" s="11">
        <v>1</v>
      </c>
      <c r="J2868" s="12">
        <v>1</v>
      </c>
      <c r="K2868" s="12">
        <f t="shared" si="44"/>
        <v>1</v>
      </c>
      <c r="L2868" s="4">
        <v>0.5</v>
      </c>
    </row>
    <row r="2869" spans="1:12" x14ac:dyDescent="0.25">
      <c r="A2869" s="3" t="s">
        <v>2299</v>
      </c>
      <c r="B2869" s="3" t="s">
        <v>4022</v>
      </c>
      <c r="C2869" s="3" t="s">
        <v>2234</v>
      </c>
      <c r="D2869" s="3" t="s">
        <v>2298</v>
      </c>
      <c r="E2869" s="3" t="s">
        <v>72</v>
      </c>
      <c r="F2869" s="3" t="s">
        <v>71</v>
      </c>
      <c r="G2869" s="3" t="s">
        <v>120</v>
      </c>
      <c r="H2869" s="3" t="s">
        <v>2879</v>
      </c>
      <c r="I2869" s="11">
        <v>1</v>
      </c>
      <c r="J2869" s="12">
        <v>1</v>
      </c>
      <c r="K2869" s="12">
        <f t="shared" si="44"/>
        <v>1</v>
      </c>
      <c r="L2869" s="4">
        <v>0.5</v>
      </c>
    </row>
    <row r="2870" spans="1:12" x14ac:dyDescent="0.25">
      <c r="A2870" s="3" t="s">
        <v>2297</v>
      </c>
      <c r="B2870" s="3" t="s">
        <v>4049</v>
      </c>
      <c r="C2870" s="3" t="s">
        <v>2234</v>
      </c>
      <c r="D2870" s="3" t="s">
        <v>2266</v>
      </c>
      <c r="E2870" s="3" t="s">
        <v>31</v>
      </c>
      <c r="F2870" s="3" t="s">
        <v>30</v>
      </c>
      <c r="G2870" s="3" t="s">
        <v>30</v>
      </c>
      <c r="H2870" s="3" t="s">
        <v>31</v>
      </c>
      <c r="I2870" s="11">
        <v>1</v>
      </c>
      <c r="J2870" s="12">
        <v>3</v>
      </c>
      <c r="K2870" s="12">
        <f t="shared" si="44"/>
        <v>3</v>
      </c>
      <c r="L2870" s="4">
        <v>1</v>
      </c>
    </row>
    <row r="2871" spans="1:12" x14ac:dyDescent="0.25">
      <c r="A2871" s="3" t="s">
        <v>2296</v>
      </c>
      <c r="B2871" s="3" t="s">
        <v>5149</v>
      </c>
      <c r="C2871" s="3" t="s">
        <v>2234</v>
      </c>
      <c r="D2871" s="3" t="s">
        <v>2284</v>
      </c>
      <c r="E2871" s="3" t="s">
        <v>64</v>
      </c>
      <c r="F2871" s="3" t="s">
        <v>63</v>
      </c>
      <c r="G2871" s="3" t="s">
        <v>120</v>
      </c>
      <c r="H2871" s="3" t="s">
        <v>2879</v>
      </c>
      <c r="I2871" s="11">
        <v>6</v>
      </c>
      <c r="J2871" s="12">
        <v>2</v>
      </c>
      <c r="K2871" s="12">
        <f t="shared" si="44"/>
        <v>2</v>
      </c>
      <c r="L2871" s="4">
        <v>1</v>
      </c>
    </row>
    <row r="2872" spans="1:12" x14ac:dyDescent="0.25">
      <c r="A2872" s="3" t="s">
        <v>2295</v>
      </c>
      <c r="B2872" s="3" t="s">
        <v>3527</v>
      </c>
      <c r="C2872" s="3" t="s">
        <v>2234</v>
      </c>
      <c r="D2872" s="3" t="s">
        <v>2317</v>
      </c>
      <c r="E2872" s="3" t="s">
        <v>66</v>
      </c>
      <c r="F2872" s="3" t="s">
        <v>65</v>
      </c>
      <c r="G2872" s="3" t="s">
        <v>65</v>
      </c>
      <c r="H2872" s="3" t="s">
        <v>66</v>
      </c>
      <c r="I2872" s="11">
        <v>2</v>
      </c>
      <c r="J2872" s="12">
        <v>4</v>
      </c>
      <c r="K2872" s="12">
        <f t="shared" si="44"/>
        <v>4</v>
      </c>
      <c r="L2872" s="4">
        <v>0.2</v>
      </c>
    </row>
    <row r="2873" spans="1:12" x14ac:dyDescent="0.25">
      <c r="A2873" s="3" t="s">
        <v>2295</v>
      </c>
      <c r="B2873" s="3" t="s">
        <v>3527</v>
      </c>
      <c r="C2873" s="3" t="s">
        <v>2234</v>
      </c>
      <c r="D2873" s="3" t="s">
        <v>2294</v>
      </c>
      <c r="E2873" s="3" t="s">
        <v>123</v>
      </c>
      <c r="F2873" s="3" t="s">
        <v>122</v>
      </c>
      <c r="G2873" s="3" t="s">
        <v>122</v>
      </c>
      <c r="H2873" s="3" t="s">
        <v>123</v>
      </c>
      <c r="I2873" s="11">
        <v>2</v>
      </c>
      <c r="J2873" s="12">
        <v>4</v>
      </c>
      <c r="K2873" s="12">
        <f t="shared" si="44"/>
        <v>4</v>
      </c>
      <c r="L2873" s="4">
        <v>0.8</v>
      </c>
    </row>
    <row r="2874" spans="1:12" x14ac:dyDescent="0.25">
      <c r="A2874" s="3" t="s">
        <v>2293</v>
      </c>
      <c r="B2874" s="3" t="s">
        <v>4050</v>
      </c>
      <c r="C2874" s="3" t="s">
        <v>2234</v>
      </c>
      <c r="D2874" s="3" t="s">
        <v>2241</v>
      </c>
      <c r="E2874" s="3" t="s">
        <v>96</v>
      </c>
      <c r="F2874" s="3" t="s">
        <v>95</v>
      </c>
      <c r="G2874" s="3" t="s">
        <v>95</v>
      </c>
      <c r="H2874" s="3" t="s">
        <v>96</v>
      </c>
      <c r="I2874" s="11">
        <v>1</v>
      </c>
      <c r="J2874" s="12">
        <v>1</v>
      </c>
      <c r="K2874" s="12">
        <f t="shared" si="44"/>
        <v>1</v>
      </c>
      <c r="L2874" s="4">
        <v>1</v>
      </c>
    </row>
    <row r="2875" spans="1:12" x14ac:dyDescent="0.25">
      <c r="A2875" s="3" t="s">
        <v>2292</v>
      </c>
      <c r="B2875" s="3" t="s">
        <v>3308</v>
      </c>
      <c r="C2875" s="3" t="s">
        <v>2234</v>
      </c>
      <c r="D2875" s="3" t="s">
        <v>2769</v>
      </c>
      <c r="E2875" s="3" t="s">
        <v>66</v>
      </c>
      <c r="F2875" s="3" t="s">
        <v>65</v>
      </c>
      <c r="G2875" s="3" t="s">
        <v>65</v>
      </c>
      <c r="H2875" s="3" t="s">
        <v>66</v>
      </c>
      <c r="I2875" s="11">
        <v>5</v>
      </c>
      <c r="J2875" s="12">
        <v>9</v>
      </c>
      <c r="K2875" s="12">
        <f t="shared" si="44"/>
        <v>9</v>
      </c>
      <c r="L2875" s="4">
        <v>0.2</v>
      </c>
    </row>
    <row r="2876" spans="1:12" x14ac:dyDescent="0.25">
      <c r="A2876" s="3" t="s">
        <v>2292</v>
      </c>
      <c r="B2876" s="3" t="s">
        <v>3308</v>
      </c>
      <c r="C2876" s="3" t="s">
        <v>2234</v>
      </c>
      <c r="D2876" s="3" t="s">
        <v>2341</v>
      </c>
      <c r="E2876" s="3" t="s">
        <v>66</v>
      </c>
      <c r="F2876" s="3" t="s">
        <v>65</v>
      </c>
      <c r="G2876" s="3" t="s">
        <v>65</v>
      </c>
      <c r="H2876" s="3" t="s">
        <v>66</v>
      </c>
      <c r="I2876" s="11">
        <v>5</v>
      </c>
      <c r="J2876" s="12">
        <v>9</v>
      </c>
      <c r="K2876" s="12">
        <f t="shared" si="44"/>
        <v>9</v>
      </c>
      <c r="L2876" s="4">
        <v>0.2</v>
      </c>
    </row>
    <row r="2877" spans="1:12" x14ac:dyDescent="0.25">
      <c r="A2877" s="3" t="s">
        <v>2292</v>
      </c>
      <c r="B2877" s="3" t="s">
        <v>3308</v>
      </c>
      <c r="C2877" s="3" t="s">
        <v>2234</v>
      </c>
      <c r="D2877" s="3" t="s">
        <v>2693</v>
      </c>
      <c r="E2877" s="3" t="s">
        <v>66</v>
      </c>
      <c r="F2877" s="3" t="s">
        <v>65</v>
      </c>
      <c r="G2877" s="3" t="s">
        <v>65</v>
      </c>
      <c r="H2877" s="3" t="s">
        <v>66</v>
      </c>
      <c r="I2877" s="11">
        <v>5</v>
      </c>
      <c r="J2877" s="12">
        <v>9</v>
      </c>
      <c r="K2877" s="12">
        <f t="shared" si="44"/>
        <v>9</v>
      </c>
      <c r="L2877" s="4">
        <v>0.2</v>
      </c>
    </row>
    <row r="2878" spans="1:12" x14ac:dyDescent="0.25">
      <c r="A2878" s="3" t="s">
        <v>2292</v>
      </c>
      <c r="B2878" s="3" t="s">
        <v>3308</v>
      </c>
      <c r="C2878" s="3" t="s">
        <v>2234</v>
      </c>
      <c r="D2878" s="3" t="s">
        <v>2291</v>
      </c>
      <c r="E2878" s="3" t="s">
        <v>66</v>
      </c>
      <c r="F2878" s="3" t="s">
        <v>65</v>
      </c>
      <c r="G2878" s="3" t="s">
        <v>65</v>
      </c>
      <c r="H2878" s="3" t="s">
        <v>66</v>
      </c>
      <c r="I2878" s="11">
        <v>5</v>
      </c>
      <c r="J2878" s="12">
        <v>9</v>
      </c>
      <c r="K2878" s="12">
        <f t="shared" si="44"/>
        <v>9</v>
      </c>
      <c r="L2878" s="4">
        <v>0.4</v>
      </c>
    </row>
    <row r="2879" spans="1:12" x14ac:dyDescent="0.25">
      <c r="A2879" s="3" t="s">
        <v>2290</v>
      </c>
      <c r="B2879" s="3" t="s">
        <v>2945</v>
      </c>
      <c r="C2879" s="3" t="s">
        <v>2234</v>
      </c>
      <c r="D2879" s="3" t="s">
        <v>2289</v>
      </c>
      <c r="E2879" s="3" t="s">
        <v>70</v>
      </c>
      <c r="F2879" s="3" t="s">
        <v>69</v>
      </c>
      <c r="G2879" s="3" t="s">
        <v>69</v>
      </c>
      <c r="H2879" s="3" t="s">
        <v>70</v>
      </c>
      <c r="I2879" s="11">
        <v>5</v>
      </c>
      <c r="J2879" s="12">
        <v>3</v>
      </c>
      <c r="K2879" s="12">
        <f t="shared" si="44"/>
        <v>3</v>
      </c>
      <c r="L2879" s="4">
        <v>1</v>
      </c>
    </row>
    <row r="2880" spans="1:12" x14ac:dyDescent="0.25">
      <c r="A2880" s="3" t="s">
        <v>2288</v>
      </c>
      <c r="B2880" s="3" t="s">
        <v>4023</v>
      </c>
      <c r="C2880" s="3" t="s">
        <v>2234</v>
      </c>
      <c r="D2880" s="3" t="s">
        <v>2287</v>
      </c>
      <c r="E2880" s="3" t="s">
        <v>54</v>
      </c>
      <c r="F2880" s="3" t="s">
        <v>53</v>
      </c>
      <c r="G2880" s="3" t="s">
        <v>120</v>
      </c>
      <c r="H2880" s="3" t="s">
        <v>2879</v>
      </c>
      <c r="I2880" s="11">
        <v>5</v>
      </c>
      <c r="J2880" s="12">
        <v>9</v>
      </c>
      <c r="K2880" s="12">
        <f t="shared" si="44"/>
        <v>9</v>
      </c>
      <c r="L2880" s="4">
        <v>1</v>
      </c>
    </row>
    <row r="2881" spans="1:12" x14ac:dyDescent="0.25">
      <c r="A2881" s="3" t="s">
        <v>2286</v>
      </c>
      <c r="B2881" s="3" t="s">
        <v>4024</v>
      </c>
      <c r="C2881" s="3" t="s">
        <v>2234</v>
      </c>
      <c r="D2881" s="3" t="s">
        <v>2413</v>
      </c>
      <c r="E2881" s="3" t="s">
        <v>70</v>
      </c>
      <c r="F2881" s="3" t="s">
        <v>69</v>
      </c>
      <c r="G2881" s="3" t="s">
        <v>130</v>
      </c>
      <c r="H2881" s="3" t="s">
        <v>2885</v>
      </c>
      <c r="I2881" s="11">
        <v>5</v>
      </c>
      <c r="J2881" s="12">
        <v>6</v>
      </c>
      <c r="K2881" s="12">
        <f t="shared" si="44"/>
        <v>6</v>
      </c>
      <c r="L2881" s="4">
        <v>0.2</v>
      </c>
    </row>
    <row r="2882" spans="1:12" x14ac:dyDescent="0.25">
      <c r="A2882" s="3" t="s">
        <v>2286</v>
      </c>
      <c r="B2882" s="3" t="s">
        <v>4024</v>
      </c>
      <c r="C2882" s="3" t="s">
        <v>2234</v>
      </c>
      <c r="D2882" s="3" t="s">
        <v>2279</v>
      </c>
      <c r="E2882" s="3" t="s">
        <v>70</v>
      </c>
      <c r="F2882" s="3" t="s">
        <v>69</v>
      </c>
      <c r="G2882" s="3" t="s">
        <v>69</v>
      </c>
      <c r="H2882" s="3" t="s">
        <v>70</v>
      </c>
      <c r="I2882" s="11">
        <v>5</v>
      </c>
      <c r="J2882" s="12">
        <v>6</v>
      </c>
      <c r="K2882" s="12">
        <f t="shared" ref="K2882:K2912" si="45">IF(J2882&gt;31,31,J2882)</f>
        <v>6</v>
      </c>
      <c r="L2882" s="4">
        <v>0.8</v>
      </c>
    </row>
    <row r="2883" spans="1:12" x14ac:dyDescent="0.25">
      <c r="A2883" s="3" t="s">
        <v>2285</v>
      </c>
      <c r="B2883" s="3" t="s">
        <v>5150</v>
      </c>
      <c r="C2883" s="3" t="s">
        <v>2234</v>
      </c>
      <c r="D2883" s="3" t="s">
        <v>2284</v>
      </c>
      <c r="E2883" s="3" t="s">
        <v>96</v>
      </c>
      <c r="F2883" s="3" t="s">
        <v>95</v>
      </c>
      <c r="G2883" s="3" t="s">
        <v>120</v>
      </c>
      <c r="H2883" s="3" t="s">
        <v>2879</v>
      </c>
      <c r="I2883" s="11">
        <v>10</v>
      </c>
      <c r="J2883" s="12">
        <v>3</v>
      </c>
      <c r="K2883" s="12">
        <f t="shared" si="45"/>
        <v>3</v>
      </c>
      <c r="L2883" s="4">
        <v>1</v>
      </c>
    </row>
    <row r="2884" spans="1:12" x14ac:dyDescent="0.25">
      <c r="A2884" s="3" t="s">
        <v>2283</v>
      </c>
      <c r="B2884" s="3" t="s">
        <v>5151</v>
      </c>
      <c r="C2884" s="3" t="s">
        <v>2234</v>
      </c>
      <c r="D2884" s="3" t="s">
        <v>2282</v>
      </c>
      <c r="E2884" s="3" t="s">
        <v>117</v>
      </c>
      <c r="F2884" s="3" t="s">
        <v>116</v>
      </c>
      <c r="G2884" s="3" t="s">
        <v>116</v>
      </c>
      <c r="H2884" s="3" t="s">
        <v>117</v>
      </c>
      <c r="I2884" s="11">
        <v>1</v>
      </c>
      <c r="J2884" s="12">
        <v>7</v>
      </c>
      <c r="K2884" s="12">
        <f t="shared" si="45"/>
        <v>7</v>
      </c>
      <c r="L2884" s="4">
        <v>1</v>
      </c>
    </row>
    <row r="2885" spans="1:12" x14ac:dyDescent="0.25">
      <c r="A2885" s="3" t="s">
        <v>2281</v>
      </c>
      <c r="B2885" s="3" t="s">
        <v>4045</v>
      </c>
      <c r="C2885" s="3" t="s">
        <v>2234</v>
      </c>
      <c r="D2885" s="3" t="s">
        <v>2266</v>
      </c>
      <c r="E2885" s="3" t="s">
        <v>70</v>
      </c>
      <c r="F2885" s="3" t="s">
        <v>69</v>
      </c>
      <c r="G2885" s="3" t="s">
        <v>69</v>
      </c>
      <c r="H2885" s="3" t="s">
        <v>70</v>
      </c>
      <c r="I2885" s="11">
        <v>1</v>
      </c>
      <c r="J2885" s="12">
        <v>3</v>
      </c>
      <c r="K2885" s="12">
        <f t="shared" si="45"/>
        <v>3</v>
      </c>
      <c r="L2885" s="4">
        <v>1</v>
      </c>
    </row>
    <row r="2886" spans="1:12" x14ac:dyDescent="0.25">
      <c r="A2886" s="3" t="s">
        <v>2280</v>
      </c>
      <c r="B2886" s="3" t="s">
        <v>4051</v>
      </c>
      <c r="C2886" s="3" t="s">
        <v>2234</v>
      </c>
      <c r="D2886" s="3" t="s">
        <v>2279</v>
      </c>
      <c r="E2886" s="3" t="s">
        <v>99</v>
      </c>
      <c r="F2886" s="3" t="s">
        <v>98</v>
      </c>
      <c r="G2886" s="3" t="s">
        <v>98</v>
      </c>
      <c r="H2886" s="3" t="s">
        <v>99</v>
      </c>
      <c r="I2886" s="11">
        <v>1</v>
      </c>
      <c r="J2886" s="12">
        <v>1</v>
      </c>
      <c r="K2886" s="12">
        <f t="shared" si="45"/>
        <v>1</v>
      </c>
      <c r="L2886" s="4">
        <v>1</v>
      </c>
    </row>
    <row r="2887" spans="1:12" x14ac:dyDescent="0.25">
      <c r="A2887" s="3" t="s">
        <v>2278</v>
      </c>
      <c r="B2887" s="3" t="s">
        <v>5152</v>
      </c>
      <c r="C2887" s="3" t="s">
        <v>2234</v>
      </c>
      <c r="D2887" s="3" t="s">
        <v>2277</v>
      </c>
      <c r="E2887" s="3" t="s">
        <v>76</v>
      </c>
      <c r="F2887" s="3" t="s">
        <v>75</v>
      </c>
      <c r="G2887" s="3" t="s">
        <v>75</v>
      </c>
      <c r="H2887" s="3" t="s">
        <v>76</v>
      </c>
      <c r="I2887" s="11">
        <v>3</v>
      </c>
      <c r="J2887" s="12">
        <v>4</v>
      </c>
      <c r="K2887" s="12">
        <f t="shared" si="45"/>
        <v>4</v>
      </c>
      <c r="L2887" s="4">
        <v>1</v>
      </c>
    </row>
    <row r="2888" spans="1:12" x14ac:dyDescent="0.25">
      <c r="A2888" s="3" t="s">
        <v>2276</v>
      </c>
      <c r="B2888" s="3" t="s">
        <v>5153</v>
      </c>
      <c r="C2888" s="3" t="s">
        <v>2234</v>
      </c>
      <c r="D2888" s="3" t="s">
        <v>2245</v>
      </c>
      <c r="E2888" s="3" t="s">
        <v>9</v>
      </c>
      <c r="F2888" s="3" t="s">
        <v>8</v>
      </c>
      <c r="G2888" s="3" t="s">
        <v>8</v>
      </c>
      <c r="H2888" s="3" t="s">
        <v>2235</v>
      </c>
      <c r="I2888" s="11">
        <v>1</v>
      </c>
      <c r="J2888" s="12">
        <v>4</v>
      </c>
      <c r="K2888" s="12">
        <f t="shared" si="45"/>
        <v>4</v>
      </c>
      <c r="L2888" s="4">
        <v>1</v>
      </c>
    </row>
    <row r="2889" spans="1:12" x14ac:dyDescent="0.25">
      <c r="A2889" s="3" t="s">
        <v>2275</v>
      </c>
      <c r="B2889" s="3" t="s">
        <v>5154</v>
      </c>
      <c r="C2889" s="3" t="s">
        <v>2234</v>
      </c>
      <c r="D2889" s="3" t="s">
        <v>2274</v>
      </c>
      <c r="E2889" s="3" t="s">
        <v>76</v>
      </c>
      <c r="F2889" s="3" t="s">
        <v>75</v>
      </c>
      <c r="G2889" s="3" t="s">
        <v>127</v>
      </c>
      <c r="H2889" s="3" t="s">
        <v>142</v>
      </c>
      <c r="I2889" s="11">
        <v>1</v>
      </c>
      <c r="J2889" s="12">
        <v>1</v>
      </c>
      <c r="K2889" s="12">
        <f t="shared" si="45"/>
        <v>1</v>
      </c>
      <c r="L2889" s="4">
        <v>1</v>
      </c>
    </row>
    <row r="2890" spans="1:12" x14ac:dyDescent="0.25">
      <c r="A2890" s="3" t="s">
        <v>2273</v>
      </c>
      <c r="B2890" s="3" t="s">
        <v>4052</v>
      </c>
      <c r="C2890" s="3" t="s">
        <v>2234</v>
      </c>
      <c r="D2890" s="3" t="s">
        <v>2259</v>
      </c>
      <c r="E2890" s="3" t="s">
        <v>17</v>
      </c>
      <c r="F2890" s="3" t="s">
        <v>16</v>
      </c>
      <c r="G2890" s="3" t="s">
        <v>127</v>
      </c>
      <c r="H2890" s="3" t="s">
        <v>142</v>
      </c>
      <c r="I2890" s="11">
        <v>1</v>
      </c>
      <c r="J2890" s="12">
        <v>4</v>
      </c>
      <c r="K2890" s="12">
        <f t="shared" si="45"/>
        <v>4</v>
      </c>
      <c r="L2890" s="4">
        <v>1</v>
      </c>
    </row>
    <row r="2891" spans="1:12" x14ac:dyDescent="0.25">
      <c r="A2891" s="3" t="s">
        <v>2272</v>
      </c>
      <c r="B2891" s="3" t="s">
        <v>5155</v>
      </c>
      <c r="C2891" s="3" t="s">
        <v>2234</v>
      </c>
      <c r="D2891" s="3" t="s">
        <v>2271</v>
      </c>
      <c r="E2891" s="3" t="s">
        <v>84</v>
      </c>
      <c r="F2891" s="3" t="s">
        <v>83</v>
      </c>
      <c r="G2891" s="3" t="s">
        <v>127</v>
      </c>
      <c r="H2891" s="3" t="s">
        <v>142</v>
      </c>
      <c r="I2891" s="11">
        <v>1</v>
      </c>
      <c r="J2891" s="12">
        <v>1</v>
      </c>
      <c r="K2891" s="12">
        <f t="shared" si="45"/>
        <v>1</v>
      </c>
      <c r="L2891" s="4">
        <v>1</v>
      </c>
    </row>
    <row r="2892" spans="1:12" x14ac:dyDescent="0.25">
      <c r="A2892" s="3" t="s">
        <v>2270</v>
      </c>
      <c r="B2892" s="3" t="s">
        <v>5194</v>
      </c>
      <c r="C2892" s="3" t="s">
        <v>2234</v>
      </c>
      <c r="D2892" s="3" t="s">
        <v>2261</v>
      </c>
      <c r="E2892" s="3" t="s">
        <v>107</v>
      </c>
      <c r="F2892" s="3" t="s">
        <v>106</v>
      </c>
      <c r="G2892" s="3" t="s">
        <v>106</v>
      </c>
      <c r="H2892" s="3" t="s">
        <v>107</v>
      </c>
      <c r="I2892" s="11">
        <v>10</v>
      </c>
      <c r="J2892" s="12">
        <v>9</v>
      </c>
      <c r="K2892" s="12">
        <f t="shared" si="45"/>
        <v>9</v>
      </c>
      <c r="L2892" s="4">
        <v>0.3</v>
      </c>
    </row>
    <row r="2893" spans="1:12" x14ac:dyDescent="0.25">
      <c r="A2893" s="3" t="s">
        <v>2270</v>
      </c>
      <c r="B2893" s="3" t="s">
        <v>5194</v>
      </c>
      <c r="C2893" s="3" t="s">
        <v>2234</v>
      </c>
      <c r="D2893" s="3" t="s">
        <v>2261</v>
      </c>
      <c r="E2893" s="3" t="s">
        <v>29</v>
      </c>
      <c r="F2893" s="3" t="s">
        <v>28</v>
      </c>
      <c r="G2893" s="3" t="s">
        <v>28</v>
      </c>
      <c r="H2893" s="3" t="s">
        <v>29</v>
      </c>
      <c r="I2893" s="11">
        <v>10</v>
      </c>
      <c r="J2893" s="12">
        <v>9</v>
      </c>
      <c r="K2893" s="12">
        <f t="shared" si="45"/>
        <v>9</v>
      </c>
      <c r="L2893" s="4">
        <v>0.7</v>
      </c>
    </row>
    <row r="2894" spans="1:12" x14ac:dyDescent="0.25">
      <c r="A2894" s="3" t="s">
        <v>2269</v>
      </c>
      <c r="B2894" s="3" t="s">
        <v>4041</v>
      </c>
      <c r="C2894" s="3" t="s">
        <v>2234</v>
      </c>
      <c r="D2894" s="3" t="s">
        <v>2268</v>
      </c>
      <c r="E2894" s="3" t="s">
        <v>62</v>
      </c>
      <c r="F2894" s="3" t="s">
        <v>61</v>
      </c>
      <c r="G2894" s="3" t="s">
        <v>61</v>
      </c>
      <c r="H2894" s="3" t="s">
        <v>62</v>
      </c>
      <c r="I2894" s="11">
        <v>1</v>
      </c>
      <c r="J2894" s="12">
        <v>4</v>
      </c>
      <c r="K2894" s="12">
        <f t="shared" si="45"/>
        <v>4</v>
      </c>
      <c r="L2894" s="4">
        <v>0.6</v>
      </c>
    </row>
    <row r="2895" spans="1:12" x14ac:dyDescent="0.25">
      <c r="A2895" s="3" t="s">
        <v>2267</v>
      </c>
      <c r="B2895" s="3" t="s">
        <v>4042</v>
      </c>
      <c r="C2895" s="3" t="s">
        <v>2234</v>
      </c>
      <c r="D2895" s="3" t="s">
        <v>2266</v>
      </c>
      <c r="E2895" s="3" t="s">
        <v>99</v>
      </c>
      <c r="F2895" s="3" t="s">
        <v>98</v>
      </c>
      <c r="G2895" s="3" t="s">
        <v>98</v>
      </c>
      <c r="H2895" s="3" t="s">
        <v>99</v>
      </c>
      <c r="I2895" s="11">
        <v>1</v>
      </c>
      <c r="J2895" s="12">
        <v>1</v>
      </c>
      <c r="K2895" s="12">
        <f t="shared" si="45"/>
        <v>1</v>
      </c>
      <c r="L2895" s="4">
        <v>1</v>
      </c>
    </row>
    <row r="2896" spans="1:12" x14ac:dyDescent="0.25">
      <c r="A2896" s="3" t="s">
        <v>2265</v>
      </c>
      <c r="B2896" s="3" t="s">
        <v>4043</v>
      </c>
      <c r="C2896" s="3" t="s">
        <v>2234</v>
      </c>
      <c r="D2896" s="3" t="s">
        <v>2264</v>
      </c>
      <c r="E2896" s="3" t="s">
        <v>60</v>
      </c>
      <c r="F2896" s="3" t="s">
        <v>59</v>
      </c>
      <c r="G2896" s="3" t="s">
        <v>118</v>
      </c>
      <c r="H2896" s="3" t="s">
        <v>2880</v>
      </c>
      <c r="I2896" s="11">
        <v>1</v>
      </c>
      <c r="J2896" s="12">
        <v>1</v>
      </c>
      <c r="K2896" s="12">
        <f t="shared" si="45"/>
        <v>1</v>
      </c>
      <c r="L2896" s="4">
        <v>1</v>
      </c>
    </row>
    <row r="2897" spans="1:12" x14ac:dyDescent="0.25">
      <c r="A2897" s="3" t="s">
        <v>2263</v>
      </c>
      <c r="B2897" s="3" t="s">
        <v>4053</v>
      </c>
      <c r="C2897" s="3" t="s">
        <v>2234</v>
      </c>
      <c r="D2897" s="3" t="s">
        <v>2239</v>
      </c>
      <c r="E2897" s="3" t="s">
        <v>9</v>
      </c>
      <c r="F2897" s="3" t="s">
        <v>8</v>
      </c>
      <c r="G2897" s="3" t="s">
        <v>8</v>
      </c>
      <c r="H2897" s="3" t="s">
        <v>2235</v>
      </c>
      <c r="I2897" s="11">
        <v>1</v>
      </c>
      <c r="J2897" s="12">
        <v>1</v>
      </c>
      <c r="K2897" s="12">
        <f t="shared" si="45"/>
        <v>1</v>
      </c>
      <c r="L2897" s="4">
        <v>1</v>
      </c>
    </row>
    <row r="2898" spans="1:12" x14ac:dyDescent="0.25">
      <c r="A2898" s="3" t="s">
        <v>2262</v>
      </c>
      <c r="B2898" s="3" t="s">
        <v>5193</v>
      </c>
      <c r="C2898" s="3" t="s">
        <v>2234</v>
      </c>
      <c r="D2898" s="3" t="s">
        <v>2261</v>
      </c>
      <c r="E2898" s="3" t="s">
        <v>7</v>
      </c>
      <c r="F2898" s="3" t="s">
        <v>6</v>
      </c>
      <c r="G2898" s="3" t="s">
        <v>6</v>
      </c>
      <c r="H2898" s="3" t="s">
        <v>7</v>
      </c>
      <c r="I2898" s="11">
        <v>7</v>
      </c>
      <c r="J2898" s="12">
        <v>10</v>
      </c>
      <c r="K2898" s="12">
        <f t="shared" si="45"/>
        <v>10</v>
      </c>
      <c r="L2898" s="4">
        <v>1</v>
      </c>
    </row>
    <row r="2899" spans="1:12" x14ac:dyDescent="0.25">
      <c r="A2899" s="3" t="s">
        <v>2260</v>
      </c>
      <c r="B2899" s="3" t="s">
        <v>4040</v>
      </c>
      <c r="C2899" s="3" t="s">
        <v>2234</v>
      </c>
      <c r="D2899" s="3" t="s">
        <v>2259</v>
      </c>
      <c r="E2899" s="3" t="s">
        <v>48</v>
      </c>
      <c r="F2899" s="3" t="s">
        <v>47</v>
      </c>
      <c r="G2899" s="3" t="s">
        <v>127</v>
      </c>
      <c r="H2899" s="3" t="s">
        <v>142</v>
      </c>
      <c r="I2899" s="11">
        <v>1</v>
      </c>
      <c r="J2899" s="12">
        <v>1</v>
      </c>
      <c r="K2899" s="12">
        <f t="shared" si="45"/>
        <v>1</v>
      </c>
      <c r="L2899" s="4">
        <v>1</v>
      </c>
    </row>
    <row r="2900" spans="1:12" x14ac:dyDescent="0.25">
      <c r="A2900" s="3" t="s">
        <v>2258</v>
      </c>
      <c r="B2900" s="3" t="s">
        <v>3525</v>
      </c>
      <c r="C2900" s="3" t="s">
        <v>2234</v>
      </c>
      <c r="D2900" s="3" t="s">
        <v>2257</v>
      </c>
      <c r="E2900" s="3" t="s">
        <v>96</v>
      </c>
      <c r="F2900" s="3" t="s">
        <v>95</v>
      </c>
      <c r="G2900" s="3" t="s">
        <v>95</v>
      </c>
      <c r="H2900" s="3" t="s">
        <v>96</v>
      </c>
      <c r="I2900" s="11">
        <v>10</v>
      </c>
      <c r="J2900" s="12">
        <v>1</v>
      </c>
      <c r="K2900" s="12">
        <f t="shared" si="45"/>
        <v>1</v>
      </c>
      <c r="L2900" s="4">
        <v>0.5</v>
      </c>
    </row>
    <row r="2901" spans="1:12" x14ac:dyDescent="0.25">
      <c r="A2901" s="3" t="s">
        <v>2258</v>
      </c>
      <c r="B2901" s="3" t="s">
        <v>3525</v>
      </c>
      <c r="C2901" s="3" t="s">
        <v>2234</v>
      </c>
      <c r="D2901" s="3" t="s">
        <v>2257</v>
      </c>
      <c r="E2901" s="3" t="s">
        <v>99</v>
      </c>
      <c r="F2901" s="3" t="s">
        <v>98</v>
      </c>
      <c r="G2901" s="3" t="s">
        <v>98</v>
      </c>
      <c r="H2901" s="3" t="s">
        <v>99</v>
      </c>
      <c r="I2901" s="11">
        <v>10</v>
      </c>
      <c r="J2901" s="12">
        <v>1</v>
      </c>
      <c r="K2901" s="12">
        <f t="shared" si="45"/>
        <v>1</v>
      </c>
      <c r="L2901" s="4">
        <v>0.5</v>
      </c>
    </row>
    <row r="2902" spans="1:12" x14ac:dyDescent="0.25">
      <c r="A2902" s="3" t="s">
        <v>2256</v>
      </c>
      <c r="B2902" s="3" t="s">
        <v>4038</v>
      </c>
      <c r="C2902" s="3" t="s">
        <v>2234</v>
      </c>
      <c r="D2902" s="3" t="s">
        <v>2255</v>
      </c>
      <c r="E2902" s="3" t="s">
        <v>56</v>
      </c>
      <c r="F2902" s="3" t="s">
        <v>55</v>
      </c>
      <c r="G2902" s="3" t="s">
        <v>127</v>
      </c>
      <c r="H2902" s="3" t="s">
        <v>142</v>
      </c>
      <c r="I2902" s="11">
        <v>1</v>
      </c>
      <c r="J2902" s="12">
        <v>1</v>
      </c>
      <c r="K2902" s="12">
        <f t="shared" si="45"/>
        <v>1</v>
      </c>
      <c r="L2902" s="4">
        <v>1</v>
      </c>
    </row>
    <row r="2903" spans="1:12" x14ac:dyDescent="0.25">
      <c r="A2903" s="3" t="s">
        <v>2254</v>
      </c>
      <c r="B2903" s="3" t="s">
        <v>4035</v>
      </c>
      <c r="C2903" s="3" t="s">
        <v>2234</v>
      </c>
      <c r="D2903" s="3" t="s">
        <v>2253</v>
      </c>
      <c r="E2903" s="3" t="s">
        <v>76</v>
      </c>
      <c r="F2903" s="3" t="s">
        <v>75</v>
      </c>
      <c r="G2903" s="3" t="s">
        <v>127</v>
      </c>
      <c r="H2903" s="3" t="s">
        <v>142</v>
      </c>
      <c r="I2903" s="11">
        <v>1</v>
      </c>
      <c r="J2903" s="12">
        <v>5</v>
      </c>
      <c r="K2903" s="12">
        <f t="shared" si="45"/>
        <v>5</v>
      </c>
      <c r="L2903" s="4">
        <v>1</v>
      </c>
    </row>
    <row r="2904" spans="1:12" x14ac:dyDescent="0.25">
      <c r="A2904" s="3" t="s">
        <v>2252</v>
      </c>
      <c r="B2904" s="3" t="s">
        <v>4037</v>
      </c>
      <c r="C2904" s="3" t="s">
        <v>2234</v>
      </c>
      <c r="D2904" s="3" t="s">
        <v>2251</v>
      </c>
      <c r="E2904" s="3" t="s">
        <v>11</v>
      </c>
      <c r="F2904" s="3" t="s">
        <v>10</v>
      </c>
      <c r="G2904" s="3" t="s">
        <v>10</v>
      </c>
      <c r="H2904" s="3" t="s">
        <v>11</v>
      </c>
      <c r="I2904" s="11">
        <v>1</v>
      </c>
      <c r="J2904" s="12">
        <v>1</v>
      </c>
      <c r="K2904" s="12">
        <f t="shared" si="45"/>
        <v>1</v>
      </c>
      <c r="L2904" s="4">
        <v>0.6</v>
      </c>
    </row>
    <row r="2905" spans="1:12" x14ac:dyDescent="0.25">
      <c r="A2905" s="3" t="s">
        <v>2250</v>
      </c>
      <c r="B2905" s="3" t="s">
        <v>4036</v>
      </c>
      <c r="C2905" s="3" t="s">
        <v>2234</v>
      </c>
      <c r="D2905" s="3" t="s">
        <v>2249</v>
      </c>
      <c r="E2905" s="3" t="s">
        <v>70</v>
      </c>
      <c r="F2905" s="3" t="s">
        <v>69</v>
      </c>
      <c r="G2905" s="3" t="s">
        <v>69</v>
      </c>
      <c r="H2905" s="3" t="s">
        <v>70</v>
      </c>
      <c r="I2905" s="11">
        <v>9</v>
      </c>
      <c r="J2905" s="12">
        <v>3</v>
      </c>
      <c r="K2905" s="12">
        <f t="shared" si="45"/>
        <v>3</v>
      </c>
      <c r="L2905" s="4">
        <v>1</v>
      </c>
    </row>
    <row r="2906" spans="1:12" x14ac:dyDescent="0.25">
      <c r="A2906" s="3" t="s">
        <v>2248</v>
      </c>
      <c r="B2906" s="3" t="s">
        <v>3522</v>
      </c>
      <c r="C2906" s="3" t="s">
        <v>2234</v>
      </c>
      <c r="D2906" s="3" t="s">
        <v>2351</v>
      </c>
      <c r="E2906" s="3" t="s">
        <v>96</v>
      </c>
      <c r="F2906" s="3" t="s">
        <v>95</v>
      </c>
      <c r="G2906" s="3" t="s">
        <v>95</v>
      </c>
      <c r="H2906" s="3" t="s">
        <v>96</v>
      </c>
      <c r="I2906" s="11">
        <v>1</v>
      </c>
      <c r="J2906" s="12">
        <v>6</v>
      </c>
      <c r="K2906" s="12">
        <f t="shared" si="45"/>
        <v>6</v>
      </c>
      <c r="L2906" s="4">
        <v>0.4</v>
      </c>
    </row>
    <row r="2907" spans="1:12" x14ac:dyDescent="0.25">
      <c r="A2907" s="3" t="s">
        <v>2248</v>
      </c>
      <c r="B2907" s="3" t="s">
        <v>3522</v>
      </c>
      <c r="C2907" s="3" t="s">
        <v>2234</v>
      </c>
      <c r="D2907" s="3" t="s">
        <v>2247</v>
      </c>
      <c r="E2907" s="3" t="s">
        <v>96</v>
      </c>
      <c r="F2907" s="3" t="s">
        <v>95</v>
      </c>
      <c r="G2907" s="3" t="s">
        <v>95</v>
      </c>
      <c r="H2907" s="3" t="s">
        <v>96</v>
      </c>
      <c r="I2907" s="11">
        <v>1</v>
      </c>
      <c r="J2907" s="12">
        <v>6</v>
      </c>
      <c r="K2907" s="12">
        <f t="shared" si="45"/>
        <v>6</v>
      </c>
      <c r="L2907" s="4">
        <v>0.6</v>
      </c>
    </row>
    <row r="2908" spans="1:12" x14ac:dyDescent="0.25">
      <c r="A2908" s="3" t="s">
        <v>2246</v>
      </c>
      <c r="B2908" s="3" t="s">
        <v>4033</v>
      </c>
      <c r="C2908" s="3" t="s">
        <v>2234</v>
      </c>
      <c r="D2908" s="3" t="s">
        <v>2245</v>
      </c>
      <c r="E2908" s="3" t="s">
        <v>21</v>
      </c>
      <c r="F2908" s="3" t="s">
        <v>20</v>
      </c>
      <c r="G2908" s="3" t="s">
        <v>20</v>
      </c>
      <c r="H2908" s="3" t="s">
        <v>21</v>
      </c>
      <c r="I2908" s="11">
        <v>1</v>
      </c>
      <c r="J2908" s="12">
        <v>1</v>
      </c>
      <c r="K2908" s="12">
        <f t="shared" si="45"/>
        <v>1</v>
      </c>
      <c r="L2908" s="4">
        <v>1</v>
      </c>
    </row>
    <row r="2909" spans="1:12" x14ac:dyDescent="0.25">
      <c r="A2909" s="3" t="s">
        <v>2244</v>
      </c>
      <c r="B2909" s="3" t="s">
        <v>5238</v>
      </c>
      <c r="C2909" s="3" t="s">
        <v>2234</v>
      </c>
      <c r="D2909" s="3" t="s">
        <v>2243</v>
      </c>
      <c r="E2909" s="3" t="s">
        <v>9</v>
      </c>
      <c r="F2909" s="3" t="s">
        <v>8</v>
      </c>
      <c r="G2909" s="3" t="s">
        <v>120</v>
      </c>
      <c r="H2909" s="3" t="s">
        <v>2879</v>
      </c>
      <c r="I2909" s="11">
        <v>9</v>
      </c>
      <c r="J2909" s="12">
        <v>1</v>
      </c>
      <c r="K2909" s="12">
        <f t="shared" si="45"/>
        <v>1</v>
      </c>
      <c r="L2909" s="4">
        <v>1</v>
      </c>
    </row>
    <row r="2910" spans="1:12" x14ac:dyDescent="0.25">
      <c r="A2910" s="3" t="s">
        <v>2242</v>
      </c>
      <c r="B2910" s="3" t="s">
        <v>4030</v>
      </c>
      <c r="C2910" s="3" t="s">
        <v>2234</v>
      </c>
      <c r="D2910" s="3" t="s">
        <v>2241</v>
      </c>
      <c r="E2910" s="3" t="s">
        <v>96</v>
      </c>
      <c r="F2910" s="3" t="s">
        <v>95</v>
      </c>
      <c r="G2910" s="3" t="s">
        <v>95</v>
      </c>
      <c r="H2910" s="3" t="s">
        <v>96</v>
      </c>
      <c r="I2910" s="11">
        <v>5</v>
      </c>
      <c r="J2910" s="12">
        <v>5</v>
      </c>
      <c r="K2910" s="12">
        <f t="shared" si="45"/>
        <v>5</v>
      </c>
      <c r="L2910" s="4">
        <v>1</v>
      </c>
    </row>
    <row r="2911" spans="1:12" x14ac:dyDescent="0.25">
      <c r="A2911" s="3" t="s">
        <v>2240</v>
      </c>
      <c r="B2911" s="3" t="s">
        <v>4029</v>
      </c>
      <c r="C2911" s="3" t="s">
        <v>2234</v>
      </c>
      <c r="D2911" s="3" t="s">
        <v>2239</v>
      </c>
      <c r="E2911" s="3" t="s">
        <v>54</v>
      </c>
      <c r="F2911" s="3" t="s">
        <v>53</v>
      </c>
      <c r="G2911" s="3" t="s">
        <v>53</v>
      </c>
      <c r="H2911" s="3" t="s">
        <v>54</v>
      </c>
      <c r="I2911" s="11">
        <v>2</v>
      </c>
      <c r="J2911" s="12">
        <v>1</v>
      </c>
      <c r="K2911" s="12">
        <f t="shared" si="45"/>
        <v>1</v>
      </c>
      <c r="L2911" s="4">
        <v>1</v>
      </c>
    </row>
    <row r="2912" spans="1:12" x14ac:dyDescent="0.25">
      <c r="A2912" s="3" t="s">
        <v>2238</v>
      </c>
      <c r="B2912" s="3" t="s">
        <v>4028</v>
      </c>
      <c r="C2912" s="3" t="s">
        <v>2234</v>
      </c>
      <c r="D2912" s="3" t="s">
        <v>2237</v>
      </c>
      <c r="E2912" s="3" t="s">
        <v>56</v>
      </c>
      <c r="F2912" s="3" t="s">
        <v>55</v>
      </c>
      <c r="G2912" s="3" t="s">
        <v>55</v>
      </c>
      <c r="H2912" s="3" t="s">
        <v>56</v>
      </c>
      <c r="I2912" s="11">
        <v>1</v>
      </c>
      <c r="J2912" s="12">
        <v>1</v>
      </c>
      <c r="K2912" s="12">
        <f t="shared" si="45"/>
        <v>1</v>
      </c>
      <c r="L2912" s="4">
        <v>1</v>
      </c>
    </row>
  </sheetData>
  <autoFilter ref="A1:L2912"/>
  <sortState ref="A2:L2912">
    <sortCondition ref="A1"/>
  </sortState>
  <customSheetViews>
    <customSheetView guid="{174815E3-C7DA-4408-B635-D3AD09A54783}" fitToPage="1" showAutoFilter="1" state="hidden">
      <pageMargins left="0.25" right="0.25" top="0.5" bottom="0.5" header="0.25" footer="0.25"/>
      <printOptions horizontalCentered="1" gridLines="1"/>
      <pageSetup scale="77" fitToHeight="0" pageOrder="overThenDown" orientation="portrait" r:id="rId1"/>
      <headerFooter>
        <oddHeader>&amp;C&amp;Z&amp;F - &amp;A</oddHeader>
        <oddFooter>&amp;LPrinted:  &amp;D at &amp;T&amp;RPage &amp;P of &amp;N</oddFooter>
      </headerFooter>
      <autoFilter ref="A1:L2912"/>
    </customSheetView>
  </customSheetViews>
  <printOptions horizontalCentered="1" gridLines="1"/>
  <pageMargins left="0.25" right="0.25" top="0.5" bottom="0.5" header="0.25" footer="0.25"/>
  <pageSetup scale="77" fitToHeight="0" pageOrder="overThenDown" orientation="portrait" r:id="rId2"/>
  <headerFooter>
    <oddHeader>&amp;C&amp;Z&amp;F - &amp;A</oddHeader>
    <oddFooter>&amp;LPrinted:  &amp;D at &amp;T&amp;RPage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7"/>
  <sheetViews>
    <sheetView showGridLines="0" showRowColHeaders="0" workbookViewId="0">
      <selection activeCell="B3" sqref="B3"/>
    </sheetView>
  </sheetViews>
  <sheetFormatPr defaultRowHeight="15" x14ac:dyDescent="0.25"/>
  <cols>
    <col min="2" max="2" width="74.140625" customWidth="1"/>
  </cols>
  <sheetData>
    <row r="3" spans="1:2" x14ac:dyDescent="0.25">
      <c r="B3" s="135" t="s">
        <v>5492</v>
      </c>
    </row>
    <row r="5" spans="1:2" ht="18.75" customHeight="1" x14ac:dyDescent="0.25">
      <c r="A5" s="144" t="s">
        <v>5490</v>
      </c>
      <c r="B5" s="143" t="s">
        <v>5484</v>
      </c>
    </row>
    <row r="6" spans="1:2" ht="51" customHeight="1" x14ac:dyDescent="0.25">
      <c r="A6" s="144" t="s">
        <v>5491</v>
      </c>
      <c r="B6" s="143" t="s">
        <v>5485</v>
      </c>
    </row>
    <row r="13" spans="1:2" ht="54" customHeight="1" x14ac:dyDescent="0.25"/>
    <row r="14" spans="1:2" ht="30" x14ac:dyDescent="0.25">
      <c r="A14" s="146" t="s">
        <v>5489</v>
      </c>
      <c r="B14" s="143" t="s">
        <v>5486</v>
      </c>
    </row>
    <row r="37" spans="1:2" x14ac:dyDescent="0.25">
      <c r="A37" s="145" t="s">
        <v>5488</v>
      </c>
      <c r="B37" t="s">
        <v>5487</v>
      </c>
    </row>
  </sheetData>
  <sheetProtection algorithmName="SHA-512" hashValue="Sgwm9KjhIhGpheBlf83+wOMaCk56yT8W9qpdnhUZczIb0DM4lwTxfdGF/890jHcv0HxrheIuOvs2bvd3bT5sXQ==" saltValue="f+ja6/XPnCOG2CPQFhqXkA=="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F73"/>
  <sheetViews>
    <sheetView showGridLines="0" tabSelected="1" zoomScale="70" zoomScaleNormal="70" workbookViewId="0">
      <pane xSplit="35" topLeftCell="AJ1" activePane="topRight" state="frozen"/>
      <selection pane="topRight" activeCell="F4" sqref="F4"/>
    </sheetView>
  </sheetViews>
  <sheetFormatPr defaultColWidth="0" defaultRowHeight="15.75" zeroHeight="1" outlineLevelCol="1" x14ac:dyDescent="0.25"/>
  <cols>
    <col min="1" max="1" width="3" style="66" customWidth="1"/>
    <col min="2" max="2" width="2.7109375" style="66" customWidth="1"/>
    <col min="3" max="3" width="1.7109375" style="66" customWidth="1"/>
    <col min="4" max="4" width="4.7109375" style="66" bestFit="1" customWidth="1"/>
    <col min="5" max="5" width="9.42578125" style="108" customWidth="1"/>
    <col min="6" max="6" width="14.28515625" style="108" customWidth="1"/>
    <col min="7" max="7" width="7.85546875" style="65" customWidth="1"/>
    <col min="8" max="8" width="37.5703125" style="66" bestFit="1" customWidth="1"/>
    <col min="9" max="9" width="13.28515625" style="66" bestFit="1" customWidth="1"/>
    <col min="10" max="10" width="6.5703125" style="66" customWidth="1"/>
    <col min="11" max="11" width="12.5703125" style="66" customWidth="1"/>
    <col min="12" max="13" width="10.42578125" style="66" customWidth="1"/>
    <col min="14" max="14" width="15.28515625" style="66" bestFit="1" customWidth="1"/>
    <col min="15" max="15" width="2.5703125" style="65" customWidth="1"/>
    <col min="16" max="16" width="3" style="66" customWidth="1"/>
    <col min="17" max="17" width="6.42578125" style="90" customWidth="1"/>
    <col min="18" max="18" width="29.7109375" style="66" customWidth="1"/>
    <col min="19" max="19" width="5.7109375" style="66" customWidth="1"/>
    <col min="20" max="20" width="3" style="66" customWidth="1"/>
    <col min="21" max="21" width="15.7109375" style="66" customWidth="1"/>
    <col min="22" max="22" width="2.28515625" style="66" customWidth="1"/>
    <col min="23" max="23" width="3.42578125" style="68" bestFit="1" customWidth="1"/>
    <col min="24" max="24" width="17.140625" style="68" customWidth="1"/>
    <col min="25" max="25" width="2.140625" style="68" customWidth="1"/>
    <col min="26" max="26" width="3.42578125" style="68" bestFit="1" customWidth="1"/>
    <col min="27" max="27" width="16.7109375" style="68" customWidth="1"/>
    <col min="28" max="28" width="3.140625" style="66" customWidth="1"/>
    <col min="29" max="30" width="17.7109375" style="66" customWidth="1"/>
    <col min="31" max="31" width="9.140625" style="66" hidden="1" customWidth="1" outlineLevel="1"/>
    <col min="32" max="32" width="9.42578125" style="66" hidden="1" customWidth="1" outlineLevel="1"/>
    <col min="33" max="33" width="5.28515625" style="66" hidden="1" customWidth="1" outlineLevel="1"/>
    <col min="34" max="34" width="8.42578125" style="66" hidden="1" customWidth="1" outlineLevel="1"/>
    <col min="35" max="35" width="9.140625" style="66" hidden="1" customWidth="1"/>
    <col min="36" max="83" width="9.140625" style="66" hidden="1" customWidth="1" outlineLevel="1"/>
    <col min="84" max="84" width="0" style="66" hidden="1" customWidth="1"/>
    <col min="85" max="16384" width="9.140625" style="66" hidden="1"/>
  </cols>
  <sheetData>
    <row r="1" spans="1:83" ht="69" customHeight="1" x14ac:dyDescent="0.5">
      <c r="C1" s="67"/>
      <c r="D1" s="67"/>
      <c r="E1" s="98"/>
      <c r="F1" s="98"/>
      <c r="G1" s="69"/>
      <c r="H1" s="67"/>
      <c r="I1" s="67"/>
      <c r="J1" s="67"/>
      <c r="K1" s="67"/>
      <c r="L1" s="67"/>
      <c r="M1" s="67"/>
      <c r="N1" s="67"/>
      <c r="O1" s="69"/>
      <c r="P1" s="67"/>
      <c r="Q1" s="91"/>
      <c r="R1" s="67"/>
      <c r="S1" s="67"/>
      <c r="T1" s="67"/>
      <c r="U1" s="67"/>
      <c r="V1" s="67"/>
      <c r="W1" s="71"/>
      <c r="X1" s="71"/>
      <c r="Y1" s="71"/>
      <c r="Z1" s="71"/>
      <c r="AA1" s="71"/>
      <c r="AB1" s="67"/>
      <c r="AJ1" s="8"/>
      <c r="AK1" s="223" t="s">
        <v>5414</v>
      </c>
      <c r="AL1" s="223"/>
      <c r="AM1" s="223"/>
      <c r="AN1" s="223"/>
      <c r="AO1" s="223"/>
      <c r="AP1" s="223"/>
      <c r="AQ1" s="223"/>
      <c r="AR1" s="223"/>
      <c r="AS1" s="223"/>
      <c r="AT1" s="223"/>
      <c r="AU1" s="8"/>
      <c r="AV1" s="8"/>
      <c r="AW1" s="8"/>
      <c r="AX1" s="227" t="s">
        <v>5415</v>
      </c>
      <c r="AY1" s="227"/>
      <c r="AZ1" s="227"/>
      <c r="BA1" s="227"/>
      <c r="BB1" s="227"/>
      <c r="BC1" s="227"/>
      <c r="BD1" s="227"/>
      <c r="BE1" s="227"/>
      <c r="BF1" s="227"/>
      <c r="BG1" s="227"/>
      <c r="BH1" s="8"/>
      <c r="BI1" s="8"/>
      <c r="BJ1" s="211" t="s">
        <v>5416</v>
      </c>
      <c r="BK1" s="211"/>
      <c r="BL1" s="211"/>
      <c r="BM1" s="211"/>
      <c r="BN1" s="211"/>
      <c r="BO1" s="211"/>
      <c r="BP1" s="211"/>
      <c r="BQ1" s="211"/>
      <c r="BR1" s="211"/>
      <c r="BS1" s="211"/>
      <c r="BT1" s="8"/>
      <c r="BU1" s="8"/>
      <c r="BV1" s="216" t="s">
        <v>5420</v>
      </c>
      <c r="BW1" s="216"/>
      <c r="BX1" s="216"/>
      <c r="BY1" s="216"/>
      <c r="BZ1" s="216"/>
      <c r="CA1" s="216"/>
      <c r="CB1" s="216"/>
      <c r="CC1" s="216"/>
      <c r="CD1" s="216"/>
      <c r="CE1" s="216"/>
    </row>
    <row r="2" spans="1:83" ht="16.5" x14ac:dyDescent="0.3">
      <c r="C2" s="67"/>
      <c r="D2" s="67"/>
      <c r="E2" s="224" t="s">
        <v>5428</v>
      </c>
      <c r="F2" s="224"/>
      <c r="G2" s="69"/>
      <c r="H2" s="67"/>
      <c r="I2" s="67"/>
      <c r="J2" s="67"/>
      <c r="K2" s="67"/>
      <c r="L2" s="67"/>
      <c r="M2" s="67"/>
      <c r="N2" s="67"/>
      <c r="O2" s="69"/>
      <c r="P2" s="67"/>
      <c r="Q2" s="91"/>
      <c r="R2" s="67"/>
      <c r="S2" s="67"/>
      <c r="T2" s="67"/>
      <c r="U2" s="67"/>
      <c r="V2" s="67"/>
      <c r="W2" s="71"/>
      <c r="X2" s="71"/>
      <c r="Y2" s="71"/>
      <c r="Z2" s="71"/>
      <c r="AA2" s="71"/>
      <c r="AB2" s="67"/>
      <c r="AJ2" s="8"/>
      <c r="AK2" s="8"/>
      <c r="AL2" s="8"/>
      <c r="AM2" s="8"/>
      <c r="AN2" s="8"/>
      <c r="AO2" s="8"/>
      <c r="AP2" s="8"/>
      <c r="AQ2" s="8"/>
      <c r="AR2" s="8"/>
      <c r="AS2" s="8"/>
      <c r="AT2" s="8"/>
      <c r="AU2" s="8"/>
      <c r="AV2" s="8"/>
      <c r="AW2" s="14">
        <v>5.0000000000000001E-3</v>
      </c>
      <c r="AX2" s="15"/>
      <c r="AY2" s="8"/>
      <c r="AZ2" s="8"/>
      <c r="BA2" s="8"/>
      <c r="BB2" s="8"/>
      <c r="BC2" s="8"/>
      <c r="BD2" s="8"/>
      <c r="BE2" s="8"/>
      <c r="BF2" s="8"/>
      <c r="BG2" s="8"/>
      <c r="BH2" s="8"/>
      <c r="BI2" s="14">
        <v>5.0000000000000001E-3</v>
      </c>
      <c r="BJ2" s="15"/>
      <c r="BK2" s="8"/>
      <c r="BL2" s="8"/>
      <c r="BM2" s="8"/>
      <c r="BN2" s="8"/>
      <c r="BO2" s="8"/>
      <c r="BP2" s="8"/>
      <c r="BQ2" s="8"/>
      <c r="BR2" s="8"/>
      <c r="BS2" s="8"/>
      <c r="BT2" s="8"/>
      <c r="BU2" s="14">
        <v>5.0000000000000001E-3</v>
      </c>
      <c r="BV2" s="15"/>
      <c r="BW2" s="8"/>
      <c r="BX2" s="8"/>
      <c r="BY2" s="8"/>
      <c r="BZ2" s="8"/>
      <c r="CA2" s="8"/>
      <c r="CB2" s="8"/>
      <c r="CC2" s="8"/>
      <c r="CD2" s="8"/>
      <c r="CE2" s="8"/>
    </row>
    <row r="3" spans="1:83" ht="16.5" x14ac:dyDescent="0.3">
      <c r="C3" s="67"/>
      <c r="D3" s="67"/>
      <c r="E3" s="55" t="s">
        <v>5397</v>
      </c>
      <c r="F3" s="55" t="s">
        <v>5423</v>
      </c>
      <c r="G3" s="98"/>
      <c r="H3" s="104" t="s">
        <v>5430</v>
      </c>
      <c r="I3" s="67"/>
      <c r="J3" s="67"/>
      <c r="K3" s="67"/>
      <c r="L3" s="67"/>
      <c r="M3" s="67"/>
      <c r="N3" s="67"/>
      <c r="O3" s="69"/>
      <c r="P3" s="67"/>
      <c r="Q3" s="91"/>
      <c r="R3" s="67"/>
      <c r="S3" s="67"/>
      <c r="T3" s="67"/>
      <c r="U3" s="67"/>
      <c r="V3" s="67"/>
      <c r="W3" s="71"/>
      <c r="X3" s="71"/>
      <c r="Y3" s="71"/>
      <c r="Z3" s="71"/>
      <c r="AA3" s="71"/>
      <c r="AB3" s="67"/>
      <c r="AJ3" s="7"/>
      <c r="AK3" s="7">
        <v>1</v>
      </c>
      <c r="AL3" s="7">
        <v>2</v>
      </c>
      <c r="AM3" s="7">
        <v>3</v>
      </c>
      <c r="AN3" s="7">
        <v>4</v>
      </c>
      <c r="AO3" s="7">
        <v>5</v>
      </c>
      <c r="AP3" s="7">
        <v>6</v>
      </c>
      <c r="AQ3" s="7">
        <v>7</v>
      </c>
      <c r="AR3" s="7">
        <v>8</v>
      </c>
      <c r="AS3" s="7">
        <v>9</v>
      </c>
      <c r="AT3" s="7">
        <v>10</v>
      </c>
      <c r="AU3" s="8"/>
      <c r="AV3" s="8"/>
      <c r="AW3" s="134">
        <f>ROUND(AK5*(1+AW2),0)</f>
        <v>43019</v>
      </c>
      <c r="AX3" s="7">
        <v>1</v>
      </c>
      <c r="AY3" s="7">
        <v>2</v>
      </c>
      <c r="AZ3" s="7">
        <v>3</v>
      </c>
      <c r="BA3" s="7">
        <v>4</v>
      </c>
      <c r="BB3" s="7">
        <v>5</v>
      </c>
      <c r="BC3" s="7">
        <v>6</v>
      </c>
      <c r="BD3" s="7">
        <v>7</v>
      </c>
      <c r="BE3" s="7">
        <v>8</v>
      </c>
      <c r="BF3" s="7">
        <v>9</v>
      </c>
      <c r="BG3" s="7">
        <v>10</v>
      </c>
      <c r="BH3" s="8"/>
      <c r="BI3" s="134">
        <f>ROUND(AK5*(1+BI2)*(1+AW2),0)</f>
        <v>43234</v>
      </c>
      <c r="BJ3" s="7">
        <v>1</v>
      </c>
      <c r="BK3" s="7">
        <v>2</v>
      </c>
      <c r="BL3" s="7">
        <v>3</v>
      </c>
      <c r="BM3" s="7">
        <v>4</v>
      </c>
      <c r="BN3" s="7">
        <v>5</v>
      </c>
      <c r="BO3" s="7">
        <v>6</v>
      </c>
      <c r="BP3" s="7">
        <v>7</v>
      </c>
      <c r="BQ3" s="7">
        <v>8</v>
      </c>
      <c r="BR3" s="7">
        <v>9</v>
      </c>
      <c r="BS3" s="7">
        <v>10</v>
      </c>
      <c r="BT3" s="8"/>
      <c r="BU3" s="134">
        <f>ROUND(AK5*(1+BU2)*(1+BI2)*(1+AW2),0)</f>
        <v>43450</v>
      </c>
      <c r="BV3" s="7">
        <v>1</v>
      </c>
      <c r="BW3" s="7">
        <v>2</v>
      </c>
      <c r="BX3" s="7">
        <v>3</v>
      </c>
      <c r="BY3" s="7">
        <v>4</v>
      </c>
      <c r="BZ3" s="7">
        <v>5</v>
      </c>
      <c r="CA3" s="7">
        <v>6</v>
      </c>
      <c r="CB3" s="7">
        <v>7</v>
      </c>
      <c r="CC3" s="7">
        <v>8</v>
      </c>
      <c r="CD3" s="7">
        <v>9</v>
      </c>
      <c r="CE3" s="7">
        <v>10</v>
      </c>
    </row>
    <row r="4" spans="1:83" ht="21" customHeight="1" thickBot="1" x14ac:dyDescent="0.35">
      <c r="C4" s="67"/>
      <c r="D4" s="67"/>
      <c r="E4" s="173">
        <v>1</v>
      </c>
      <c r="F4" s="173" t="s">
        <v>5399</v>
      </c>
      <c r="G4" s="98"/>
      <c r="H4" s="76" t="s">
        <v>5464</v>
      </c>
      <c r="I4" s="71">
        <f>E4*40</f>
        <v>40</v>
      </c>
      <c r="J4" s="67" t="s">
        <v>5471</v>
      </c>
      <c r="K4" s="67"/>
      <c r="L4" s="67"/>
      <c r="M4" s="67"/>
      <c r="N4" s="67"/>
      <c r="O4" s="69"/>
      <c r="P4" s="67"/>
      <c r="Q4" s="91"/>
      <c r="R4" s="67"/>
      <c r="S4" s="67"/>
      <c r="T4" s="67"/>
      <c r="U4" s="67"/>
      <c r="V4" s="67"/>
      <c r="W4" s="71"/>
      <c r="X4" s="71"/>
      <c r="Y4" s="71"/>
      <c r="Z4" s="71"/>
      <c r="AA4" s="71"/>
      <c r="AB4" s="67"/>
      <c r="AJ4" s="18" t="s">
        <v>5397</v>
      </c>
      <c r="AK4" s="18" t="s">
        <v>5399</v>
      </c>
      <c r="AL4" s="18" t="s">
        <v>5400</v>
      </c>
      <c r="AM4" s="19" t="s">
        <v>5401</v>
      </c>
      <c r="AN4" s="19" t="s">
        <v>5402</v>
      </c>
      <c r="AO4" s="18" t="s">
        <v>5403</v>
      </c>
      <c r="AP4" s="18" t="s">
        <v>5404</v>
      </c>
      <c r="AQ4" s="18" t="s">
        <v>5405</v>
      </c>
      <c r="AR4" s="18" t="s">
        <v>5406</v>
      </c>
      <c r="AS4" s="18" t="s">
        <v>5407</v>
      </c>
      <c r="AT4" s="18" t="s">
        <v>5408</v>
      </c>
      <c r="AU4" s="8"/>
      <c r="AV4" s="8"/>
      <c r="AW4" s="18" t="s">
        <v>5397</v>
      </c>
      <c r="AX4" s="18" t="s">
        <v>5399</v>
      </c>
      <c r="AY4" s="18" t="s">
        <v>5400</v>
      </c>
      <c r="AZ4" s="19" t="s">
        <v>5401</v>
      </c>
      <c r="BA4" s="19" t="s">
        <v>5402</v>
      </c>
      <c r="BB4" s="18" t="s">
        <v>5403</v>
      </c>
      <c r="BC4" s="18" t="s">
        <v>5404</v>
      </c>
      <c r="BD4" s="18" t="s">
        <v>5405</v>
      </c>
      <c r="BE4" s="18" t="s">
        <v>5406</v>
      </c>
      <c r="BF4" s="18" t="s">
        <v>5407</v>
      </c>
      <c r="BG4" s="18" t="s">
        <v>5408</v>
      </c>
      <c r="BH4" s="8"/>
      <c r="BI4" s="18" t="s">
        <v>5397</v>
      </c>
      <c r="BJ4" s="18" t="s">
        <v>5399</v>
      </c>
      <c r="BK4" s="18" t="s">
        <v>5400</v>
      </c>
      <c r="BL4" s="19" t="s">
        <v>5401</v>
      </c>
      <c r="BM4" s="19" t="s">
        <v>5402</v>
      </c>
      <c r="BN4" s="18" t="s">
        <v>5403</v>
      </c>
      <c r="BO4" s="18" t="s">
        <v>5404</v>
      </c>
      <c r="BP4" s="18" t="s">
        <v>5405</v>
      </c>
      <c r="BQ4" s="18" t="s">
        <v>5406</v>
      </c>
      <c r="BR4" s="18" t="s">
        <v>5407</v>
      </c>
      <c r="BS4" s="18" t="s">
        <v>5408</v>
      </c>
      <c r="BT4" s="8"/>
      <c r="BU4" s="18" t="s">
        <v>5397</v>
      </c>
      <c r="BV4" s="18" t="s">
        <v>5399</v>
      </c>
      <c r="BW4" s="18" t="s">
        <v>5400</v>
      </c>
      <c r="BX4" s="19" t="s">
        <v>5401</v>
      </c>
      <c r="BY4" s="19" t="s">
        <v>5402</v>
      </c>
      <c r="BZ4" s="18" t="s">
        <v>5403</v>
      </c>
      <c r="CA4" s="18" t="s">
        <v>5404</v>
      </c>
      <c r="CB4" s="18" t="s">
        <v>5405</v>
      </c>
      <c r="CC4" s="18" t="s">
        <v>5406</v>
      </c>
      <c r="CD4" s="18" t="s">
        <v>5407</v>
      </c>
      <c r="CE4" s="18" t="s">
        <v>5408</v>
      </c>
    </row>
    <row r="5" spans="1:83" s="108" customFormat="1" ht="16.5" x14ac:dyDescent="0.3">
      <c r="C5" s="98"/>
      <c r="D5" s="98"/>
      <c r="E5" s="181">
        <f>S23</f>
        <v>5</v>
      </c>
      <c r="F5" s="181">
        <f>VLOOKUP(F4,'Traditional Salary Schedules'!$E$71:$F$80,2,FALSE)</f>
        <v>1</v>
      </c>
      <c r="G5" s="69"/>
      <c r="H5" s="112" t="s">
        <v>5480</v>
      </c>
      <c r="I5" s="71">
        <v>40</v>
      </c>
      <c r="J5" s="98" t="s">
        <v>5479</v>
      </c>
      <c r="K5" s="98"/>
      <c r="L5" s="98"/>
      <c r="M5" s="98"/>
      <c r="N5" s="98"/>
      <c r="O5" s="98"/>
      <c r="P5" s="98"/>
      <c r="Q5" s="97"/>
      <c r="R5" s="98"/>
      <c r="S5" s="98"/>
      <c r="T5" s="98"/>
      <c r="U5" s="98"/>
      <c r="V5" s="98"/>
      <c r="W5" s="98"/>
      <c r="X5" s="97"/>
      <c r="Y5" s="97"/>
      <c r="Z5" s="97"/>
      <c r="AA5" s="97"/>
      <c r="AB5" s="98"/>
      <c r="AJ5" s="124">
        <v>1</v>
      </c>
      <c r="AK5" s="125">
        <v>42805</v>
      </c>
      <c r="AL5" s="125">
        <v>44731</v>
      </c>
      <c r="AM5" s="125">
        <v>46657</v>
      </c>
      <c r="AN5" s="125">
        <v>48583</v>
      </c>
      <c r="AO5" s="125">
        <v>50510</v>
      </c>
      <c r="AP5" s="125">
        <v>52437</v>
      </c>
      <c r="AQ5" s="125">
        <v>54362</v>
      </c>
      <c r="AR5" s="125">
        <v>56288</v>
      </c>
      <c r="AS5" s="125">
        <v>58214</v>
      </c>
      <c r="AT5" s="126">
        <v>60141</v>
      </c>
      <c r="AU5" s="64"/>
      <c r="AV5" s="23"/>
      <c r="AW5" s="124">
        <v>1</v>
      </c>
      <c r="AX5" s="125">
        <v>43019</v>
      </c>
      <c r="AY5" s="125">
        <v>44955</v>
      </c>
      <c r="AZ5" s="125">
        <v>46891</v>
      </c>
      <c r="BA5" s="125">
        <v>48827</v>
      </c>
      <c r="BB5" s="125">
        <v>50762</v>
      </c>
      <c r="BC5" s="125">
        <v>52698</v>
      </c>
      <c r="BD5" s="125">
        <v>54634</v>
      </c>
      <c r="BE5" s="125">
        <v>56570</v>
      </c>
      <c r="BF5" s="125">
        <v>58506</v>
      </c>
      <c r="BG5" s="125">
        <v>60442</v>
      </c>
      <c r="BH5" s="64"/>
      <c r="BI5" s="124">
        <v>1</v>
      </c>
      <c r="BJ5" s="125">
        <v>43234</v>
      </c>
      <c r="BK5" s="125">
        <v>45180</v>
      </c>
      <c r="BL5" s="125">
        <v>47125</v>
      </c>
      <c r="BM5" s="125">
        <v>49071</v>
      </c>
      <c r="BN5" s="125">
        <v>51016</v>
      </c>
      <c r="BO5" s="125">
        <v>52962</v>
      </c>
      <c r="BP5" s="125">
        <v>54907</v>
      </c>
      <c r="BQ5" s="125">
        <v>56853</v>
      </c>
      <c r="BR5" s="125">
        <v>58798</v>
      </c>
      <c r="BS5" s="125">
        <v>60744</v>
      </c>
      <c r="BT5" s="64"/>
      <c r="BU5" s="124">
        <v>1</v>
      </c>
      <c r="BV5" s="125">
        <v>43450</v>
      </c>
      <c r="BW5" s="125">
        <v>45405</v>
      </c>
      <c r="BX5" s="125">
        <v>47361</v>
      </c>
      <c r="BY5" s="125">
        <v>49316</v>
      </c>
      <c r="BZ5" s="125">
        <v>51271</v>
      </c>
      <c r="CA5" s="125">
        <v>53226</v>
      </c>
      <c r="CB5" s="125">
        <v>55182</v>
      </c>
      <c r="CC5" s="125">
        <v>57137</v>
      </c>
      <c r="CD5" s="125">
        <v>59092</v>
      </c>
      <c r="CE5" s="125">
        <v>61047</v>
      </c>
    </row>
    <row r="6" spans="1:83" s="108" customFormat="1" ht="16.5" x14ac:dyDescent="0.3">
      <c r="C6" s="98"/>
      <c r="D6" s="98"/>
      <c r="E6" s="98"/>
      <c r="F6" s="98"/>
      <c r="G6" s="69"/>
      <c r="H6" s="174" t="str">
        <f>"+ Lane Conversion Credit"</f>
        <v>+ Lane Conversion Credit</v>
      </c>
      <c r="I6" s="175">
        <f>VLOOKUP(F4,$AE$14:$AF$23,2,)</f>
        <v>0</v>
      </c>
      <c r="J6" s="67" t="s">
        <v>5478</v>
      </c>
      <c r="K6" s="98"/>
      <c r="L6" s="98"/>
      <c r="M6" s="98"/>
      <c r="N6" s="98"/>
      <c r="O6" s="98"/>
      <c r="P6" s="98"/>
      <c r="Q6" s="97"/>
      <c r="R6" s="98"/>
      <c r="S6" s="98"/>
      <c r="T6" s="98"/>
      <c r="U6" s="98"/>
      <c r="V6" s="98"/>
      <c r="W6" s="97"/>
      <c r="X6" s="97"/>
      <c r="Y6" s="97"/>
      <c r="Z6" s="97"/>
      <c r="AA6" s="97"/>
      <c r="AB6" s="98"/>
      <c r="AJ6" s="124">
        <v>2</v>
      </c>
      <c r="AK6" s="125">
        <v>44731</v>
      </c>
      <c r="AL6" s="125">
        <v>46657</v>
      </c>
      <c r="AM6" s="125">
        <v>48583</v>
      </c>
      <c r="AN6" s="125">
        <v>50510</v>
      </c>
      <c r="AO6" s="125">
        <v>52437</v>
      </c>
      <c r="AP6" s="125">
        <v>54362</v>
      </c>
      <c r="AQ6" s="125">
        <v>56288</v>
      </c>
      <c r="AR6" s="125">
        <v>58214</v>
      </c>
      <c r="AS6" s="125">
        <v>60141</v>
      </c>
      <c r="AT6" s="23">
        <v>62067</v>
      </c>
      <c r="AU6" s="64"/>
      <c r="AV6" s="23"/>
      <c r="AW6" s="124">
        <v>2</v>
      </c>
      <c r="AX6" s="125">
        <v>44955</v>
      </c>
      <c r="AY6" s="125">
        <v>46891</v>
      </c>
      <c r="AZ6" s="125">
        <v>48827</v>
      </c>
      <c r="BA6" s="125">
        <v>50762</v>
      </c>
      <c r="BB6" s="125">
        <v>52698</v>
      </c>
      <c r="BC6" s="125">
        <v>54634</v>
      </c>
      <c r="BD6" s="125">
        <v>56570</v>
      </c>
      <c r="BE6" s="125">
        <v>58506</v>
      </c>
      <c r="BF6" s="125">
        <v>60442</v>
      </c>
      <c r="BG6" s="125">
        <v>62378</v>
      </c>
      <c r="BH6" s="64"/>
      <c r="BI6" s="124">
        <v>2</v>
      </c>
      <c r="BJ6" s="125">
        <v>45180</v>
      </c>
      <c r="BK6" s="125">
        <v>47125</v>
      </c>
      <c r="BL6" s="125">
        <v>49071</v>
      </c>
      <c r="BM6" s="125">
        <v>51016</v>
      </c>
      <c r="BN6" s="125">
        <v>52962</v>
      </c>
      <c r="BO6" s="125">
        <v>54907</v>
      </c>
      <c r="BP6" s="125">
        <v>56853</v>
      </c>
      <c r="BQ6" s="125">
        <v>58798</v>
      </c>
      <c r="BR6" s="125">
        <v>60744</v>
      </c>
      <c r="BS6" s="125">
        <v>62689</v>
      </c>
      <c r="BT6" s="64"/>
      <c r="BU6" s="124">
        <v>2</v>
      </c>
      <c r="BV6" s="125">
        <v>45405</v>
      </c>
      <c r="BW6" s="125">
        <v>47361</v>
      </c>
      <c r="BX6" s="125">
        <v>49316</v>
      </c>
      <c r="BY6" s="125">
        <v>51271</v>
      </c>
      <c r="BZ6" s="125">
        <v>53226</v>
      </c>
      <c r="CA6" s="125">
        <v>55182</v>
      </c>
      <c r="CB6" s="125">
        <v>57137</v>
      </c>
      <c r="CC6" s="125">
        <v>59092</v>
      </c>
      <c r="CD6" s="125">
        <v>61047</v>
      </c>
      <c r="CE6" s="125">
        <v>63003</v>
      </c>
    </row>
    <row r="7" spans="1:83" ht="16.5" x14ac:dyDescent="0.3">
      <c r="D7" s="67"/>
      <c r="E7" s="225" t="s">
        <v>5465</v>
      </c>
      <c r="F7" s="225"/>
      <c r="G7" s="69"/>
      <c r="H7" s="104" t="s">
        <v>5467</v>
      </c>
      <c r="I7" s="71">
        <f>SUM(I4:I6)</f>
        <v>80</v>
      </c>
      <c r="J7" s="67"/>
      <c r="K7" s="67"/>
      <c r="L7" s="67"/>
      <c r="M7" s="67"/>
      <c r="N7" s="67"/>
      <c r="O7" s="69"/>
      <c r="P7" s="67"/>
      <c r="Q7" s="91"/>
      <c r="R7" s="67"/>
      <c r="S7" s="67"/>
      <c r="T7" s="67"/>
      <c r="U7" s="67"/>
      <c r="V7" s="67"/>
      <c r="W7" s="71"/>
      <c r="X7" s="71"/>
      <c r="Y7" s="71"/>
      <c r="Z7" s="71"/>
      <c r="AA7" s="71"/>
      <c r="AB7" s="67"/>
      <c r="AJ7" s="124">
        <v>3</v>
      </c>
      <c r="AK7" s="125">
        <v>46657</v>
      </c>
      <c r="AL7" s="125">
        <v>48583</v>
      </c>
      <c r="AM7" s="125">
        <v>50510</v>
      </c>
      <c r="AN7" s="125">
        <v>52437</v>
      </c>
      <c r="AO7" s="125">
        <v>54362</v>
      </c>
      <c r="AP7" s="125">
        <v>56288</v>
      </c>
      <c r="AQ7" s="125">
        <v>58214</v>
      </c>
      <c r="AR7" s="125">
        <v>60141</v>
      </c>
      <c r="AS7" s="125">
        <v>62067</v>
      </c>
      <c r="AT7" s="23">
        <v>63993</v>
      </c>
      <c r="AU7" s="64"/>
      <c r="AV7" s="128"/>
      <c r="AW7" s="124">
        <v>3</v>
      </c>
      <c r="AX7" s="125">
        <v>46891</v>
      </c>
      <c r="AY7" s="125">
        <v>48827</v>
      </c>
      <c r="AZ7" s="125">
        <v>50762</v>
      </c>
      <c r="BA7" s="125">
        <v>52698</v>
      </c>
      <c r="BB7" s="125">
        <v>54634</v>
      </c>
      <c r="BC7" s="125">
        <v>56570</v>
      </c>
      <c r="BD7" s="125">
        <v>58506</v>
      </c>
      <c r="BE7" s="125">
        <v>60442</v>
      </c>
      <c r="BF7" s="125">
        <v>62378</v>
      </c>
      <c r="BG7" s="125">
        <v>64313</v>
      </c>
      <c r="BH7" s="64"/>
      <c r="BI7" s="124">
        <v>3</v>
      </c>
      <c r="BJ7" s="125">
        <v>47125</v>
      </c>
      <c r="BK7" s="125">
        <v>49071</v>
      </c>
      <c r="BL7" s="125">
        <v>51016</v>
      </c>
      <c r="BM7" s="125">
        <v>52962</v>
      </c>
      <c r="BN7" s="125">
        <v>54907</v>
      </c>
      <c r="BO7" s="125">
        <v>56853</v>
      </c>
      <c r="BP7" s="125">
        <v>58798</v>
      </c>
      <c r="BQ7" s="125">
        <v>60744</v>
      </c>
      <c r="BR7" s="125">
        <v>62689</v>
      </c>
      <c r="BS7" s="125">
        <v>64635</v>
      </c>
      <c r="BT7" s="64"/>
      <c r="BU7" s="124">
        <v>3</v>
      </c>
      <c r="BV7" s="125">
        <v>47361</v>
      </c>
      <c r="BW7" s="125">
        <v>49316</v>
      </c>
      <c r="BX7" s="125">
        <v>51271</v>
      </c>
      <c r="BY7" s="125">
        <v>53226</v>
      </c>
      <c r="BZ7" s="125">
        <v>55182</v>
      </c>
      <c r="CA7" s="125">
        <v>57137</v>
      </c>
      <c r="CB7" s="125">
        <v>59092</v>
      </c>
      <c r="CC7" s="125">
        <v>61047</v>
      </c>
      <c r="CD7" s="125">
        <v>63003</v>
      </c>
      <c r="CE7" s="125">
        <v>64958</v>
      </c>
    </row>
    <row r="8" spans="1:83" ht="39" customHeight="1" x14ac:dyDescent="0.3">
      <c r="D8" s="67"/>
      <c r="E8" s="225"/>
      <c r="F8" s="225"/>
      <c r="G8" s="69"/>
      <c r="H8" s="67"/>
      <c r="I8" s="67"/>
      <c r="J8" s="67"/>
      <c r="K8" s="67"/>
      <c r="L8" s="67"/>
      <c r="M8" s="67"/>
      <c r="N8" s="67"/>
      <c r="O8" s="69"/>
      <c r="P8" s="67"/>
      <c r="Q8" s="91"/>
      <c r="R8" s="67"/>
      <c r="S8" s="67"/>
      <c r="T8" s="67"/>
      <c r="U8" s="67"/>
      <c r="V8" s="67"/>
      <c r="W8" s="71"/>
      <c r="X8" s="71"/>
      <c r="Y8" s="71"/>
      <c r="Z8" s="71"/>
      <c r="AA8" s="71"/>
      <c r="AB8" s="67"/>
      <c r="AC8" s="67"/>
      <c r="AD8" s="67"/>
      <c r="AJ8" s="124">
        <v>4</v>
      </c>
      <c r="AK8" s="125">
        <v>48583</v>
      </c>
      <c r="AL8" s="125">
        <v>50510</v>
      </c>
      <c r="AM8" s="125">
        <v>52437</v>
      </c>
      <c r="AN8" s="125">
        <v>54362</v>
      </c>
      <c r="AO8" s="125">
        <v>56288</v>
      </c>
      <c r="AP8" s="125">
        <v>58214</v>
      </c>
      <c r="AQ8" s="125">
        <v>60141</v>
      </c>
      <c r="AR8" s="125">
        <v>62067</v>
      </c>
      <c r="AS8" s="125">
        <v>63993</v>
      </c>
      <c r="AT8" s="23">
        <v>65920</v>
      </c>
      <c r="AU8" s="64"/>
      <c r="AV8" s="64"/>
      <c r="AW8" s="124">
        <v>4</v>
      </c>
      <c r="AX8" s="125">
        <v>48827</v>
      </c>
      <c r="AY8" s="125">
        <v>50762</v>
      </c>
      <c r="AZ8" s="125">
        <v>52698</v>
      </c>
      <c r="BA8" s="125">
        <v>54634</v>
      </c>
      <c r="BB8" s="125">
        <v>56570</v>
      </c>
      <c r="BC8" s="125">
        <v>58506</v>
      </c>
      <c r="BD8" s="125">
        <v>60442</v>
      </c>
      <c r="BE8" s="125">
        <v>62378</v>
      </c>
      <c r="BF8" s="125">
        <v>64313</v>
      </c>
      <c r="BG8" s="125">
        <v>66249</v>
      </c>
      <c r="BH8" s="64"/>
      <c r="BI8" s="124">
        <v>4</v>
      </c>
      <c r="BJ8" s="125">
        <v>49071</v>
      </c>
      <c r="BK8" s="125">
        <v>51016</v>
      </c>
      <c r="BL8" s="125">
        <v>52962</v>
      </c>
      <c r="BM8" s="125">
        <v>54907</v>
      </c>
      <c r="BN8" s="125">
        <v>56853</v>
      </c>
      <c r="BO8" s="125">
        <v>58798</v>
      </c>
      <c r="BP8" s="125">
        <v>60744</v>
      </c>
      <c r="BQ8" s="125">
        <v>62689</v>
      </c>
      <c r="BR8" s="125">
        <v>64635</v>
      </c>
      <c r="BS8" s="125">
        <v>66580</v>
      </c>
      <c r="BT8" s="64"/>
      <c r="BU8" s="124">
        <v>4</v>
      </c>
      <c r="BV8" s="125">
        <v>49316</v>
      </c>
      <c r="BW8" s="125">
        <v>51271</v>
      </c>
      <c r="BX8" s="125">
        <v>53226</v>
      </c>
      <c r="BY8" s="125">
        <v>55182</v>
      </c>
      <c r="BZ8" s="125">
        <v>57137</v>
      </c>
      <c r="CA8" s="125">
        <v>59092</v>
      </c>
      <c r="CB8" s="125">
        <v>61047</v>
      </c>
      <c r="CC8" s="125">
        <v>63003</v>
      </c>
      <c r="CD8" s="125">
        <v>64958</v>
      </c>
      <c r="CE8" s="125">
        <v>66913</v>
      </c>
    </row>
    <row r="9" spans="1:83" ht="18.75" customHeight="1" x14ac:dyDescent="0.3">
      <c r="D9" s="67"/>
      <c r="E9" s="226">
        <v>0</v>
      </c>
      <c r="F9" s="226"/>
      <c r="G9" s="69"/>
      <c r="H9" s="176" t="s">
        <v>5466</v>
      </c>
      <c r="I9" s="175">
        <f>E9*5</f>
        <v>0</v>
      </c>
      <c r="J9" s="67" t="s">
        <v>5472</v>
      </c>
      <c r="K9" s="67"/>
      <c r="L9" s="67"/>
      <c r="M9" s="67"/>
      <c r="N9" s="67"/>
      <c r="O9" s="69"/>
      <c r="P9" s="67"/>
      <c r="Q9" s="91"/>
      <c r="R9" s="83"/>
      <c r="T9" s="92"/>
      <c r="U9" s="93"/>
      <c r="V9" s="93"/>
      <c r="W9" s="92"/>
      <c r="X9" s="92"/>
      <c r="Y9" s="92"/>
      <c r="Z9" s="92"/>
      <c r="AA9" s="92"/>
      <c r="AB9" s="67"/>
      <c r="AJ9" s="129">
        <v>5</v>
      </c>
      <c r="AK9" s="130">
        <v>50510</v>
      </c>
      <c r="AL9" s="130">
        <v>52437</v>
      </c>
      <c r="AM9" s="130">
        <v>54362</v>
      </c>
      <c r="AN9" s="130">
        <v>56288</v>
      </c>
      <c r="AO9" s="130">
        <v>58214</v>
      </c>
      <c r="AP9" s="130">
        <v>60141</v>
      </c>
      <c r="AQ9" s="130">
        <v>62067</v>
      </c>
      <c r="AR9" s="130">
        <v>63993</v>
      </c>
      <c r="AS9" s="130">
        <v>65920</v>
      </c>
      <c r="AT9" s="130">
        <v>67846</v>
      </c>
      <c r="AU9" s="64"/>
      <c r="AV9" s="64"/>
      <c r="AW9" s="129">
        <v>5</v>
      </c>
      <c r="AX9" s="130">
        <v>50762</v>
      </c>
      <c r="AY9" s="130">
        <v>52698</v>
      </c>
      <c r="AZ9" s="130">
        <v>54634</v>
      </c>
      <c r="BA9" s="130">
        <v>56570</v>
      </c>
      <c r="BB9" s="130">
        <v>58506</v>
      </c>
      <c r="BC9" s="130">
        <v>60442</v>
      </c>
      <c r="BD9" s="130">
        <v>62378</v>
      </c>
      <c r="BE9" s="130">
        <v>64313</v>
      </c>
      <c r="BF9" s="130">
        <v>66249</v>
      </c>
      <c r="BG9" s="130">
        <v>68185</v>
      </c>
      <c r="BH9" s="64"/>
      <c r="BI9" s="129">
        <v>5</v>
      </c>
      <c r="BJ9" s="130">
        <v>51016</v>
      </c>
      <c r="BK9" s="130">
        <v>52962</v>
      </c>
      <c r="BL9" s="130">
        <v>54907</v>
      </c>
      <c r="BM9" s="130">
        <v>56853</v>
      </c>
      <c r="BN9" s="130">
        <v>58798</v>
      </c>
      <c r="BO9" s="130">
        <v>60744</v>
      </c>
      <c r="BP9" s="130">
        <v>62689</v>
      </c>
      <c r="BQ9" s="130">
        <v>64635</v>
      </c>
      <c r="BR9" s="130">
        <v>66580</v>
      </c>
      <c r="BS9" s="130">
        <v>68526</v>
      </c>
      <c r="BT9" s="64"/>
      <c r="BU9" s="129">
        <v>5</v>
      </c>
      <c r="BV9" s="130">
        <v>51271</v>
      </c>
      <c r="BW9" s="130">
        <v>53226</v>
      </c>
      <c r="BX9" s="130">
        <v>55182</v>
      </c>
      <c r="BY9" s="130">
        <v>57137</v>
      </c>
      <c r="BZ9" s="130">
        <v>59092</v>
      </c>
      <c r="CA9" s="130">
        <v>61047</v>
      </c>
      <c r="CB9" s="130">
        <v>63003</v>
      </c>
      <c r="CC9" s="130">
        <v>64958</v>
      </c>
      <c r="CD9" s="130">
        <v>66913</v>
      </c>
      <c r="CE9" s="130">
        <v>68868</v>
      </c>
    </row>
    <row r="10" spans="1:83" ht="18" customHeight="1" x14ac:dyDescent="0.3">
      <c r="D10" s="67"/>
      <c r="G10" s="67"/>
      <c r="H10" s="104" t="s">
        <v>5468</v>
      </c>
      <c r="I10" s="71">
        <f>SUM(I9,I7)</f>
        <v>80</v>
      </c>
      <c r="J10" s="67" t="s">
        <v>5508</v>
      </c>
      <c r="K10" s="67"/>
      <c r="L10" s="67"/>
      <c r="M10" s="115"/>
      <c r="N10" s="116"/>
      <c r="O10" s="117"/>
      <c r="P10" s="67"/>
      <c r="Q10" s="91"/>
      <c r="R10" s="94"/>
      <c r="S10" s="213" t="s">
        <v>5481</v>
      </c>
      <c r="T10" s="95"/>
      <c r="U10" s="95"/>
      <c r="V10" s="95"/>
      <c r="W10" s="95"/>
      <c r="X10" s="95"/>
      <c r="Y10" s="95"/>
      <c r="Z10" s="95"/>
      <c r="AA10" s="95"/>
      <c r="AB10" s="67"/>
      <c r="AF10" s="98"/>
      <c r="AG10" s="97"/>
      <c r="AH10" s="97"/>
      <c r="AJ10" s="124">
        <v>6</v>
      </c>
      <c r="AK10" s="125">
        <v>52437</v>
      </c>
      <c r="AL10" s="125">
        <v>54362</v>
      </c>
      <c r="AM10" s="125">
        <v>56288</v>
      </c>
      <c r="AN10" s="125">
        <v>58214</v>
      </c>
      <c r="AO10" s="125">
        <v>60141</v>
      </c>
      <c r="AP10" s="125">
        <v>62067</v>
      </c>
      <c r="AQ10" s="125">
        <v>63993</v>
      </c>
      <c r="AR10" s="125">
        <v>65920</v>
      </c>
      <c r="AS10" s="125">
        <v>67846</v>
      </c>
      <c r="AT10" s="23">
        <v>69772</v>
      </c>
      <c r="AU10" s="64"/>
      <c r="AV10" s="64"/>
      <c r="AW10" s="124">
        <v>6</v>
      </c>
      <c r="AX10" s="125">
        <v>52698</v>
      </c>
      <c r="AY10" s="125">
        <v>54634</v>
      </c>
      <c r="AZ10" s="125">
        <v>56570</v>
      </c>
      <c r="BA10" s="125">
        <v>58506</v>
      </c>
      <c r="BB10" s="125">
        <v>60442</v>
      </c>
      <c r="BC10" s="125">
        <v>62378</v>
      </c>
      <c r="BD10" s="125">
        <v>64313</v>
      </c>
      <c r="BE10" s="125">
        <v>66249</v>
      </c>
      <c r="BF10" s="125">
        <v>68185</v>
      </c>
      <c r="BG10" s="125">
        <v>70121</v>
      </c>
      <c r="BH10" s="64"/>
      <c r="BI10" s="124">
        <v>6</v>
      </c>
      <c r="BJ10" s="125">
        <v>52962</v>
      </c>
      <c r="BK10" s="125">
        <v>54907</v>
      </c>
      <c r="BL10" s="125">
        <v>56853</v>
      </c>
      <c r="BM10" s="125">
        <v>58798</v>
      </c>
      <c r="BN10" s="125">
        <v>60744</v>
      </c>
      <c r="BO10" s="125">
        <v>62689</v>
      </c>
      <c r="BP10" s="125">
        <v>64635</v>
      </c>
      <c r="BQ10" s="125">
        <v>66580</v>
      </c>
      <c r="BR10" s="125">
        <v>68526</v>
      </c>
      <c r="BS10" s="125">
        <v>70471</v>
      </c>
      <c r="BT10" s="64"/>
      <c r="BU10" s="124">
        <v>6</v>
      </c>
      <c r="BV10" s="125">
        <v>53226</v>
      </c>
      <c r="BW10" s="125">
        <v>55182</v>
      </c>
      <c r="BX10" s="125">
        <v>57137</v>
      </c>
      <c r="BY10" s="125">
        <v>59092</v>
      </c>
      <c r="BZ10" s="125">
        <v>61047</v>
      </c>
      <c r="CA10" s="125">
        <v>63003</v>
      </c>
      <c r="CB10" s="125">
        <v>64958</v>
      </c>
      <c r="CC10" s="125">
        <v>66913</v>
      </c>
      <c r="CD10" s="125">
        <v>68868</v>
      </c>
      <c r="CE10" s="125">
        <v>70824</v>
      </c>
    </row>
    <row r="11" spans="1:83" ht="18" customHeight="1" x14ac:dyDescent="0.3">
      <c r="D11" s="67"/>
      <c r="G11" s="67"/>
      <c r="H11" s="67"/>
      <c r="I11" s="67"/>
      <c r="J11" s="67"/>
      <c r="K11" s="67"/>
      <c r="L11" s="67"/>
      <c r="M11" s="115"/>
      <c r="N11" s="118"/>
      <c r="O11" s="117"/>
      <c r="P11" s="67"/>
      <c r="Q11" s="91"/>
      <c r="R11" s="94"/>
      <c r="S11" s="213"/>
      <c r="T11" s="94"/>
      <c r="U11" s="94"/>
      <c r="V11" s="94"/>
      <c r="W11" s="95"/>
      <c r="X11" s="95"/>
      <c r="Y11" s="95"/>
      <c r="Z11" s="95"/>
      <c r="AA11" s="95"/>
      <c r="AB11" s="67"/>
      <c r="AF11" s="98"/>
      <c r="AG11" s="97"/>
      <c r="AH11" s="97"/>
      <c r="AJ11" s="124">
        <v>7</v>
      </c>
      <c r="AK11" s="125">
        <v>54362</v>
      </c>
      <c r="AL11" s="125">
        <v>56288</v>
      </c>
      <c r="AM11" s="125">
        <v>58214</v>
      </c>
      <c r="AN11" s="125">
        <v>60141</v>
      </c>
      <c r="AO11" s="125">
        <v>62067</v>
      </c>
      <c r="AP11" s="125">
        <v>63993</v>
      </c>
      <c r="AQ11" s="125">
        <v>65920</v>
      </c>
      <c r="AR11" s="125">
        <v>67846</v>
      </c>
      <c r="AS11" s="125">
        <v>69772</v>
      </c>
      <c r="AT11" s="23">
        <v>71698</v>
      </c>
      <c r="AU11" s="64"/>
      <c r="AV11" s="64"/>
      <c r="AW11" s="124">
        <v>7</v>
      </c>
      <c r="AX11" s="125">
        <v>54634</v>
      </c>
      <c r="AY11" s="125">
        <v>56570</v>
      </c>
      <c r="AZ11" s="125">
        <v>58506</v>
      </c>
      <c r="BA11" s="125">
        <v>60442</v>
      </c>
      <c r="BB11" s="125">
        <v>62378</v>
      </c>
      <c r="BC11" s="125">
        <v>64313</v>
      </c>
      <c r="BD11" s="125">
        <v>66249</v>
      </c>
      <c r="BE11" s="125">
        <v>68185</v>
      </c>
      <c r="BF11" s="125">
        <v>70121</v>
      </c>
      <c r="BG11" s="125">
        <v>72057</v>
      </c>
      <c r="BH11" s="64"/>
      <c r="BI11" s="124">
        <v>7</v>
      </c>
      <c r="BJ11" s="125">
        <v>54907</v>
      </c>
      <c r="BK11" s="125">
        <v>56853</v>
      </c>
      <c r="BL11" s="125">
        <v>58798</v>
      </c>
      <c r="BM11" s="125">
        <v>60744</v>
      </c>
      <c r="BN11" s="125">
        <v>62689</v>
      </c>
      <c r="BO11" s="125">
        <v>64635</v>
      </c>
      <c r="BP11" s="125">
        <v>66580</v>
      </c>
      <c r="BQ11" s="125">
        <v>68526</v>
      </c>
      <c r="BR11" s="125">
        <v>70471</v>
      </c>
      <c r="BS11" s="125">
        <v>72417</v>
      </c>
      <c r="BT11" s="64"/>
      <c r="BU11" s="124">
        <v>7</v>
      </c>
      <c r="BV11" s="125">
        <v>55182</v>
      </c>
      <c r="BW11" s="125">
        <v>57137</v>
      </c>
      <c r="BX11" s="125">
        <v>59092</v>
      </c>
      <c r="BY11" s="125">
        <v>61047</v>
      </c>
      <c r="BZ11" s="125">
        <v>63003</v>
      </c>
      <c r="CA11" s="125">
        <v>64958</v>
      </c>
      <c r="CB11" s="125">
        <v>66913</v>
      </c>
      <c r="CC11" s="125">
        <v>68868</v>
      </c>
      <c r="CD11" s="125">
        <v>70824</v>
      </c>
      <c r="CE11" s="125">
        <v>72779</v>
      </c>
    </row>
    <row r="12" spans="1:83" ht="18" customHeight="1" x14ac:dyDescent="0.3">
      <c r="B12" s="71"/>
      <c r="D12" s="67"/>
      <c r="E12" s="228" t="s">
        <v>5427</v>
      </c>
      <c r="F12" s="228"/>
      <c r="G12" s="69"/>
      <c r="H12" s="208" t="s">
        <v>5429</v>
      </c>
      <c r="I12" s="208"/>
      <c r="J12" s="67"/>
      <c r="K12" s="67"/>
      <c r="L12" s="67"/>
      <c r="M12" s="115"/>
      <c r="N12" s="118"/>
      <c r="O12" s="117"/>
      <c r="P12" s="67"/>
      <c r="Q12" s="91"/>
      <c r="R12" s="67"/>
      <c r="S12" s="213"/>
      <c r="T12" s="67"/>
      <c r="U12" s="67"/>
      <c r="V12" s="67"/>
      <c r="W12" s="71"/>
      <c r="X12" s="71"/>
      <c r="Y12" s="71"/>
      <c r="Z12" s="71"/>
      <c r="AA12" s="71"/>
      <c r="AB12" s="67"/>
      <c r="AJ12" s="124">
        <v>8</v>
      </c>
      <c r="AK12" s="125">
        <v>56288</v>
      </c>
      <c r="AL12" s="125">
        <v>58214</v>
      </c>
      <c r="AM12" s="125">
        <v>60141</v>
      </c>
      <c r="AN12" s="125">
        <v>62067</v>
      </c>
      <c r="AO12" s="125">
        <v>63993</v>
      </c>
      <c r="AP12" s="125">
        <v>65920</v>
      </c>
      <c r="AQ12" s="125">
        <v>67846</v>
      </c>
      <c r="AR12" s="125">
        <v>69772</v>
      </c>
      <c r="AS12" s="125">
        <v>71698</v>
      </c>
      <c r="AT12" s="23">
        <v>73624</v>
      </c>
      <c r="AU12" s="64"/>
      <c r="AV12" s="64"/>
      <c r="AW12" s="124">
        <v>8</v>
      </c>
      <c r="AX12" s="125">
        <v>56570</v>
      </c>
      <c r="AY12" s="125">
        <v>58506</v>
      </c>
      <c r="AZ12" s="125">
        <v>60442</v>
      </c>
      <c r="BA12" s="125">
        <v>62378</v>
      </c>
      <c r="BB12" s="125">
        <v>64313</v>
      </c>
      <c r="BC12" s="125">
        <v>66249</v>
      </c>
      <c r="BD12" s="125">
        <v>68185</v>
      </c>
      <c r="BE12" s="125">
        <v>70121</v>
      </c>
      <c r="BF12" s="125">
        <v>72057</v>
      </c>
      <c r="BG12" s="125">
        <v>73993</v>
      </c>
      <c r="BH12" s="64"/>
      <c r="BI12" s="124">
        <v>8</v>
      </c>
      <c r="BJ12" s="125">
        <v>56853</v>
      </c>
      <c r="BK12" s="125">
        <v>58798</v>
      </c>
      <c r="BL12" s="125">
        <v>60744</v>
      </c>
      <c r="BM12" s="125">
        <v>62689</v>
      </c>
      <c r="BN12" s="125">
        <v>64635</v>
      </c>
      <c r="BO12" s="125">
        <v>66580</v>
      </c>
      <c r="BP12" s="125">
        <v>68526</v>
      </c>
      <c r="BQ12" s="125">
        <v>70471</v>
      </c>
      <c r="BR12" s="125">
        <v>72417</v>
      </c>
      <c r="BS12" s="125">
        <v>74362</v>
      </c>
      <c r="BT12" s="64"/>
      <c r="BU12" s="124">
        <v>8</v>
      </c>
      <c r="BV12" s="125">
        <v>57137</v>
      </c>
      <c r="BW12" s="125">
        <v>59092</v>
      </c>
      <c r="BX12" s="125">
        <v>61047</v>
      </c>
      <c r="BY12" s="125">
        <v>63003</v>
      </c>
      <c r="BZ12" s="125">
        <v>64958</v>
      </c>
      <c r="CA12" s="125">
        <v>66913</v>
      </c>
      <c r="CB12" s="125">
        <v>68868</v>
      </c>
      <c r="CC12" s="125">
        <v>70824</v>
      </c>
      <c r="CD12" s="125">
        <v>72779</v>
      </c>
      <c r="CE12" s="125">
        <v>74734</v>
      </c>
    </row>
    <row r="13" spans="1:83" ht="18" customHeight="1" x14ac:dyDescent="0.3">
      <c r="A13" s="96"/>
      <c r="B13" s="95"/>
      <c r="D13" s="67"/>
      <c r="J13" s="70"/>
      <c r="K13" s="147" t="s">
        <v>5436</v>
      </c>
      <c r="L13" s="212" t="s">
        <v>5463</v>
      </c>
      <c r="M13" s="212"/>
      <c r="N13" s="148" t="s">
        <v>5424</v>
      </c>
      <c r="O13" s="69"/>
      <c r="P13" s="113"/>
      <c r="Q13" s="91"/>
      <c r="R13" s="67"/>
      <c r="S13" s="213"/>
      <c r="T13" s="67"/>
      <c r="U13" s="67"/>
      <c r="V13" s="67"/>
      <c r="W13" s="71"/>
      <c r="X13" s="71"/>
      <c r="Y13" s="71"/>
      <c r="Z13" s="71"/>
      <c r="AA13" s="71"/>
      <c r="AB13" s="67"/>
      <c r="AE13" s="98" t="s">
        <v>5423</v>
      </c>
      <c r="AF13" s="66" t="s">
        <v>5449</v>
      </c>
      <c r="AJ13" s="124">
        <v>9</v>
      </c>
      <c r="AK13" s="125">
        <v>58214</v>
      </c>
      <c r="AL13" s="125">
        <v>60141</v>
      </c>
      <c r="AM13" s="125">
        <v>62067</v>
      </c>
      <c r="AN13" s="125">
        <v>63993</v>
      </c>
      <c r="AO13" s="125">
        <v>65920</v>
      </c>
      <c r="AP13" s="125">
        <v>67846</v>
      </c>
      <c r="AQ13" s="125">
        <v>69772</v>
      </c>
      <c r="AR13" s="125">
        <v>71698</v>
      </c>
      <c r="AS13" s="125">
        <v>73624</v>
      </c>
      <c r="AT13" s="23">
        <v>75550</v>
      </c>
      <c r="AU13" s="64"/>
      <c r="AV13" s="64"/>
      <c r="AW13" s="124">
        <v>9</v>
      </c>
      <c r="AX13" s="125">
        <v>58506</v>
      </c>
      <c r="AY13" s="125">
        <v>60442</v>
      </c>
      <c r="AZ13" s="125">
        <v>62378</v>
      </c>
      <c r="BA13" s="125">
        <v>64313</v>
      </c>
      <c r="BB13" s="125">
        <v>66249</v>
      </c>
      <c r="BC13" s="125">
        <v>68185</v>
      </c>
      <c r="BD13" s="125">
        <v>70121</v>
      </c>
      <c r="BE13" s="125">
        <v>72057</v>
      </c>
      <c r="BF13" s="125">
        <v>73993</v>
      </c>
      <c r="BG13" s="125">
        <v>75929</v>
      </c>
      <c r="BH13" s="64"/>
      <c r="BI13" s="124">
        <v>9</v>
      </c>
      <c r="BJ13" s="125">
        <v>58798</v>
      </c>
      <c r="BK13" s="125">
        <v>60744</v>
      </c>
      <c r="BL13" s="125">
        <v>62689</v>
      </c>
      <c r="BM13" s="125">
        <v>64635</v>
      </c>
      <c r="BN13" s="125">
        <v>66580</v>
      </c>
      <c r="BO13" s="125">
        <v>68526</v>
      </c>
      <c r="BP13" s="125">
        <v>70471</v>
      </c>
      <c r="BQ13" s="125">
        <v>72417</v>
      </c>
      <c r="BR13" s="125">
        <v>74362</v>
      </c>
      <c r="BS13" s="125">
        <v>76308</v>
      </c>
      <c r="BT13" s="64"/>
      <c r="BU13" s="124">
        <v>9</v>
      </c>
      <c r="BV13" s="125">
        <v>59092</v>
      </c>
      <c r="BW13" s="125">
        <v>61047</v>
      </c>
      <c r="BX13" s="125">
        <v>63003</v>
      </c>
      <c r="BY13" s="125">
        <v>64958</v>
      </c>
      <c r="BZ13" s="125">
        <v>66913</v>
      </c>
      <c r="CA13" s="125">
        <v>68868</v>
      </c>
      <c r="CB13" s="125">
        <v>70824</v>
      </c>
      <c r="CC13" s="125">
        <v>72779</v>
      </c>
      <c r="CD13" s="125">
        <v>74734</v>
      </c>
      <c r="CE13" s="125">
        <v>76689</v>
      </c>
    </row>
    <row r="14" spans="1:83" ht="18" customHeight="1" x14ac:dyDescent="0.3">
      <c r="A14" s="96"/>
      <c r="B14" s="95"/>
      <c r="D14" s="210" t="s">
        <v>5418</v>
      </c>
      <c r="E14" s="220" t="s">
        <v>5496</v>
      </c>
      <c r="F14" s="220"/>
      <c r="G14" s="69"/>
      <c r="H14" s="71"/>
      <c r="I14" s="71"/>
      <c r="J14" s="70"/>
      <c r="K14" s="71">
        <v>1</v>
      </c>
      <c r="L14" s="71">
        <v>0</v>
      </c>
      <c r="M14" s="71">
        <v>150</v>
      </c>
      <c r="N14" s="99">
        <v>50000</v>
      </c>
      <c r="O14" s="105">
        <v>1</v>
      </c>
      <c r="P14" s="97"/>
      <c r="Q14" s="91"/>
      <c r="R14" s="122"/>
      <c r="S14" s="213"/>
      <c r="T14" s="214" t="s">
        <v>5418</v>
      </c>
      <c r="U14" s="214"/>
      <c r="V14" s="88"/>
      <c r="W14" s="217" t="s">
        <v>5419</v>
      </c>
      <c r="X14" s="217"/>
      <c r="Y14" s="88"/>
      <c r="Z14" s="218" t="s">
        <v>5421</v>
      </c>
      <c r="AA14" s="218"/>
      <c r="AB14" s="67"/>
      <c r="AE14" s="97" t="s">
        <v>5399</v>
      </c>
      <c r="AF14" s="66">
        <v>0</v>
      </c>
      <c r="AJ14" s="129">
        <v>10</v>
      </c>
      <c r="AK14" s="130">
        <v>60141</v>
      </c>
      <c r="AL14" s="130">
        <v>62067</v>
      </c>
      <c r="AM14" s="130">
        <v>63993</v>
      </c>
      <c r="AN14" s="130">
        <v>65920</v>
      </c>
      <c r="AO14" s="130">
        <v>67846</v>
      </c>
      <c r="AP14" s="130">
        <v>69772</v>
      </c>
      <c r="AQ14" s="130">
        <v>71698</v>
      </c>
      <c r="AR14" s="130">
        <v>73624</v>
      </c>
      <c r="AS14" s="130">
        <v>75550</v>
      </c>
      <c r="AT14" s="130">
        <v>77477</v>
      </c>
      <c r="AU14" s="64"/>
      <c r="AV14" s="64"/>
      <c r="AW14" s="129">
        <v>10</v>
      </c>
      <c r="AX14" s="130">
        <v>60442</v>
      </c>
      <c r="AY14" s="130">
        <v>62378</v>
      </c>
      <c r="AZ14" s="130">
        <v>64313</v>
      </c>
      <c r="BA14" s="130">
        <v>66249</v>
      </c>
      <c r="BB14" s="130">
        <v>68185</v>
      </c>
      <c r="BC14" s="130">
        <v>70121</v>
      </c>
      <c r="BD14" s="130">
        <v>72057</v>
      </c>
      <c r="BE14" s="130">
        <v>73993</v>
      </c>
      <c r="BF14" s="130">
        <v>75929</v>
      </c>
      <c r="BG14" s="130">
        <v>77864</v>
      </c>
      <c r="BH14" s="64"/>
      <c r="BI14" s="129">
        <v>10</v>
      </c>
      <c r="BJ14" s="130">
        <v>60744</v>
      </c>
      <c r="BK14" s="130">
        <v>62689</v>
      </c>
      <c r="BL14" s="130">
        <v>64635</v>
      </c>
      <c r="BM14" s="130">
        <v>66580</v>
      </c>
      <c r="BN14" s="130">
        <v>68526</v>
      </c>
      <c r="BO14" s="130">
        <v>70471</v>
      </c>
      <c r="BP14" s="130">
        <v>72417</v>
      </c>
      <c r="BQ14" s="130">
        <v>74362</v>
      </c>
      <c r="BR14" s="130">
        <v>76308</v>
      </c>
      <c r="BS14" s="130">
        <v>78254</v>
      </c>
      <c r="BT14" s="64"/>
      <c r="BU14" s="129">
        <v>10</v>
      </c>
      <c r="BV14" s="130">
        <v>61047</v>
      </c>
      <c r="BW14" s="130">
        <v>63003</v>
      </c>
      <c r="BX14" s="130">
        <v>64958</v>
      </c>
      <c r="BY14" s="130">
        <v>66913</v>
      </c>
      <c r="BZ14" s="130">
        <v>68868</v>
      </c>
      <c r="CA14" s="130">
        <v>70824</v>
      </c>
      <c r="CB14" s="130">
        <v>72779</v>
      </c>
      <c r="CC14" s="130">
        <v>74734</v>
      </c>
      <c r="CD14" s="130">
        <v>76689</v>
      </c>
      <c r="CE14" s="130">
        <v>78644</v>
      </c>
    </row>
    <row r="15" spans="1:83" ht="23.25" customHeight="1" x14ac:dyDescent="0.3">
      <c r="A15" s="96"/>
      <c r="B15" s="95"/>
      <c r="D15" s="210"/>
      <c r="E15" s="220"/>
      <c r="F15" s="220"/>
      <c r="G15" s="72"/>
      <c r="H15" s="73" t="s">
        <v>5450</v>
      </c>
      <c r="I15" s="71">
        <f>I10</f>
        <v>80</v>
      </c>
      <c r="J15" s="70"/>
      <c r="K15" s="71">
        <v>2</v>
      </c>
      <c r="L15" s="71">
        <v>151</v>
      </c>
      <c r="M15" s="71">
        <v>300</v>
      </c>
      <c r="N15" s="99">
        <v>55000</v>
      </c>
      <c r="O15" s="105">
        <v>2</v>
      </c>
      <c r="P15" s="97"/>
      <c r="Q15" s="91"/>
      <c r="R15" s="123" t="s">
        <v>5440</v>
      </c>
      <c r="S15" s="119">
        <v>40</v>
      </c>
      <c r="T15" s="149" t="s">
        <v>5509</v>
      </c>
      <c r="U15" s="136">
        <f>IF(T15="x",$S15,"")</f>
        <v>40</v>
      </c>
      <c r="V15" s="137"/>
      <c r="W15" s="149" t="s">
        <v>5473</v>
      </c>
      <c r="X15" s="136">
        <f>IF(W15="x",$S15,"")</f>
        <v>40</v>
      </c>
      <c r="Y15" s="137"/>
      <c r="Z15" s="149" t="s">
        <v>5473</v>
      </c>
      <c r="AA15" s="136">
        <f>IF(Z15="x",$S15,"")</f>
        <v>40</v>
      </c>
      <c r="AB15" s="67"/>
      <c r="AE15" s="97" t="s">
        <v>5400</v>
      </c>
      <c r="AF15" s="66">
        <v>40</v>
      </c>
      <c r="AJ15" s="124">
        <v>11</v>
      </c>
      <c r="AK15" s="125">
        <v>62067</v>
      </c>
      <c r="AL15" s="125">
        <v>63993</v>
      </c>
      <c r="AM15" s="125">
        <v>65920</v>
      </c>
      <c r="AN15" s="125">
        <v>67846</v>
      </c>
      <c r="AO15" s="125">
        <v>69772</v>
      </c>
      <c r="AP15" s="125">
        <v>71698</v>
      </c>
      <c r="AQ15" s="125">
        <v>73624</v>
      </c>
      <c r="AR15" s="125">
        <v>75550</v>
      </c>
      <c r="AS15" s="125">
        <v>77477</v>
      </c>
      <c r="AT15" s="23">
        <v>79404</v>
      </c>
      <c r="AU15" s="64"/>
      <c r="AV15" s="64"/>
      <c r="AW15" s="124">
        <v>11</v>
      </c>
      <c r="AX15" s="125">
        <v>62378</v>
      </c>
      <c r="AY15" s="125">
        <v>64313</v>
      </c>
      <c r="AZ15" s="125">
        <v>66249</v>
      </c>
      <c r="BA15" s="125">
        <v>68185</v>
      </c>
      <c r="BB15" s="125">
        <v>70121</v>
      </c>
      <c r="BC15" s="125">
        <v>72057</v>
      </c>
      <c r="BD15" s="125">
        <v>73993</v>
      </c>
      <c r="BE15" s="125">
        <v>75929</v>
      </c>
      <c r="BF15" s="125">
        <v>77864</v>
      </c>
      <c r="BG15" s="125">
        <v>79800</v>
      </c>
      <c r="BH15" s="64"/>
      <c r="BI15" s="124">
        <v>11</v>
      </c>
      <c r="BJ15" s="125">
        <v>62689</v>
      </c>
      <c r="BK15" s="125">
        <v>64635</v>
      </c>
      <c r="BL15" s="125">
        <v>66580</v>
      </c>
      <c r="BM15" s="125">
        <v>68526</v>
      </c>
      <c r="BN15" s="125">
        <v>70471</v>
      </c>
      <c r="BO15" s="125">
        <v>72417</v>
      </c>
      <c r="BP15" s="125">
        <v>74362</v>
      </c>
      <c r="BQ15" s="125">
        <v>76308</v>
      </c>
      <c r="BR15" s="125">
        <v>78254</v>
      </c>
      <c r="BS15" s="125">
        <v>80199</v>
      </c>
      <c r="BT15" s="64"/>
      <c r="BU15" s="124">
        <v>11</v>
      </c>
      <c r="BV15" s="125">
        <v>63003</v>
      </c>
      <c r="BW15" s="125">
        <v>64958</v>
      </c>
      <c r="BX15" s="125">
        <v>66913</v>
      </c>
      <c r="BY15" s="125">
        <v>68868</v>
      </c>
      <c r="BZ15" s="125">
        <v>70824</v>
      </c>
      <c r="CA15" s="125">
        <v>72779</v>
      </c>
      <c r="CB15" s="125">
        <v>74734</v>
      </c>
      <c r="CC15" s="125">
        <v>76689</v>
      </c>
      <c r="CD15" s="125">
        <v>78644</v>
      </c>
      <c r="CE15" s="125">
        <v>80600</v>
      </c>
    </row>
    <row r="16" spans="1:83" ht="18" customHeight="1" x14ac:dyDescent="0.3">
      <c r="A16" s="96"/>
      <c r="B16" s="95"/>
      <c r="D16" s="210"/>
      <c r="E16" s="221" t="s">
        <v>5495</v>
      </c>
      <c r="F16" s="221"/>
      <c r="G16" s="69"/>
      <c r="H16" s="74"/>
      <c r="I16" s="71"/>
      <c r="J16" s="70"/>
      <c r="K16" s="71">
        <v>3</v>
      </c>
      <c r="L16" s="71">
        <v>301</v>
      </c>
      <c r="M16" s="71">
        <v>450</v>
      </c>
      <c r="N16" s="99">
        <v>60000</v>
      </c>
      <c r="O16" s="105">
        <v>3</v>
      </c>
      <c r="P16" s="71"/>
      <c r="Q16" s="91"/>
      <c r="R16" s="150"/>
      <c r="S16" s="150"/>
      <c r="T16" s="140"/>
      <c r="U16" s="140"/>
      <c r="V16" s="140"/>
      <c r="W16" s="141"/>
      <c r="X16" s="141"/>
      <c r="Y16" s="141"/>
      <c r="Z16" s="141"/>
      <c r="AA16" s="141"/>
      <c r="AB16" s="67"/>
      <c r="AE16" s="97" t="s">
        <v>5401</v>
      </c>
      <c r="AF16" s="66">
        <v>80</v>
      </c>
      <c r="AJ16" s="124">
        <v>12</v>
      </c>
      <c r="AK16" s="125">
        <v>63993</v>
      </c>
      <c r="AL16" s="125">
        <v>65920</v>
      </c>
      <c r="AM16" s="125">
        <v>67846</v>
      </c>
      <c r="AN16" s="125">
        <v>69772</v>
      </c>
      <c r="AO16" s="125">
        <v>71698</v>
      </c>
      <c r="AP16" s="125">
        <v>73624</v>
      </c>
      <c r="AQ16" s="125">
        <v>75550</v>
      </c>
      <c r="AR16" s="125">
        <v>77477</v>
      </c>
      <c r="AS16" s="125">
        <v>79404</v>
      </c>
      <c r="AT16" s="23">
        <v>81329</v>
      </c>
      <c r="AU16" s="64"/>
      <c r="AV16" s="64"/>
      <c r="AW16" s="124">
        <v>12</v>
      </c>
      <c r="AX16" s="125">
        <v>64313</v>
      </c>
      <c r="AY16" s="125">
        <v>66249</v>
      </c>
      <c r="AZ16" s="125">
        <v>68185</v>
      </c>
      <c r="BA16" s="125">
        <v>70121</v>
      </c>
      <c r="BB16" s="125">
        <v>72057</v>
      </c>
      <c r="BC16" s="125">
        <v>73993</v>
      </c>
      <c r="BD16" s="125">
        <v>75929</v>
      </c>
      <c r="BE16" s="125">
        <v>77864</v>
      </c>
      <c r="BF16" s="125">
        <v>79800</v>
      </c>
      <c r="BG16" s="125">
        <v>81736</v>
      </c>
      <c r="BH16" s="64"/>
      <c r="BI16" s="124">
        <v>12</v>
      </c>
      <c r="BJ16" s="125">
        <v>64635</v>
      </c>
      <c r="BK16" s="125">
        <v>66580</v>
      </c>
      <c r="BL16" s="125">
        <v>68526</v>
      </c>
      <c r="BM16" s="125">
        <v>70471</v>
      </c>
      <c r="BN16" s="125">
        <v>72417</v>
      </c>
      <c r="BO16" s="125">
        <v>74362</v>
      </c>
      <c r="BP16" s="125">
        <v>76308</v>
      </c>
      <c r="BQ16" s="125">
        <v>78254</v>
      </c>
      <c r="BR16" s="125">
        <v>80199</v>
      </c>
      <c r="BS16" s="125">
        <v>82145</v>
      </c>
      <c r="BT16" s="64"/>
      <c r="BU16" s="124">
        <v>12</v>
      </c>
      <c r="BV16" s="125">
        <v>64958</v>
      </c>
      <c r="BW16" s="125">
        <v>66913</v>
      </c>
      <c r="BX16" s="125">
        <v>68868</v>
      </c>
      <c r="BY16" s="125">
        <v>70824</v>
      </c>
      <c r="BZ16" s="125">
        <v>72779</v>
      </c>
      <c r="CA16" s="125">
        <v>74734</v>
      </c>
      <c r="CB16" s="125">
        <v>76689</v>
      </c>
      <c r="CC16" s="125">
        <v>78644</v>
      </c>
      <c r="CD16" s="125">
        <v>80600</v>
      </c>
      <c r="CE16" s="125">
        <v>82555</v>
      </c>
    </row>
    <row r="17" spans="1:83" ht="18" customHeight="1" x14ac:dyDescent="0.3">
      <c r="A17" s="96"/>
      <c r="B17" s="95"/>
      <c r="D17" s="210"/>
      <c r="E17" s="105">
        <f>IF(E16="Yes",1,0)</f>
        <v>0</v>
      </c>
      <c r="F17" s="182">
        <f>E17+F5</f>
        <v>1</v>
      </c>
      <c r="G17" s="69"/>
      <c r="H17" s="76" t="s">
        <v>5433</v>
      </c>
      <c r="I17" s="71">
        <f>SUM(I15:I16)</f>
        <v>80</v>
      </c>
      <c r="J17" s="67"/>
      <c r="K17" s="71">
        <v>4</v>
      </c>
      <c r="L17" s="71">
        <v>451</v>
      </c>
      <c r="M17" s="71">
        <v>600</v>
      </c>
      <c r="N17" s="99">
        <v>65000</v>
      </c>
      <c r="O17" s="105">
        <v>4</v>
      </c>
      <c r="P17" s="71"/>
      <c r="Q17" s="91"/>
      <c r="R17" s="151" t="s">
        <v>5475</v>
      </c>
      <c r="S17" s="150"/>
      <c r="T17" s="140"/>
      <c r="U17" s="140"/>
      <c r="V17" s="140"/>
      <c r="W17" s="141"/>
      <c r="X17" s="141"/>
      <c r="Y17" s="141"/>
      <c r="Z17" s="141"/>
      <c r="AA17" s="141"/>
      <c r="AB17" s="67"/>
      <c r="AE17" s="97" t="s">
        <v>5402</v>
      </c>
      <c r="AF17" s="66">
        <v>120</v>
      </c>
      <c r="AJ17" s="124">
        <v>13</v>
      </c>
      <c r="AK17" s="125">
        <v>65920</v>
      </c>
      <c r="AL17" s="125">
        <v>67846</v>
      </c>
      <c r="AM17" s="125">
        <v>69772</v>
      </c>
      <c r="AN17" s="125">
        <v>71698</v>
      </c>
      <c r="AO17" s="125">
        <v>73624</v>
      </c>
      <c r="AP17" s="125">
        <v>75550</v>
      </c>
      <c r="AQ17" s="125">
        <v>77477</v>
      </c>
      <c r="AR17" s="125">
        <v>79404</v>
      </c>
      <c r="AS17" s="125">
        <v>81329</v>
      </c>
      <c r="AT17" s="23">
        <v>83255</v>
      </c>
      <c r="AU17" s="64"/>
      <c r="AV17" s="64"/>
      <c r="AW17" s="124">
        <v>13</v>
      </c>
      <c r="AX17" s="125">
        <v>66249</v>
      </c>
      <c r="AY17" s="125">
        <v>68185</v>
      </c>
      <c r="AZ17" s="125">
        <v>70121</v>
      </c>
      <c r="BA17" s="125">
        <v>72057</v>
      </c>
      <c r="BB17" s="125">
        <v>73993</v>
      </c>
      <c r="BC17" s="125">
        <v>75929</v>
      </c>
      <c r="BD17" s="125">
        <v>77864</v>
      </c>
      <c r="BE17" s="125">
        <v>79800</v>
      </c>
      <c r="BF17" s="125">
        <v>81736</v>
      </c>
      <c r="BG17" s="125">
        <v>83672</v>
      </c>
      <c r="BH17" s="64"/>
      <c r="BI17" s="124">
        <v>13</v>
      </c>
      <c r="BJ17" s="125">
        <v>66580</v>
      </c>
      <c r="BK17" s="125">
        <v>68526</v>
      </c>
      <c r="BL17" s="125">
        <v>70471</v>
      </c>
      <c r="BM17" s="125">
        <v>72417</v>
      </c>
      <c r="BN17" s="125">
        <v>74362</v>
      </c>
      <c r="BO17" s="125">
        <v>76308</v>
      </c>
      <c r="BP17" s="125">
        <v>78254</v>
      </c>
      <c r="BQ17" s="125">
        <v>80199</v>
      </c>
      <c r="BR17" s="125">
        <v>82145</v>
      </c>
      <c r="BS17" s="125">
        <v>84090</v>
      </c>
      <c r="BT17" s="64"/>
      <c r="BU17" s="124">
        <v>13</v>
      </c>
      <c r="BV17" s="125">
        <v>66913</v>
      </c>
      <c r="BW17" s="125">
        <v>68868</v>
      </c>
      <c r="BX17" s="125">
        <v>70824</v>
      </c>
      <c r="BY17" s="125">
        <v>72779</v>
      </c>
      <c r="BZ17" s="125">
        <v>74734</v>
      </c>
      <c r="CA17" s="125">
        <v>76689</v>
      </c>
      <c r="CB17" s="125">
        <v>78644</v>
      </c>
      <c r="CC17" s="125">
        <v>80600</v>
      </c>
      <c r="CD17" s="125">
        <v>82555</v>
      </c>
      <c r="CE17" s="125">
        <v>84510</v>
      </c>
    </row>
    <row r="18" spans="1:83" ht="18" customHeight="1" x14ac:dyDescent="0.3">
      <c r="A18" s="96"/>
      <c r="B18" s="95"/>
      <c r="D18" s="210"/>
      <c r="G18" s="69"/>
      <c r="H18" s="67"/>
      <c r="I18" s="67"/>
      <c r="J18" s="67"/>
      <c r="K18" s="71">
        <v>5</v>
      </c>
      <c r="L18" s="71">
        <v>601</v>
      </c>
      <c r="M18" s="71">
        <v>750</v>
      </c>
      <c r="N18" s="99">
        <v>70000</v>
      </c>
      <c r="O18" s="105">
        <v>5</v>
      </c>
      <c r="P18" s="97"/>
      <c r="Q18" s="91"/>
      <c r="R18" s="123" t="s">
        <v>5441</v>
      </c>
      <c r="S18" s="119">
        <v>5</v>
      </c>
      <c r="T18" s="149"/>
      <c r="U18" s="136" t="str">
        <f>IF(T18="x",$S18,"")</f>
        <v/>
      </c>
      <c r="V18" s="137"/>
      <c r="W18" s="149"/>
      <c r="X18" s="136" t="str">
        <f>IF(W18="x",$S18,"")</f>
        <v/>
      </c>
      <c r="Y18" s="137"/>
      <c r="Z18" s="138"/>
      <c r="AA18" s="139" t="str">
        <f>IF(Z18="x",$S18,"")</f>
        <v/>
      </c>
      <c r="AB18" s="67"/>
      <c r="AE18" s="97" t="s">
        <v>5403</v>
      </c>
      <c r="AF18" s="66">
        <v>160</v>
      </c>
      <c r="AJ18" s="124">
        <v>14</v>
      </c>
      <c r="AK18" s="125">
        <v>65920</v>
      </c>
      <c r="AL18" s="125">
        <v>69772</v>
      </c>
      <c r="AM18" s="125">
        <v>71698</v>
      </c>
      <c r="AN18" s="125">
        <v>73624</v>
      </c>
      <c r="AO18" s="125">
        <v>75550</v>
      </c>
      <c r="AP18" s="125">
        <v>77477</v>
      </c>
      <c r="AQ18" s="125">
        <v>79404</v>
      </c>
      <c r="AR18" s="125">
        <v>81329</v>
      </c>
      <c r="AS18" s="125">
        <v>83255</v>
      </c>
      <c r="AT18" s="23">
        <v>85181</v>
      </c>
      <c r="AU18" s="64"/>
      <c r="AV18" s="64"/>
      <c r="AW18" s="124">
        <v>14</v>
      </c>
      <c r="AX18" s="125">
        <v>66249</v>
      </c>
      <c r="AY18" s="125">
        <v>70121</v>
      </c>
      <c r="AZ18" s="125">
        <v>72057</v>
      </c>
      <c r="BA18" s="125">
        <v>73993</v>
      </c>
      <c r="BB18" s="125">
        <v>75929</v>
      </c>
      <c r="BC18" s="125">
        <v>77864</v>
      </c>
      <c r="BD18" s="125">
        <v>79800</v>
      </c>
      <c r="BE18" s="125">
        <v>81736</v>
      </c>
      <c r="BF18" s="125">
        <v>83672</v>
      </c>
      <c r="BG18" s="125">
        <v>85608</v>
      </c>
      <c r="BH18" s="64"/>
      <c r="BI18" s="124">
        <v>14</v>
      </c>
      <c r="BJ18" s="125">
        <v>66580</v>
      </c>
      <c r="BK18" s="125">
        <v>70471</v>
      </c>
      <c r="BL18" s="125">
        <v>72417</v>
      </c>
      <c r="BM18" s="125">
        <v>74362</v>
      </c>
      <c r="BN18" s="125">
        <v>76308</v>
      </c>
      <c r="BO18" s="125">
        <v>78254</v>
      </c>
      <c r="BP18" s="125">
        <v>80199</v>
      </c>
      <c r="BQ18" s="125">
        <v>82145</v>
      </c>
      <c r="BR18" s="125">
        <v>84090</v>
      </c>
      <c r="BS18" s="125">
        <v>86036</v>
      </c>
      <c r="BT18" s="64"/>
      <c r="BU18" s="124">
        <v>14</v>
      </c>
      <c r="BV18" s="125">
        <v>66913</v>
      </c>
      <c r="BW18" s="125">
        <v>70824</v>
      </c>
      <c r="BX18" s="125">
        <v>72779</v>
      </c>
      <c r="BY18" s="125">
        <v>74734</v>
      </c>
      <c r="BZ18" s="125">
        <v>76689</v>
      </c>
      <c r="CA18" s="125">
        <v>78644</v>
      </c>
      <c r="CB18" s="125">
        <v>80600</v>
      </c>
      <c r="CC18" s="125">
        <v>82555</v>
      </c>
      <c r="CD18" s="125">
        <v>84510</v>
      </c>
      <c r="CE18" s="125">
        <v>86465</v>
      </c>
    </row>
    <row r="19" spans="1:83" ht="18" customHeight="1" x14ac:dyDescent="0.3">
      <c r="A19" s="96"/>
      <c r="B19" s="95"/>
      <c r="D19" s="210"/>
      <c r="E19" s="97" t="s">
        <v>5397</v>
      </c>
      <c r="F19" s="97" t="s">
        <v>5423</v>
      </c>
      <c r="G19" s="69"/>
      <c r="H19" s="76" t="s">
        <v>5432</v>
      </c>
      <c r="I19" s="71">
        <f>IF(I17=0,"",VLOOKUP(I17,L14:O25,4))</f>
        <v>1</v>
      </c>
      <c r="J19" s="67"/>
      <c r="K19" s="71">
        <v>6</v>
      </c>
      <c r="L19" s="71">
        <v>751</v>
      </c>
      <c r="M19" s="71">
        <v>900</v>
      </c>
      <c r="N19" s="99">
        <v>75000</v>
      </c>
      <c r="O19" s="105">
        <v>6</v>
      </c>
      <c r="P19" s="98"/>
      <c r="Q19" s="91"/>
      <c r="R19" s="123" t="s">
        <v>5444</v>
      </c>
      <c r="S19" s="121">
        <v>2</v>
      </c>
      <c r="T19" s="149"/>
      <c r="U19" s="136" t="str">
        <f>IF(T19="x",$S19,"")</f>
        <v/>
      </c>
      <c r="V19" s="137"/>
      <c r="W19" s="149"/>
      <c r="X19" s="136" t="str">
        <f>IF(W19="x",$S19,"")</f>
        <v/>
      </c>
      <c r="Y19" s="137"/>
      <c r="Z19" s="149"/>
      <c r="AA19" s="136" t="str">
        <f>IF(Z19="x",$S19,"")</f>
        <v/>
      </c>
      <c r="AB19" s="67"/>
      <c r="AE19" s="97" t="s">
        <v>5404</v>
      </c>
      <c r="AF19" s="66">
        <v>200</v>
      </c>
      <c r="AJ19" s="132">
        <v>15</v>
      </c>
      <c r="AK19" s="130">
        <v>65920</v>
      </c>
      <c r="AL19" s="130">
        <v>69772</v>
      </c>
      <c r="AM19" s="130">
        <v>71698</v>
      </c>
      <c r="AN19" s="130">
        <v>75550</v>
      </c>
      <c r="AO19" s="130">
        <v>77477</v>
      </c>
      <c r="AP19" s="130">
        <v>79404</v>
      </c>
      <c r="AQ19" s="130">
        <v>81329</v>
      </c>
      <c r="AR19" s="130">
        <v>83255</v>
      </c>
      <c r="AS19" s="130">
        <v>85181</v>
      </c>
      <c r="AT19" s="130">
        <v>87109</v>
      </c>
      <c r="AU19" s="64"/>
      <c r="AV19" s="64"/>
      <c r="AW19" s="132">
        <v>15</v>
      </c>
      <c r="AX19" s="130">
        <v>66249</v>
      </c>
      <c r="AY19" s="130">
        <v>70121</v>
      </c>
      <c r="AZ19" s="130">
        <v>72057</v>
      </c>
      <c r="BA19" s="130">
        <v>75929</v>
      </c>
      <c r="BB19" s="130">
        <v>77864</v>
      </c>
      <c r="BC19" s="130">
        <v>79800</v>
      </c>
      <c r="BD19" s="130">
        <v>81736</v>
      </c>
      <c r="BE19" s="130">
        <v>83672</v>
      </c>
      <c r="BF19" s="130">
        <v>85608</v>
      </c>
      <c r="BG19" s="130">
        <v>87544</v>
      </c>
      <c r="BH19" s="64"/>
      <c r="BI19" s="132">
        <v>15</v>
      </c>
      <c r="BJ19" s="130">
        <v>66580</v>
      </c>
      <c r="BK19" s="130">
        <v>70471</v>
      </c>
      <c r="BL19" s="130">
        <v>72417</v>
      </c>
      <c r="BM19" s="130">
        <v>76308</v>
      </c>
      <c r="BN19" s="130">
        <v>78254</v>
      </c>
      <c r="BO19" s="130">
        <v>80199</v>
      </c>
      <c r="BP19" s="130">
        <v>82145</v>
      </c>
      <c r="BQ19" s="130">
        <v>84090</v>
      </c>
      <c r="BR19" s="130">
        <v>86036</v>
      </c>
      <c r="BS19" s="130">
        <v>87981</v>
      </c>
      <c r="BT19" s="64"/>
      <c r="BU19" s="132">
        <v>15</v>
      </c>
      <c r="BV19" s="130">
        <v>66913</v>
      </c>
      <c r="BW19" s="130">
        <v>70824</v>
      </c>
      <c r="BX19" s="130">
        <v>72779</v>
      </c>
      <c r="BY19" s="130">
        <v>76689</v>
      </c>
      <c r="BZ19" s="130">
        <v>78644</v>
      </c>
      <c r="CA19" s="130">
        <v>80600</v>
      </c>
      <c r="CB19" s="130">
        <v>82555</v>
      </c>
      <c r="CC19" s="130">
        <v>84510</v>
      </c>
      <c r="CD19" s="130">
        <v>86465</v>
      </c>
      <c r="CE19" s="130">
        <v>88421</v>
      </c>
    </row>
    <row r="20" spans="1:83" ht="18" customHeight="1" x14ac:dyDescent="0.3">
      <c r="A20" s="96"/>
      <c r="B20" s="95"/>
      <c r="D20" s="210"/>
      <c r="E20" s="97">
        <f>IF(E4=31,31,E4+1)</f>
        <v>2</v>
      </c>
      <c r="F20" s="63" t="str">
        <f>VLOOKUP(F17,$AJ$42:$AK$51,2)</f>
        <v>BA</v>
      </c>
      <c r="G20" s="69"/>
      <c r="H20" s="67"/>
      <c r="I20" s="76" t="str">
        <f>IF(I19=12,"** 403(b) Matching Eligible **","")</f>
        <v/>
      </c>
      <c r="J20" s="77"/>
      <c r="K20" s="71">
        <v>7</v>
      </c>
      <c r="L20" s="71">
        <v>901</v>
      </c>
      <c r="M20" s="71">
        <v>1050</v>
      </c>
      <c r="N20" s="99">
        <v>80000</v>
      </c>
      <c r="O20" s="105">
        <v>7</v>
      </c>
      <c r="P20" s="98"/>
      <c r="Q20" s="91"/>
      <c r="R20" s="123" t="s">
        <v>5445</v>
      </c>
      <c r="S20" s="121">
        <v>5</v>
      </c>
      <c r="T20" s="149"/>
      <c r="U20" s="136" t="str">
        <f>IF(T20="x",$S20,"")</f>
        <v/>
      </c>
      <c r="V20" s="137"/>
      <c r="W20" s="149"/>
      <c r="X20" s="136" t="str">
        <f>IF(W20="x",$S20,"")</f>
        <v/>
      </c>
      <c r="Y20" s="137"/>
      <c r="Z20" s="149"/>
      <c r="AA20" s="136" t="str">
        <f>IF(Z20="x",$S20,"")</f>
        <v/>
      </c>
      <c r="AB20" s="67"/>
      <c r="AE20" s="97" t="s">
        <v>5405</v>
      </c>
      <c r="AF20" s="66">
        <v>240</v>
      </c>
      <c r="AJ20" s="124">
        <v>16</v>
      </c>
      <c r="AK20" s="125">
        <v>65920</v>
      </c>
      <c r="AL20" s="125">
        <v>69772</v>
      </c>
      <c r="AM20" s="125">
        <v>71698</v>
      </c>
      <c r="AN20" s="125">
        <v>75550</v>
      </c>
      <c r="AO20" s="125">
        <v>79404</v>
      </c>
      <c r="AP20" s="125">
        <v>81329</v>
      </c>
      <c r="AQ20" s="125">
        <v>83255</v>
      </c>
      <c r="AR20" s="125">
        <v>85181</v>
      </c>
      <c r="AS20" s="125">
        <v>87109</v>
      </c>
      <c r="AT20" s="23">
        <v>89034</v>
      </c>
      <c r="AU20" s="64"/>
      <c r="AV20" s="64"/>
      <c r="AW20" s="124">
        <v>16</v>
      </c>
      <c r="AX20" s="125">
        <v>66249</v>
      </c>
      <c r="AY20" s="125">
        <v>70121</v>
      </c>
      <c r="AZ20" s="125">
        <v>72057</v>
      </c>
      <c r="BA20" s="125">
        <v>75929</v>
      </c>
      <c r="BB20" s="125">
        <v>79800</v>
      </c>
      <c r="BC20" s="125">
        <v>81736</v>
      </c>
      <c r="BD20" s="125">
        <v>83672</v>
      </c>
      <c r="BE20" s="125">
        <v>85608</v>
      </c>
      <c r="BF20" s="125">
        <v>87544</v>
      </c>
      <c r="BG20" s="125">
        <v>89480</v>
      </c>
      <c r="BH20" s="64"/>
      <c r="BI20" s="124">
        <v>16</v>
      </c>
      <c r="BJ20" s="125">
        <v>66580</v>
      </c>
      <c r="BK20" s="125">
        <v>70471</v>
      </c>
      <c r="BL20" s="125">
        <v>72417</v>
      </c>
      <c r="BM20" s="125">
        <v>76308</v>
      </c>
      <c r="BN20" s="125">
        <v>80199</v>
      </c>
      <c r="BO20" s="125">
        <v>82145</v>
      </c>
      <c r="BP20" s="125">
        <v>84090</v>
      </c>
      <c r="BQ20" s="125">
        <v>86036</v>
      </c>
      <c r="BR20" s="125">
        <v>87981</v>
      </c>
      <c r="BS20" s="125">
        <v>89927</v>
      </c>
      <c r="BT20" s="64"/>
      <c r="BU20" s="124">
        <v>16</v>
      </c>
      <c r="BV20" s="125">
        <v>66913</v>
      </c>
      <c r="BW20" s="125">
        <v>70824</v>
      </c>
      <c r="BX20" s="125">
        <v>72779</v>
      </c>
      <c r="BY20" s="125">
        <v>76689</v>
      </c>
      <c r="BZ20" s="125">
        <v>80600</v>
      </c>
      <c r="CA20" s="125">
        <v>82555</v>
      </c>
      <c r="CB20" s="125">
        <v>84510</v>
      </c>
      <c r="CC20" s="125">
        <v>86465</v>
      </c>
      <c r="CD20" s="125">
        <v>88421</v>
      </c>
      <c r="CE20" s="125">
        <v>90376</v>
      </c>
    </row>
    <row r="21" spans="1:83" ht="18" customHeight="1" x14ac:dyDescent="0.3">
      <c r="A21" s="96"/>
      <c r="B21" s="95"/>
      <c r="D21" s="210"/>
      <c r="F21" s="72">
        <f>VLOOKUP(F20,'Traditional Salary Schedules'!$E$71:$F$80,2,FALSE)</f>
        <v>1</v>
      </c>
      <c r="G21" s="69"/>
      <c r="H21" s="76" t="s">
        <v>5424</v>
      </c>
      <c r="I21" s="78">
        <f>IF(I15=0,"",VLOOKUP(I19,K14:N25,4))</f>
        <v>50000</v>
      </c>
      <c r="J21" s="77"/>
      <c r="K21" s="71">
        <v>8</v>
      </c>
      <c r="L21" s="71">
        <v>1051</v>
      </c>
      <c r="M21" s="71">
        <v>1200</v>
      </c>
      <c r="N21" s="99">
        <v>85000</v>
      </c>
      <c r="O21" s="105">
        <v>8</v>
      </c>
      <c r="P21" s="98"/>
      <c r="Q21" s="91"/>
      <c r="R21" s="150"/>
      <c r="S21" s="150"/>
      <c r="T21" s="140"/>
      <c r="U21" s="140"/>
      <c r="V21" s="140"/>
      <c r="W21" s="141"/>
      <c r="X21" s="141"/>
      <c r="Y21" s="141"/>
      <c r="Z21" s="141"/>
      <c r="AA21" s="141"/>
      <c r="AB21" s="67"/>
      <c r="AE21" s="97" t="s">
        <v>5406</v>
      </c>
      <c r="AF21" s="66">
        <v>280</v>
      </c>
      <c r="AJ21" s="124">
        <v>17</v>
      </c>
      <c r="AK21" s="125">
        <v>65920</v>
      </c>
      <c r="AL21" s="125">
        <v>69772</v>
      </c>
      <c r="AM21" s="125">
        <v>71698</v>
      </c>
      <c r="AN21" s="125">
        <v>75550</v>
      </c>
      <c r="AO21" s="125">
        <v>79404</v>
      </c>
      <c r="AP21" s="125">
        <v>83255</v>
      </c>
      <c r="AQ21" s="125">
        <v>85181</v>
      </c>
      <c r="AR21" s="125">
        <v>87109</v>
      </c>
      <c r="AS21" s="125">
        <v>89034</v>
      </c>
      <c r="AT21" s="23">
        <v>90960</v>
      </c>
      <c r="AU21" s="64"/>
      <c r="AV21" s="64"/>
      <c r="AW21" s="124">
        <v>17</v>
      </c>
      <c r="AX21" s="125">
        <v>66249</v>
      </c>
      <c r="AY21" s="125">
        <v>70121</v>
      </c>
      <c r="AZ21" s="125">
        <v>72057</v>
      </c>
      <c r="BA21" s="125">
        <v>75929</v>
      </c>
      <c r="BB21" s="125">
        <v>79800</v>
      </c>
      <c r="BC21" s="125">
        <v>83672</v>
      </c>
      <c r="BD21" s="125">
        <v>85608</v>
      </c>
      <c r="BE21" s="125">
        <v>87544</v>
      </c>
      <c r="BF21" s="125">
        <v>89480</v>
      </c>
      <c r="BG21" s="125">
        <v>91415</v>
      </c>
      <c r="BH21" s="64"/>
      <c r="BI21" s="124">
        <v>17</v>
      </c>
      <c r="BJ21" s="125">
        <v>66580</v>
      </c>
      <c r="BK21" s="125">
        <v>70471</v>
      </c>
      <c r="BL21" s="125">
        <v>72417</v>
      </c>
      <c r="BM21" s="125">
        <v>76308</v>
      </c>
      <c r="BN21" s="125">
        <v>80199</v>
      </c>
      <c r="BO21" s="125">
        <v>84090</v>
      </c>
      <c r="BP21" s="125">
        <v>86036</v>
      </c>
      <c r="BQ21" s="125">
        <v>87981</v>
      </c>
      <c r="BR21" s="125">
        <v>89927</v>
      </c>
      <c r="BS21" s="125">
        <v>91872</v>
      </c>
      <c r="BT21" s="64"/>
      <c r="BU21" s="124">
        <v>17</v>
      </c>
      <c r="BV21" s="125">
        <v>66913</v>
      </c>
      <c r="BW21" s="125">
        <v>70824</v>
      </c>
      <c r="BX21" s="125">
        <v>72779</v>
      </c>
      <c r="BY21" s="125">
        <v>76689</v>
      </c>
      <c r="BZ21" s="125">
        <v>80600</v>
      </c>
      <c r="CA21" s="125">
        <v>84510</v>
      </c>
      <c r="CB21" s="125">
        <v>86465</v>
      </c>
      <c r="CC21" s="125">
        <v>88421</v>
      </c>
      <c r="CD21" s="125">
        <v>90376</v>
      </c>
      <c r="CE21" s="125">
        <v>92331</v>
      </c>
    </row>
    <row r="22" spans="1:83" ht="18" customHeight="1" x14ac:dyDescent="0.3">
      <c r="A22" s="96"/>
      <c r="B22" s="95"/>
      <c r="D22" s="210"/>
      <c r="E22" s="98"/>
      <c r="F22" s="98"/>
      <c r="G22" s="69"/>
      <c r="H22" s="67"/>
      <c r="I22" s="67"/>
      <c r="J22" s="77"/>
      <c r="K22" s="71">
        <v>9</v>
      </c>
      <c r="L22" s="71">
        <v>1201</v>
      </c>
      <c r="M22" s="71">
        <v>1350</v>
      </c>
      <c r="N22" s="99">
        <v>90000</v>
      </c>
      <c r="O22" s="105">
        <v>9</v>
      </c>
      <c r="P22" s="98"/>
      <c r="Q22" s="91"/>
      <c r="R22" s="151" t="s">
        <v>5476</v>
      </c>
      <c r="S22" s="150"/>
      <c r="T22" s="140"/>
      <c r="U22" s="140"/>
      <c r="V22" s="140"/>
      <c r="W22" s="141"/>
      <c r="X22" s="141"/>
      <c r="Y22" s="141"/>
      <c r="Z22" s="141"/>
      <c r="AA22" s="141"/>
      <c r="AB22" s="67"/>
      <c r="AE22" s="97" t="s">
        <v>5407</v>
      </c>
      <c r="AF22" s="66">
        <v>320</v>
      </c>
      <c r="AJ22" s="133">
        <v>18</v>
      </c>
      <c r="AK22" s="125">
        <v>66579</v>
      </c>
      <c r="AL22" s="125">
        <v>70470</v>
      </c>
      <c r="AM22" s="125">
        <v>72415</v>
      </c>
      <c r="AN22" s="125">
        <v>76306</v>
      </c>
      <c r="AO22" s="125">
        <v>80198</v>
      </c>
      <c r="AP22" s="125">
        <v>84087</v>
      </c>
      <c r="AQ22" s="125">
        <v>86033</v>
      </c>
      <c r="AR22" s="125">
        <v>87980</v>
      </c>
      <c r="AS22" s="125">
        <v>89925</v>
      </c>
      <c r="AT22" s="23">
        <v>91869</v>
      </c>
      <c r="AU22" s="64"/>
      <c r="AV22" s="64"/>
      <c r="AW22" s="133">
        <v>18</v>
      </c>
      <c r="AX22" s="125">
        <v>66911</v>
      </c>
      <c r="AY22" s="125">
        <v>70822</v>
      </c>
      <c r="AZ22" s="125">
        <v>72778</v>
      </c>
      <c r="BA22" s="125">
        <v>76689</v>
      </c>
      <c r="BB22" s="125">
        <v>80598</v>
      </c>
      <c r="BC22" s="125">
        <v>84508</v>
      </c>
      <c r="BD22" s="125">
        <v>86464</v>
      </c>
      <c r="BE22" s="125">
        <v>88419</v>
      </c>
      <c r="BF22" s="125">
        <v>90375</v>
      </c>
      <c r="BG22" s="125">
        <v>92329</v>
      </c>
      <c r="BH22" s="64"/>
      <c r="BI22" s="133">
        <v>18</v>
      </c>
      <c r="BJ22" s="125">
        <v>67246</v>
      </c>
      <c r="BK22" s="125">
        <v>71176</v>
      </c>
      <c r="BL22" s="125">
        <v>73141</v>
      </c>
      <c r="BM22" s="125">
        <v>77072</v>
      </c>
      <c r="BN22" s="125">
        <v>81001</v>
      </c>
      <c r="BO22" s="125">
        <v>84930</v>
      </c>
      <c r="BP22" s="125">
        <v>86897</v>
      </c>
      <c r="BQ22" s="125">
        <v>88861</v>
      </c>
      <c r="BR22" s="125">
        <v>90827</v>
      </c>
      <c r="BS22" s="125">
        <v>92790</v>
      </c>
      <c r="BT22" s="64"/>
      <c r="BU22" s="133">
        <v>18</v>
      </c>
      <c r="BV22" s="125">
        <v>67582</v>
      </c>
      <c r="BW22" s="125">
        <v>71533</v>
      </c>
      <c r="BX22" s="125">
        <v>73507</v>
      </c>
      <c r="BY22" s="125">
        <v>77456</v>
      </c>
      <c r="BZ22" s="125">
        <v>81406</v>
      </c>
      <c r="CA22" s="125">
        <v>85355</v>
      </c>
      <c r="CB22" s="125">
        <v>87330</v>
      </c>
      <c r="CC22" s="125">
        <v>89305</v>
      </c>
      <c r="CD22" s="125">
        <v>91280</v>
      </c>
      <c r="CE22" s="125">
        <v>93254</v>
      </c>
    </row>
    <row r="23" spans="1:83" ht="18" customHeight="1" x14ac:dyDescent="0.3">
      <c r="D23" s="210"/>
      <c r="E23" s="179" t="s">
        <v>5424</v>
      </c>
      <c r="F23" s="180">
        <f>INDEX(AX5:BG35,E20,F21)</f>
        <v>44955</v>
      </c>
      <c r="G23" s="69"/>
      <c r="H23" s="152" t="s">
        <v>5434</v>
      </c>
      <c r="I23" s="153">
        <f>IFERROR(IF(I19=12,12,I19+1),"")</f>
        <v>2</v>
      </c>
      <c r="J23" s="77"/>
      <c r="K23" s="71">
        <v>10</v>
      </c>
      <c r="L23" s="71">
        <v>1351</v>
      </c>
      <c r="M23" s="71">
        <v>1500</v>
      </c>
      <c r="N23" s="99">
        <v>95000</v>
      </c>
      <c r="O23" s="105">
        <v>10</v>
      </c>
      <c r="P23" s="98"/>
      <c r="Q23" s="91"/>
      <c r="R23" s="123" t="s">
        <v>5462</v>
      </c>
      <c r="S23" s="119">
        <v>5</v>
      </c>
      <c r="T23" s="165"/>
      <c r="U23" s="166" t="str">
        <f>IF(T23&gt;0,T23*$S23,"")</f>
        <v/>
      </c>
      <c r="V23" s="88"/>
      <c r="W23" s="165"/>
      <c r="X23" s="166" t="str">
        <f>IF(W23&gt;0,W23*$S23,"")</f>
        <v/>
      </c>
      <c r="Y23" s="88"/>
      <c r="Z23" s="165"/>
      <c r="AA23" s="166" t="str">
        <f>IF(Z23&gt;0,Z23*$S23,"")</f>
        <v/>
      </c>
      <c r="AB23" s="67"/>
      <c r="AE23" s="97" t="s">
        <v>5408</v>
      </c>
      <c r="AF23" s="66">
        <v>360</v>
      </c>
      <c r="AJ23" s="124">
        <v>19</v>
      </c>
      <c r="AK23" s="125">
        <v>67245</v>
      </c>
      <c r="AL23" s="125">
        <v>71174</v>
      </c>
      <c r="AM23" s="125">
        <v>73140</v>
      </c>
      <c r="AN23" s="125">
        <v>77069</v>
      </c>
      <c r="AO23" s="125">
        <v>81000</v>
      </c>
      <c r="AP23" s="125">
        <v>84928</v>
      </c>
      <c r="AQ23" s="125">
        <v>86893</v>
      </c>
      <c r="AR23" s="125">
        <v>88860</v>
      </c>
      <c r="AS23" s="125">
        <v>90824</v>
      </c>
      <c r="AT23" s="23">
        <v>92788</v>
      </c>
      <c r="AU23" s="64"/>
      <c r="AV23" s="64"/>
      <c r="AW23" s="124">
        <v>19</v>
      </c>
      <c r="AX23" s="125">
        <v>67580</v>
      </c>
      <c r="AY23" s="125">
        <v>71530</v>
      </c>
      <c r="AZ23" s="125">
        <v>73507</v>
      </c>
      <c r="BA23" s="125">
        <v>77456</v>
      </c>
      <c r="BB23" s="125">
        <v>81404</v>
      </c>
      <c r="BC23" s="125">
        <v>85353</v>
      </c>
      <c r="BD23" s="125">
        <v>87328</v>
      </c>
      <c r="BE23" s="125">
        <v>89303</v>
      </c>
      <c r="BF23" s="125">
        <v>91278</v>
      </c>
      <c r="BG23" s="125">
        <v>93253</v>
      </c>
      <c r="BH23" s="64"/>
      <c r="BI23" s="124">
        <v>19</v>
      </c>
      <c r="BJ23" s="125">
        <v>67919</v>
      </c>
      <c r="BK23" s="125">
        <v>71887</v>
      </c>
      <c r="BL23" s="125">
        <v>73873</v>
      </c>
      <c r="BM23" s="125">
        <v>77843</v>
      </c>
      <c r="BN23" s="125">
        <v>81811</v>
      </c>
      <c r="BO23" s="125">
        <v>85779</v>
      </c>
      <c r="BP23" s="125">
        <v>87766</v>
      </c>
      <c r="BQ23" s="125">
        <v>89750</v>
      </c>
      <c r="BR23" s="125">
        <v>91735</v>
      </c>
      <c r="BS23" s="125">
        <v>93718</v>
      </c>
      <c r="BT23" s="64"/>
      <c r="BU23" s="124">
        <v>19</v>
      </c>
      <c r="BV23" s="125">
        <v>68258</v>
      </c>
      <c r="BW23" s="125">
        <v>72248</v>
      </c>
      <c r="BX23" s="125">
        <v>74243</v>
      </c>
      <c r="BY23" s="125">
        <v>78230</v>
      </c>
      <c r="BZ23" s="125">
        <v>82220</v>
      </c>
      <c r="CA23" s="125">
        <v>86209</v>
      </c>
      <c r="CB23" s="125">
        <v>88203</v>
      </c>
      <c r="CC23" s="125">
        <v>90198</v>
      </c>
      <c r="CD23" s="125">
        <v>92193</v>
      </c>
      <c r="CE23" s="125">
        <v>94187</v>
      </c>
    </row>
    <row r="24" spans="1:83" ht="18" customHeight="1" x14ac:dyDescent="0.3">
      <c r="D24" s="210"/>
      <c r="E24" s="98"/>
      <c r="F24" s="98"/>
      <c r="G24" s="69"/>
      <c r="H24" s="154" t="s">
        <v>5435</v>
      </c>
      <c r="I24" s="155">
        <f>_xlfn.IFNA(VLOOKUP(I23,K14:L25,2)-I17,"")</f>
        <v>71</v>
      </c>
      <c r="J24" s="77"/>
      <c r="K24" s="71">
        <v>11</v>
      </c>
      <c r="L24" s="71">
        <v>1501</v>
      </c>
      <c r="M24" s="71">
        <v>1650</v>
      </c>
      <c r="N24" s="99">
        <v>100000</v>
      </c>
      <c r="O24" s="105">
        <v>11</v>
      </c>
      <c r="P24" s="98"/>
      <c r="Q24" s="91"/>
      <c r="R24" s="123" t="s">
        <v>5469</v>
      </c>
      <c r="S24" s="121">
        <v>5</v>
      </c>
      <c r="T24" s="165"/>
      <c r="U24" s="166" t="str">
        <f>IF(T24&gt;0,T24*$S24,"")</f>
        <v/>
      </c>
      <c r="V24" s="88"/>
      <c r="W24" s="165"/>
      <c r="X24" s="166" t="str">
        <f>IF(W24&gt;0,W24*$S24,"")</f>
        <v/>
      </c>
      <c r="Y24" s="88"/>
      <c r="Z24" s="165"/>
      <c r="AA24" s="166" t="str">
        <f>IF(Z24&gt;0,Z24*$S24,"")</f>
        <v/>
      </c>
      <c r="AB24" s="67"/>
      <c r="AJ24" s="129">
        <v>20</v>
      </c>
      <c r="AK24" s="130">
        <v>67917</v>
      </c>
      <c r="AL24" s="130">
        <v>71886</v>
      </c>
      <c r="AM24" s="130">
        <v>73871</v>
      </c>
      <c r="AN24" s="130">
        <v>77840</v>
      </c>
      <c r="AO24" s="130">
        <v>81810</v>
      </c>
      <c r="AP24" s="130">
        <v>85777</v>
      </c>
      <c r="AQ24" s="130">
        <v>87762</v>
      </c>
      <c r="AR24" s="130">
        <v>89748</v>
      </c>
      <c r="AS24" s="130">
        <v>91732</v>
      </c>
      <c r="AT24" s="130">
        <v>93716</v>
      </c>
      <c r="AU24" s="64"/>
      <c r="AV24" s="64"/>
      <c r="AW24" s="129">
        <v>20</v>
      </c>
      <c r="AX24" s="130">
        <v>68255</v>
      </c>
      <c r="AY24" s="130">
        <v>72246</v>
      </c>
      <c r="AZ24" s="130">
        <v>74242</v>
      </c>
      <c r="BA24" s="130">
        <v>78231</v>
      </c>
      <c r="BB24" s="130">
        <v>82218</v>
      </c>
      <c r="BC24" s="130">
        <v>86206</v>
      </c>
      <c r="BD24" s="130">
        <v>88201</v>
      </c>
      <c r="BE24" s="130">
        <v>90195</v>
      </c>
      <c r="BF24" s="130">
        <v>92191</v>
      </c>
      <c r="BG24" s="130">
        <v>94186</v>
      </c>
      <c r="BH24" s="64"/>
      <c r="BI24" s="129">
        <v>20</v>
      </c>
      <c r="BJ24" s="130">
        <v>68598</v>
      </c>
      <c r="BK24" s="130">
        <v>72606</v>
      </c>
      <c r="BL24" s="130">
        <v>74611</v>
      </c>
      <c r="BM24" s="130">
        <v>78622</v>
      </c>
      <c r="BN24" s="130">
        <v>82629</v>
      </c>
      <c r="BO24" s="130">
        <v>86637</v>
      </c>
      <c r="BP24" s="130">
        <v>88644</v>
      </c>
      <c r="BQ24" s="130">
        <v>90647</v>
      </c>
      <c r="BR24" s="130">
        <v>92652</v>
      </c>
      <c r="BS24" s="130">
        <v>94655</v>
      </c>
      <c r="BT24" s="64"/>
      <c r="BU24" s="129">
        <v>20</v>
      </c>
      <c r="BV24" s="130">
        <v>68940</v>
      </c>
      <c r="BW24" s="130">
        <v>72971</v>
      </c>
      <c r="BX24" s="130">
        <v>74985</v>
      </c>
      <c r="BY24" s="130">
        <v>79013</v>
      </c>
      <c r="BZ24" s="130">
        <v>83042</v>
      </c>
      <c r="CA24" s="130">
        <v>87071</v>
      </c>
      <c r="CB24" s="130">
        <v>89085</v>
      </c>
      <c r="CC24" s="130">
        <v>91099</v>
      </c>
      <c r="CD24" s="130">
        <v>93115</v>
      </c>
      <c r="CE24" s="130">
        <v>95129</v>
      </c>
    </row>
    <row r="25" spans="1:83" ht="18" customHeight="1" x14ac:dyDescent="0.3">
      <c r="D25" s="67"/>
      <c r="E25" s="98"/>
      <c r="F25" s="98"/>
      <c r="G25" s="69"/>
      <c r="H25" s="67"/>
      <c r="I25" s="67"/>
      <c r="J25" s="77"/>
      <c r="K25" s="71">
        <v>12</v>
      </c>
      <c r="L25" s="71">
        <v>1651</v>
      </c>
      <c r="M25" s="71">
        <v>1800</v>
      </c>
      <c r="N25" s="99">
        <v>105000</v>
      </c>
      <c r="O25" s="105">
        <v>12</v>
      </c>
      <c r="P25" s="98"/>
      <c r="Q25" s="91"/>
      <c r="R25" s="123" t="s">
        <v>5442</v>
      </c>
      <c r="S25" s="119">
        <v>30</v>
      </c>
      <c r="T25" s="167"/>
      <c r="U25" s="166" t="str">
        <f>IF(T25="x",$S25,"")</f>
        <v/>
      </c>
      <c r="V25" s="88"/>
      <c r="W25" s="167"/>
      <c r="X25" s="166" t="str">
        <f>IF(W25="x",$S25,"")</f>
        <v/>
      </c>
      <c r="Y25" s="88"/>
      <c r="Z25" s="167"/>
      <c r="AA25" s="166" t="str">
        <f>IF(Z25="x",$S25,"")</f>
        <v/>
      </c>
      <c r="AB25" s="67"/>
      <c r="AE25" s="66" t="s">
        <v>5473</v>
      </c>
      <c r="AF25" s="66" t="s">
        <v>5494</v>
      </c>
      <c r="AJ25" s="124">
        <v>21</v>
      </c>
      <c r="AK25" s="125">
        <v>68596</v>
      </c>
      <c r="AL25" s="125">
        <v>72605</v>
      </c>
      <c r="AM25" s="125">
        <v>74610</v>
      </c>
      <c r="AN25" s="125">
        <v>78618</v>
      </c>
      <c r="AO25" s="125">
        <v>82628</v>
      </c>
      <c r="AP25" s="125">
        <v>86635</v>
      </c>
      <c r="AQ25" s="125">
        <v>88640</v>
      </c>
      <c r="AR25" s="125">
        <v>90646</v>
      </c>
      <c r="AS25" s="125">
        <v>92649</v>
      </c>
      <c r="AT25" s="23">
        <v>94653</v>
      </c>
      <c r="AU25" s="64"/>
      <c r="AV25" s="64"/>
      <c r="AW25" s="124">
        <v>21</v>
      </c>
      <c r="AX25" s="125">
        <v>68937</v>
      </c>
      <c r="AY25" s="125">
        <v>72969</v>
      </c>
      <c r="AZ25" s="125">
        <v>74985</v>
      </c>
      <c r="BA25" s="125">
        <v>79013</v>
      </c>
      <c r="BB25" s="125">
        <v>83040</v>
      </c>
      <c r="BC25" s="125">
        <v>87068</v>
      </c>
      <c r="BD25" s="125">
        <v>89083</v>
      </c>
      <c r="BE25" s="125">
        <v>91097</v>
      </c>
      <c r="BF25" s="125">
        <v>93113</v>
      </c>
      <c r="BG25" s="125">
        <v>95128</v>
      </c>
      <c r="BH25" s="64"/>
      <c r="BI25" s="124">
        <v>21</v>
      </c>
      <c r="BJ25" s="125">
        <v>69284</v>
      </c>
      <c r="BK25" s="125">
        <v>73332</v>
      </c>
      <c r="BL25" s="125">
        <v>75357</v>
      </c>
      <c r="BM25" s="125">
        <v>79408</v>
      </c>
      <c r="BN25" s="125">
        <v>83455</v>
      </c>
      <c r="BO25" s="125">
        <v>87504</v>
      </c>
      <c r="BP25" s="125">
        <v>89531</v>
      </c>
      <c r="BQ25" s="125">
        <v>91554</v>
      </c>
      <c r="BR25" s="125">
        <v>93578</v>
      </c>
      <c r="BS25" s="125">
        <v>95601</v>
      </c>
      <c r="BT25" s="64"/>
      <c r="BU25" s="124">
        <v>21</v>
      </c>
      <c r="BV25" s="125">
        <v>69629</v>
      </c>
      <c r="BW25" s="125">
        <v>73701</v>
      </c>
      <c r="BX25" s="125">
        <v>75735</v>
      </c>
      <c r="BY25" s="125">
        <v>79803</v>
      </c>
      <c r="BZ25" s="125">
        <v>83872</v>
      </c>
      <c r="CA25" s="125">
        <v>87942</v>
      </c>
      <c r="CB25" s="125">
        <v>89976</v>
      </c>
      <c r="CC25" s="125">
        <v>92011</v>
      </c>
      <c r="CD25" s="125">
        <v>94046</v>
      </c>
      <c r="CE25" s="125">
        <v>96080</v>
      </c>
    </row>
    <row r="26" spans="1:83" ht="18" customHeight="1" x14ac:dyDescent="0.3">
      <c r="D26" s="67"/>
      <c r="E26" s="98"/>
      <c r="F26" s="98"/>
      <c r="G26" s="69"/>
      <c r="H26" s="67"/>
      <c r="I26" s="67"/>
      <c r="J26" s="77"/>
      <c r="K26" s="71"/>
      <c r="L26" s="71"/>
      <c r="M26" s="71"/>
      <c r="N26" s="78"/>
      <c r="O26" s="75"/>
      <c r="P26" s="98"/>
      <c r="Q26" s="91"/>
      <c r="R26" s="123" t="s">
        <v>5443</v>
      </c>
      <c r="S26" s="121">
        <v>15</v>
      </c>
      <c r="T26" s="167"/>
      <c r="U26" s="166" t="str">
        <f>IF(T26="x",$S26,"")</f>
        <v/>
      </c>
      <c r="V26" s="88"/>
      <c r="W26" s="167"/>
      <c r="X26" s="166" t="str">
        <f>IF(W26="x",$S26,"")</f>
        <v/>
      </c>
      <c r="Y26" s="88"/>
      <c r="Z26" s="167"/>
      <c r="AA26" s="166" t="str">
        <f>IF(Z26="x",$S26,"")</f>
        <v/>
      </c>
      <c r="AB26" s="67"/>
      <c r="AF26" s="66" t="s">
        <v>5495</v>
      </c>
      <c r="AJ26" s="124">
        <v>22</v>
      </c>
      <c r="AK26" s="125">
        <v>69282</v>
      </c>
      <c r="AL26" s="125">
        <v>73331</v>
      </c>
      <c r="AM26" s="125">
        <v>75356</v>
      </c>
      <c r="AN26" s="125">
        <v>79404</v>
      </c>
      <c r="AO26" s="125">
        <v>83454</v>
      </c>
      <c r="AP26" s="125">
        <v>87501</v>
      </c>
      <c r="AQ26" s="125">
        <v>89526</v>
      </c>
      <c r="AR26" s="125">
        <v>91552</v>
      </c>
      <c r="AS26" s="125">
        <v>93576</v>
      </c>
      <c r="AT26" s="23">
        <v>95600</v>
      </c>
      <c r="AU26" s="64"/>
      <c r="AV26" s="64"/>
      <c r="AW26" s="124">
        <v>22</v>
      </c>
      <c r="AX26" s="125">
        <v>69626</v>
      </c>
      <c r="AY26" s="125">
        <v>73699</v>
      </c>
      <c r="AZ26" s="125">
        <v>75735</v>
      </c>
      <c r="BA26" s="125">
        <v>79803</v>
      </c>
      <c r="BB26" s="125">
        <v>83870</v>
      </c>
      <c r="BC26" s="125">
        <v>87938</v>
      </c>
      <c r="BD26" s="125">
        <v>89973</v>
      </c>
      <c r="BE26" s="125">
        <v>92008</v>
      </c>
      <c r="BF26" s="125">
        <v>94045</v>
      </c>
      <c r="BG26" s="125">
        <v>96080</v>
      </c>
      <c r="BH26" s="64"/>
      <c r="BI26" s="124">
        <v>22</v>
      </c>
      <c r="BJ26" s="125">
        <v>69977</v>
      </c>
      <c r="BK26" s="125">
        <v>74065</v>
      </c>
      <c r="BL26" s="125">
        <v>76110</v>
      </c>
      <c r="BM26" s="125">
        <v>80202</v>
      </c>
      <c r="BN26" s="125">
        <v>84289</v>
      </c>
      <c r="BO26" s="125">
        <v>88379</v>
      </c>
      <c r="BP26" s="125">
        <v>90426</v>
      </c>
      <c r="BQ26" s="125">
        <v>92469</v>
      </c>
      <c r="BR26" s="125">
        <v>94514</v>
      </c>
      <c r="BS26" s="125">
        <v>96557</v>
      </c>
      <c r="BT26" s="64"/>
      <c r="BU26" s="124">
        <v>22</v>
      </c>
      <c r="BV26" s="125">
        <v>70325</v>
      </c>
      <c r="BW26" s="125">
        <v>74438</v>
      </c>
      <c r="BX26" s="125">
        <v>76492</v>
      </c>
      <c r="BY26" s="125">
        <v>80601</v>
      </c>
      <c r="BZ26" s="125">
        <v>84710</v>
      </c>
      <c r="CA26" s="125">
        <v>88821</v>
      </c>
      <c r="CB26" s="125">
        <v>90875</v>
      </c>
      <c r="CC26" s="125">
        <v>92931</v>
      </c>
      <c r="CD26" s="125">
        <v>94987</v>
      </c>
      <c r="CE26" s="125">
        <v>97041</v>
      </c>
    </row>
    <row r="27" spans="1:83" ht="18" customHeight="1" x14ac:dyDescent="0.3">
      <c r="D27" s="67"/>
      <c r="G27" s="69"/>
      <c r="H27" s="67"/>
      <c r="I27" s="67"/>
      <c r="J27" s="77"/>
      <c r="K27" s="71"/>
      <c r="L27" s="71"/>
      <c r="M27" s="71"/>
      <c r="N27" s="78"/>
      <c r="O27" s="75"/>
      <c r="P27" s="98"/>
      <c r="Q27" s="91"/>
      <c r="R27" s="123"/>
      <c r="S27" s="120"/>
      <c r="T27" s="168"/>
      <c r="U27" s="169"/>
      <c r="V27" s="150"/>
      <c r="W27" s="150"/>
      <c r="X27" s="169"/>
      <c r="Y27" s="170"/>
      <c r="Z27" s="150"/>
      <c r="AA27" s="169"/>
      <c r="AB27" s="67"/>
      <c r="AJ27" s="133">
        <v>23</v>
      </c>
      <c r="AK27" s="125">
        <v>69975</v>
      </c>
      <c r="AL27" s="125">
        <v>74064</v>
      </c>
      <c r="AM27" s="125">
        <v>76109</v>
      </c>
      <c r="AN27" s="125">
        <v>80198</v>
      </c>
      <c r="AO27" s="125">
        <v>84288</v>
      </c>
      <c r="AP27" s="125">
        <v>88376</v>
      </c>
      <c r="AQ27" s="125">
        <v>90422</v>
      </c>
      <c r="AR27" s="125">
        <v>92468</v>
      </c>
      <c r="AS27" s="125">
        <v>94512</v>
      </c>
      <c r="AT27" s="23">
        <v>96556</v>
      </c>
      <c r="AU27" s="64"/>
      <c r="AV27" s="64"/>
      <c r="AW27" s="133">
        <v>23</v>
      </c>
      <c r="AX27" s="125">
        <v>70322</v>
      </c>
      <c r="AY27" s="125">
        <v>74436</v>
      </c>
      <c r="AZ27" s="125">
        <v>76492</v>
      </c>
      <c r="BA27" s="125">
        <v>80601</v>
      </c>
      <c r="BB27" s="125">
        <v>84708</v>
      </c>
      <c r="BC27" s="125">
        <v>88817</v>
      </c>
      <c r="BD27" s="125">
        <v>90873</v>
      </c>
      <c r="BE27" s="125">
        <v>92929</v>
      </c>
      <c r="BF27" s="125">
        <v>94986</v>
      </c>
      <c r="BG27" s="125">
        <v>97041</v>
      </c>
      <c r="BH27" s="64"/>
      <c r="BI27" s="133">
        <v>23</v>
      </c>
      <c r="BJ27" s="125">
        <v>70677</v>
      </c>
      <c r="BK27" s="125">
        <v>74805</v>
      </c>
      <c r="BL27" s="125">
        <v>76871</v>
      </c>
      <c r="BM27" s="125">
        <v>81004</v>
      </c>
      <c r="BN27" s="125">
        <v>85131</v>
      </c>
      <c r="BO27" s="125">
        <v>89263</v>
      </c>
      <c r="BP27" s="125">
        <v>91331</v>
      </c>
      <c r="BQ27" s="125">
        <v>93394</v>
      </c>
      <c r="BR27" s="125">
        <v>95459</v>
      </c>
      <c r="BS27" s="125">
        <v>97523</v>
      </c>
      <c r="BT27" s="64"/>
      <c r="BU27" s="133">
        <v>23</v>
      </c>
      <c r="BV27" s="125">
        <v>71028</v>
      </c>
      <c r="BW27" s="125">
        <v>75182</v>
      </c>
      <c r="BX27" s="125">
        <v>77256</v>
      </c>
      <c r="BY27" s="125">
        <v>81407</v>
      </c>
      <c r="BZ27" s="125">
        <v>85557</v>
      </c>
      <c r="CA27" s="125">
        <v>89709</v>
      </c>
      <c r="CB27" s="125">
        <v>91785</v>
      </c>
      <c r="CC27" s="125">
        <v>93861</v>
      </c>
      <c r="CD27" s="125">
        <v>95937</v>
      </c>
      <c r="CE27" s="125">
        <v>98011</v>
      </c>
    </row>
    <row r="28" spans="1:83" ht="18" customHeight="1" x14ac:dyDescent="0.3">
      <c r="D28" s="67"/>
      <c r="G28" s="69"/>
      <c r="H28" s="67"/>
      <c r="I28" s="67"/>
      <c r="J28" s="77"/>
      <c r="K28" s="71"/>
      <c r="L28" s="71"/>
      <c r="M28" s="71"/>
      <c r="N28" s="78"/>
      <c r="O28" s="75"/>
      <c r="P28" s="98"/>
      <c r="Q28" s="91"/>
      <c r="R28" s="151" t="s">
        <v>5474</v>
      </c>
      <c r="S28" s="150"/>
      <c r="T28" s="150"/>
      <c r="U28" s="150"/>
      <c r="V28" s="150"/>
      <c r="W28" s="170"/>
      <c r="X28" s="170"/>
      <c r="Y28" s="170"/>
      <c r="Z28" s="170"/>
      <c r="AA28" s="170"/>
      <c r="AB28" s="67"/>
      <c r="AE28" s="66" t="s">
        <v>5397</v>
      </c>
      <c r="AJ28" s="133">
        <v>24</v>
      </c>
      <c r="AK28" s="125">
        <v>70675</v>
      </c>
      <c r="AL28" s="125">
        <v>74805</v>
      </c>
      <c r="AM28" s="125">
        <v>76870</v>
      </c>
      <c r="AN28" s="125">
        <v>81000</v>
      </c>
      <c r="AO28" s="125">
        <v>85131</v>
      </c>
      <c r="AP28" s="125">
        <v>89260</v>
      </c>
      <c r="AQ28" s="125">
        <v>91326</v>
      </c>
      <c r="AR28" s="125">
        <v>93392</v>
      </c>
      <c r="AS28" s="125">
        <v>95457</v>
      </c>
      <c r="AT28" s="23">
        <v>97521</v>
      </c>
      <c r="AU28" s="64"/>
      <c r="AV28" s="64"/>
      <c r="AW28" s="133">
        <v>24</v>
      </c>
      <c r="AX28" s="125">
        <v>71025</v>
      </c>
      <c r="AY28" s="125">
        <v>75181</v>
      </c>
      <c r="AZ28" s="125">
        <v>77257</v>
      </c>
      <c r="BA28" s="125">
        <v>81407</v>
      </c>
      <c r="BB28" s="125">
        <v>85555</v>
      </c>
      <c r="BC28" s="125">
        <v>89705</v>
      </c>
      <c r="BD28" s="125">
        <v>91782</v>
      </c>
      <c r="BE28" s="125">
        <v>93858</v>
      </c>
      <c r="BF28" s="125">
        <v>95936</v>
      </c>
      <c r="BG28" s="125">
        <v>98011</v>
      </c>
      <c r="BH28" s="64"/>
      <c r="BI28" s="133">
        <v>24</v>
      </c>
      <c r="BJ28" s="125">
        <v>71384</v>
      </c>
      <c r="BK28" s="125">
        <v>75553</v>
      </c>
      <c r="BL28" s="125">
        <v>77640</v>
      </c>
      <c r="BM28" s="125">
        <v>81814</v>
      </c>
      <c r="BN28" s="125">
        <v>85982</v>
      </c>
      <c r="BO28" s="125">
        <v>90156</v>
      </c>
      <c r="BP28" s="125">
        <v>92244</v>
      </c>
      <c r="BQ28" s="125">
        <v>94327</v>
      </c>
      <c r="BR28" s="125">
        <v>96413</v>
      </c>
      <c r="BS28" s="125">
        <v>98498</v>
      </c>
      <c r="BT28" s="64"/>
      <c r="BU28" s="133">
        <v>24</v>
      </c>
      <c r="BV28" s="125">
        <v>71739</v>
      </c>
      <c r="BW28" s="125">
        <v>75934</v>
      </c>
      <c r="BX28" s="125">
        <v>78028</v>
      </c>
      <c r="BY28" s="125">
        <v>82221</v>
      </c>
      <c r="BZ28" s="125">
        <v>86413</v>
      </c>
      <c r="CA28" s="125">
        <v>90606</v>
      </c>
      <c r="CB28" s="125">
        <v>92703</v>
      </c>
      <c r="CC28" s="125">
        <v>94799</v>
      </c>
      <c r="CD28" s="125">
        <v>96896</v>
      </c>
      <c r="CE28" s="125">
        <v>98991</v>
      </c>
    </row>
    <row r="29" spans="1:83" ht="18" customHeight="1" x14ac:dyDescent="0.3">
      <c r="D29" s="67"/>
      <c r="E29" s="98"/>
      <c r="F29" s="98"/>
      <c r="G29" s="69"/>
      <c r="H29" s="67"/>
      <c r="I29" s="67"/>
      <c r="J29" s="77"/>
      <c r="K29" s="147" t="s">
        <v>5436</v>
      </c>
      <c r="L29" s="212" t="s">
        <v>5463</v>
      </c>
      <c r="M29" s="212"/>
      <c r="N29" s="148" t="s">
        <v>5424</v>
      </c>
      <c r="O29" s="75"/>
      <c r="P29" s="98"/>
      <c r="Q29" s="91"/>
      <c r="R29" s="123" t="s">
        <v>5457</v>
      </c>
      <c r="S29" s="121">
        <v>15</v>
      </c>
      <c r="T29" s="165"/>
      <c r="U29" s="166" t="str">
        <f>IF(T29&gt;0,T29*$S29,"")</f>
        <v/>
      </c>
      <c r="V29" s="88"/>
      <c r="W29" s="165"/>
      <c r="X29" s="166" t="str">
        <f>IF(W29&gt;0,W29*$S29,"")</f>
        <v/>
      </c>
      <c r="Y29" s="88"/>
      <c r="Z29" s="165"/>
      <c r="AA29" s="166" t="str">
        <f>IF(Z29&gt;0,Z29*$S29,"")</f>
        <v/>
      </c>
      <c r="AB29" s="67"/>
      <c r="AE29" s="66">
        <v>1</v>
      </c>
      <c r="AJ29" s="129">
        <v>25</v>
      </c>
      <c r="AK29" s="130">
        <v>71382</v>
      </c>
      <c r="AL29" s="130">
        <v>75553</v>
      </c>
      <c r="AM29" s="130">
        <v>77639</v>
      </c>
      <c r="AN29" s="130">
        <v>81810</v>
      </c>
      <c r="AO29" s="130">
        <v>85983</v>
      </c>
      <c r="AP29" s="130">
        <v>90153</v>
      </c>
      <c r="AQ29" s="130">
        <v>92239</v>
      </c>
      <c r="AR29" s="130">
        <v>94326</v>
      </c>
      <c r="AS29" s="130">
        <v>96411</v>
      </c>
      <c r="AT29" s="130">
        <v>98496</v>
      </c>
      <c r="AU29" s="64"/>
      <c r="AV29" s="64"/>
      <c r="AW29" s="129">
        <v>25</v>
      </c>
      <c r="AX29" s="130">
        <v>71736</v>
      </c>
      <c r="AY29" s="130">
        <v>75933</v>
      </c>
      <c r="AZ29" s="130">
        <v>78030</v>
      </c>
      <c r="BA29" s="130">
        <v>82221</v>
      </c>
      <c r="BB29" s="130">
        <v>86411</v>
      </c>
      <c r="BC29" s="130">
        <v>90602</v>
      </c>
      <c r="BD29" s="130">
        <v>92700</v>
      </c>
      <c r="BE29" s="130">
        <v>94797</v>
      </c>
      <c r="BF29" s="130">
        <v>96895</v>
      </c>
      <c r="BG29" s="130">
        <v>98991</v>
      </c>
      <c r="BH29" s="64"/>
      <c r="BI29" s="129">
        <v>25</v>
      </c>
      <c r="BJ29" s="130">
        <v>72098</v>
      </c>
      <c r="BK29" s="130">
        <v>76308</v>
      </c>
      <c r="BL29" s="130">
        <v>78417</v>
      </c>
      <c r="BM29" s="130">
        <v>82632</v>
      </c>
      <c r="BN29" s="130">
        <v>86843</v>
      </c>
      <c r="BO29" s="130">
        <v>91058</v>
      </c>
      <c r="BP29" s="130">
        <v>93166</v>
      </c>
      <c r="BQ29" s="130">
        <v>95270</v>
      </c>
      <c r="BR29" s="130">
        <v>97377</v>
      </c>
      <c r="BS29" s="130">
        <v>99483</v>
      </c>
      <c r="BT29" s="64"/>
      <c r="BU29" s="129">
        <v>25</v>
      </c>
      <c r="BV29" s="130">
        <v>72457</v>
      </c>
      <c r="BW29" s="130">
        <v>76693</v>
      </c>
      <c r="BX29" s="130">
        <v>78809</v>
      </c>
      <c r="BY29" s="130">
        <v>83043</v>
      </c>
      <c r="BZ29" s="130">
        <v>87278</v>
      </c>
      <c r="CA29" s="130">
        <v>91512</v>
      </c>
      <c r="CB29" s="130">
        <v>93630</v>
      </c>
      <c r="CC29" s="130">
        <v>95747</v>
      </c>
      <c r="CD29" s="130">
        <v>97864</v>
      </c>
      <c r="CE29" s="130">
        <v>99981</v>
      </c>
    </row>
    <row r="30" spans="1:83" ht="18" customHeight="1" x14ac:dyDescent="0.3">
      <c r="D30" s="209" t="s">
        <v>5419</v>
      </c>
      <c r="E30" s="220" t="s">
        <v>5496</v>
      </c>
      <c r="F30" s="220"/>
      <c r="G30" s="69"/>
      <c r="H30" s="67"/>
      <c r="I30" s="67"/>
      <c r="J30" s="77"/>
      <c r="K30" s="71">
        <v>1</v>
      </c>
      <c r="L30" s="71">
        <v>0</v>
      </c>
      <c r="M30" s="71">
        <v>150</v>
      </c>
      <c r="N30" s="99">
        <v>51000</v>
      </c>
      <c r="O30" s="105">
        <v>1</v>
      </c>
      <c r="P30" s="98"/>
      <c r="Q30" s="91"/>
      <c r="R30" s="123" t="s">
        <v>5458</v>
      </c>
      <c r="S30" s="121">
        <v>5</v>
      </c>
      <c r="T30" s="165"/>
      <c r="U30" s="166" t="str">
        <f>IF(T30&gt;0,T30*$S30,"")</f>
        <v/>
      </c>
      <c r="V30" s="88"/>
      <c r="W30" s="165"/>
      <c r="X30" s="166" t="str">
        <f>IF(W30&gt;0,W30*$S30,"")</f>
        <v/>
      </c>
      <c r="Y30" s="88"/>
      <c r="Z30" s="165"/>
      <c r="AA30" s="166" t="str">
        <f>IF(Z30&gt;0,Z30*$S30,"")</f>
        <v/>
      </c>
      <c r="AB30" s="67"/>
      <c r="AE30" s="66">
        <v>2</v>
      </c>
      <c r="AJ30" s="133">
        <v>26</v>
      </c>
      <c r="AK30" s="125">
        <v>72095</v>
      </c>
      <c r="AL30" s="125">
        <v>76308</v>
      </c>
      <c r="AM30" s="125">
        <v>78415</v>
      </c>
      <c r="AN30" s="125">
        <v>82628</v>
      </c>
      <c r="AO30" s="125">
        <v>86843</v>
      </c>
      <c r="AP30" s="125">
        <v>91054</v>
      </c>
      <c r="AQ30" s="125">
        <v>93161</v>
      </c>
      <c r="AR30" s="125">
        <v>95270</v>
      </c>
      <c r="AS30" s="125">
        <v>97375</v>
      </c>
      <c r="AT30" s="23">
        <v>99481</v>
      </c>
      <c r="AU30" s="64"/>
      <c r="AV30" s="64"/>
      <c r="AW30" s="133">
        <v>26</v>
      </c>
      <c r="AX30" s="125">
        <v>72453</v>
      </c>
      <c r="AY30" s="125">
        <v>76692</v>
      </c>
      <c r="AZ30" s="125">
        <v>78810</v>
      </c>
      <c r="BA30" s="125">
        <v>83043</v>
      </c>
      <c r="BB30" s="125">
        <v>87275</v>
      </c>
      <c r="BC30" s="125">
        <v>91507</v>
      </c>
      <c r="BD30" s="125">
        <v>93627</v>
      </c>
      <c r="BE30" s="125">
        <v>95746</v>
      </c>
      <c r="BF30" s="125">
        <v>97864</v>
      </c>
      <c r="BG30" s="125">
        <v>99981</v>
      </c>
      <c r="BH30" s="64"/>
      <c r="BI30" s="133">
        <v>26</v>
      </c>
      <c r="BJ30" s="125">
        <v>72818</v>
      </c>
      <c r="BK30" s="125">
        <v>77071</v>
      </c>
      <c r="BL30" s="125">
        <v>79201</v>
      </c>
      <c r="BM30" s="125">
        <v>83458</v>
      </c>
      <c r="BN30" s="125">
        <v>87712</v>
      </c>
      <c r="BO30" s="125">
        <v>91968</v>
      </c>
      <c r="BP30" s="125">
        <v>94097</v>
      </c>
      <c r="BQ30" s="125">
        <v>96223</v>
      </c>
      <c r="BR30" s="125">
        <v>98351</v>
      </c>
      <c r="BS30" s="125">
        <v>100478</v>
      </c>
      <c r="BT30" s="64"/>
      <c r="BU30" s="133">
        <v>26</v>
      </c>
      <c r="BV30" s="125">
        <v>73181</v>
      </c>
      <c r="BW30" s="125">
        <v>77459</v>
      </c>
      <c r="BX30" s="125">
        <v>79597</v>
      </c>
      <c r="BY30" s="125">
        <v>83873</v>
      </c>
      <c r="BZ30" s="125">
        <v>88151</v>
      </c>
      <c r="CA30" s="125">
        <v>92427</v>
      </c>
      <c r="CB30" s="125">
        <v>94566</v>
      </c>
      <c r="CC30" s="125">
        <v>96705</v>
      </c>
      <c r="CD30" s="125">
        <v>98843</v>
      </c>
      <c r="CE30" s="125">
        <v>100981</v>
      </c>
    </row>
    <row r="31" spans="1:83" ht="18" customHeight="1" x14ac:dyDescent="0.3">
      <c r="D31" s="209"/>
      <c r="E31" s="220"/>
      <c r="F31" s="220"/>
      <c r="G31" s="72"/>
      <c r="H31" s="76" t="s">
        <v>5438</v>
      </c>
      <c r="I31" s="71">
        <f>I17</f>
        <v>80</v>
      </c>
      <c r="J31" s="77"/>
      <c r="K31" s="71">
        <v>2</v>
      </c>
      <c r="L31" s="71">
        <v>151</v>
      </c>
      <c r="M31" s="71">
        <v>300</v>
      </c>
      <c r="N31" s="99">
        <v>56000</v>
      </c>
      <c r="O31" s="105">
        <v>2</v>
      </c>
      <c r="P31" s="98"/>
      <c r="Q31" s="91"/>
      <c r="R31" s="123" t="s">
        <v>5459</v>
      </c>
      <c r="S31" s="121">
        <v>10</v>
      </c>
      <c r="T31" s="165"/>
      <c r="U31" s="166" t="str">
        <f>IF(T31&gt;0,T31*$S31,"")</f>
        <v/>
      </c>
      <c r="V31" s="88"/>
      <c r="W31" s="165"/>
      <c r="X31" s="166" t="str">
        <f>IF(W31&gt;0,W31*$S31,"")</f>
        <v/>
      </c>
      <c r="Y31" s="88"/>
      <c r="Z31" s="165"/>
      <c r="AA31" s="166" t="str">
        <f>IF(Z31&gt;0,Z31*$S31,"")</f>
        <v/>
      </c>
      <c r="AB31" s="67"/>
      <c r="AE31" s="66">
        <v>3</v>
      </c>
      <c r="AJ31" s="133">
        <v>27</v>
      </c>
      <c r="AK31" s="125">
        <v>72816</v>
      </c>
      <c r="AL31" s="125">
        <v>77072</v>
      </c>
      <c r="AM31" s="125">
        <v>79200</v>
      </c>
      <c r="AN31" s="125">
        <v>83455</v>
      </c>
      <c r="AO31" s="125">
        <v>87711</v>
      </c>
      <c r="AP31" s="125">
        <v>91965</v>
      </c>
      <c r="AQ31" s="125">
        <v>94093</v>
      </c>
      <c r="AR31" s="125">
        <v>96222</v>
      </c>
      <c r="AS31" s="125">
        <v>98349</v>
      </c>
      <c r="AT31" s="23">
        <v>100476</v>
      </c>
      <c r="AU31" s="64"/>
      <c r="AV31" s="64"/>
      <c r="AW31" s="133">
        <v>27</v>
      </c>
      <c r="AX31" s="125">
        <v>73178</v>
      </c>
      <c r="AY31" s="125">
        <v>77460</v>
      </c>
      <c r="AZ31" s="125">
        <v>79599</v>
      </c>
      <c r="BA31" s="125">
        <v>83874</v>
      </c>
      <c r="BB31" s="125">
        <v>88147</v>
      </c>
      <c r="BC31" s="125">
        <v>92423</v>
      </c>
      <c r="BD31" s="125">
        <v>94564</v>
      </c>
      <c r="BE31" s="125">
        <v>96703</v>
      </c>
      <c r="BF31" s="125">
        <v>98843</v>
      </c>
      <c r="BG31" s="125">
        <v>100981</v>
      </c>
      <c r="BH31" s="64"/>
      <c r="BI31" s="133">
        <v>27</v>
      </c>
      <c r="BJ31" s="125">
        <v>73546</v>
      </c>
      <c r="BK31" s="125">
        <v>77843</v>
      </c>
      <c r="BL31" s="125">
        <v>79994</v>
      </c>
      <c r="BM31" s="125">
        <v>84293</v>
      </c>
      <c r="BN31" s="125">
        <v>88589</v>
      </c>
      <c r="BO31" s="125">
        <v>92888</v>
      </c>
      <c r="BP31" s="125">
        <v>95038</v>
      </c>
      <c r="BQ31" s="125">
        <v>97185</v>
      </c>
      <c r="BR31" s="125">
        <v>99335</v>
      </c>
      <c r="BS31" s="125">
        <v>101483</v>
      </c>
      <c r="BT31" s="64"/>
      <c r="BU31" s="133">
        <v>27</v>
      </c>
      <c r="BV31" s="125">
        <v>73913</v>
      </c>
      <c r="BW31" s="125">
        <v>78235</v>
      </c>
      <c r="BX31" s="125">
        <v>80394</v>
      </c>
      <c r="BY31" s="125">
        <v>84712</v>
      </c>
      <c r="BZ31" s="125">
        <v>89032</v>
      </c>
      <c r="CA31" s="125">
        <v>93352</v>
      </c>
      <c r="CB31" s="125">
        <v>95512</v>
      </c>
      <c r="CC31" s="125">
        <v>97671</v>
      </c>
      <c r="CD31" s="125">
        <v>99832</v>
      </c>
      <c r="CE31" s="125">
        <v>101991</v>
      </c>
    </row>
    <row r="32" spans="1:83" ht="18" customHeight="1" x14ac:dyDescent="0.3">
      <c r="D32" s="209"/>
      <c r="E32" s="221" t="s">
        <v>5495</v>
      </c>
      <c r="F32" s="221"/>
      <c r="G32" s="69"/>
      <c r="H32" s="76" t="s">
        <v>5451</v>
      </c>
      <c r="I32" s="71">
        <f>U35</f>
        <v>40</v>
      </c>
      <c r="J32" s="79" t="s">
        <v>5446</v>
      </c>
      <c r="K32" s="71">
        <v>3</v>
      </c>
      <c r="L32" s="71">
        <v>301</v>
      </c>
      <c r="M32" s="71">
        <v>450</v>
      </c>
      <c r="N32" s="99">
        <v>61000</v>
      </c>
      <c r="O32" s="105">
        <v>3</v>
      </c>
      <c r="P32" s="98"/>
      <c r="Q32" s="91"/>
      <c r="R32" s="123" t="s">
        <v>5460</v>
      </c>
      <c r="S32" s="121">
        <v>2</v>
      </c>
      <c r="T32" s="165"/>
      <c r="U32" s="166" t="str">
        <f>IF(T32&gt;0,T32*$S32,"")</f>
        <v/>
      </c>
      <c r="V32" s="171"/>
      <c r="W32" s="165"/>
      <c r="X32" s="166" t="str">
        <f>IF(W32&gt;0,W32*$S32,"")</f>
        <v/>
      </c>
      <c r="Y32" s="171"/>
      <c r="Z32" s="165"/>
      <c r="AA32" s="166" t="str">
        <f>IF(Z32&gt;0,Z32*$S32,"")</f>
        <v/>
      </c>
      <c r="AB32" s="67"/>
      <c r="AE32" s="66">
        <v>4</v>
      </c>
      <c r="AJ32" s="133">
        <v>28</v>
      </c>
      <c r="AK32" s="125">
        <v>73545</v>
      </c>
      <c r="AL32" s="125">
        <v>77842</v>
      </c>
      <c r="AM32" s="125">
        <v>79992</v>
      </c>
      <c r="AN32" s="125">
        <v>84289</v>
      </c>
      <c r="AO32" s="125">
        <v>88588</v>
      </c>
      <c r="AP32" s="125">
        <v>92885</v>
      </c>
      <c r="AQ32" s="125">
        <v>95034</v>
      </c>
      <c r="AR32" s="125">
        <v>97184</v>
      </c>
      <c r="AS32" s="125">
        <v>99333</v>
      </c>
      <c r="AT32" s="23">
        <v>101481</v>
      </c>
      <c r="AU32" s="64"/>
      <c r="AV32" s="64"/>
      <c r="AW32" s="133">
        <v>28</v>
      </c>
      <c r="AX32" s="125">
        <v>73911</v>
      </c>
      <c r="AY32" s="125">
        <v>78234</v>
      </c>
      <c r="AZ32" s="125">
        <v>80395</v>
      </c>
      <c r="BA32" s="125">
        <v>84712</v>
      </c>
      <c r="BB32" s="125">
        <v>89028</v>
      </c>
      <c r="BC32" s="125">
        <v>93348</v>
      </c>
      <c r="BD32" s="125">
        <v>95510</v>
      </c>
      <c r="BE32" s="125">
        <v>97670</v>
      </c>
      <c r="BF32" s="125">
        <v>99832</v>
      </c>
      <c r="BG32" s="125">
        <v>101991</v>
      </c>
      <c r="BH32" s="64"/>
      <c r="BI32" s="133">
        <v>28</v>
      </c>
      <c r="BJ32" s="125">
        <v>74282</v>
      </c>
      <c r="BK32" s="125">
        <v>78621</v>
      </c>
      <c r="BL32" s="125">
        <v>80794</v>
      </c>
      <c r="BM32" s="125">
        <v>85135</v>
      </c>
      <c r="BN32" s="125">
        <v>89475</v>
      </c>
      <c r="BO32" s="125">
        <v>93817</v>
      </c>
      <c r="BP32" s="125">
        <v>95988</v>
      </c>
      <c r="BQ32" s="125">
        <v>98157</v>
      </c>
      <c r="BR32" s="125">
        <v>100329</v>
      </c>
      <c r="BS32" s="125">
        <v>102498</v>
      </c>
      <c r="BT32" s="64"/>
      <c r="BU32" s="133">
        <v>28</v>
      </c>
      <c r="BV32" s="125">
        <v>74653</v>
      </c>
      <c r="BW32" s="125">
        <v>79017</v>
      </c>
      <c r="BX32" s="125">
        <v>81198</v>
      </c>
      <c r="BY32" s="125">
        <v>85559</v>
      </c>
      <c r="BZ32" s="125">
        <v>89922</v>
      </c>
      <c r="CA32" s="125">
        <v>94286</v>
      </c>
      <c r="CB32" s="125">
        <v>96467</v>
      </c>
      <c r="CC32" s="125">
        <v>98647</v>
      </c>
      <c r="CD32" s="125">
        <v>100831</v>
      </c>
      <c r="CE32" s="125">
        <v>103011</v>
      </c>
    </row>
    <row r="33" spans="4:83" ht="18" customHeight="1" x14ac:dyDescent="0.3">
      <c r="D33" s="209"/>
      <c r="E33" s="105">
        <f>IF(E32="Yes",1,0)</f>
        <v>0</v>
      </c>
      <c r="F33" s="182">
        <f>E33+F21</f>
        <v>1</v>
      </c>
      <c r="G33" s="69"/>
      <c r="H33" s="76" t="s">
        <v>5437</v>
      </c>
      <c r="I33" s="71">
        <f>SUM(I31:I32)</f>
        <v>120</v>
      </c>
      <c r="J33" s="77"/>
      <c r="K33" s="71">
        <v>4</v>
      </c>
      <c r="L33" s="71">
        <v>451</v>
      </c>
      <c r="M33" s="71">
        <v>600</v>
      </c>
      <c r="N33" s="99">
        <v>66000</v>
      </c>
      <c r="O33" s="105">
        <v>4</v>
      </c>
      <c r="P33" s="98"/>
      <c r="Q33" s="91"/>
      <c r="R33" s="123" t="s">
        <v>5461</v>
      </c>
      <c r="S33" s="121">
        <v>5</v>
      </c>
      <c r="T33" s="165"/>
      <c r="U33" s="166" t="str">
        <f>IF(T33&gt;0,T33*$S33,"")</f>
        <v/>
      </c>
      <c r="V33" s="172"/>
      <c r="W33" s="165"/>
      <c r="X33" s="166" t="str">
        <f>IF(W33&gt;0,W33*$S33,"")</f>
        <v/>
      </c>
      <c r="Y33" s="172"/>
      <c r="Z33" s="165"/>
      <c r="AA33" s="166" t="str">
        <f>IF(Z33&gt;0,Z33*$S33,"")</f>
        <v/>
      </c>
      <c r="AB33" s="67"/>
      <c r="AE33" s="66">
        <v>5</v>
      </c>
      <c r="AJ33" s="124">
        <v>29</v>
      </c>
      <c r="AK33" s="125">
        <v>74280</v>
      </c>
      <c r="AL33" s="125">
        <v>78621</v>
      </c>
      <c r="AM33" s="125">
        <v>80792</v>
      </c>
      <c r="AN33" s="125">
        <v>85132</v>
      </c>
      <c r="AO33" s="125">
        <v>89474</v>
      </c>
      <c r="AP33" s="125">
        <v>93813</v>
      </c>
      <c r="AQ33" s="125">
        <v>95984</v>
      </c>
      <c r="AR33" s="125">
        <v>98156</v>
      </c>
      <c r="AS33" s="125">
        <v>100326</v>
      </c>
      <c r="AT33" s="23">
        <v>102496</v>
      </c>
      <c r="AU33" s="64"/>
      <c r="AV33" s="64"/>
      <c r="AW33" s="124">
        <v>29</v>
      </c>
      <c r="AX33" s="125">
        <v>74650</v>
      </c>
      <c r="AY33" s="125">
        <v>79017</v>
      </c>
      <c r="AZ33" s="125">
        <v>81199</v>
      </c>
      <c r="BA33" s="125">
        <v>85559</v>
      </c>
      <c r="BB33" s="125">
        <v>89918</v>
      </c>
      <c r="BC33" s="125">
        <v>94281</v>
      </c>
      <c r="BD33" s="125">
        <v>96465</v>
      </c>
      <c r="BE33" s="125">
        <v>98647</v>
      </c>
      <c r="BF33" s="125">
        <v>100830</v>
      </c>
      <c r="BG33" s="125">
        <v>103011</v>
      </c>
      <c r="BH33" s="64"/>
      <c r="BI33" s="124">
        <v>29</v>
      </c>
      <c r="BJ33" s="125">
        <v>75024</v>
      </c>
      <c r="BK33" s="125">
        <v>79408</v>
      </c>
      <c r="BL33" s="125">
        <v>81602</v>
      </c>
      <c r="BM33" s="125">
        <v>85986</v>
      </c>
      <c r="BN33" s="125">
        <v>90370</v>
      </c>
      <c r="BO33" s="125">
        <v>94754</v>
      </c>
      <c r="BP33" s="125">
        <v>96948</v>
      </c>
      <c r="BQ33" s="125">
        <v>99139</v>
      </c>
      <c r="BR33" s="125">
        <v>101332</v>
      </c>
      <c r="BS33" s="125">
        <v>103523</v>
      </c>
      <c r="BT33" s="64"/>
      <c r="BU33" s="124">
        <v>29</v>
      </c>
      <c r="BV33" s="125">
        <v>75399</v>
      </c>
      <c r="BW33" s="125">
        <v>79808</v>
      </c>
      <c r="BX33" s="125">
        <v>82010</v>
      </c>
      <c r="BY33" s="125">
        <v>86415</v>
      </c>
      <c r="BZ33" s="125">
        <v>90821</v>
      </c>
      <c r="CA33" s="125">
        <v>95228</v>
      </c>
      <c r="CB33" s="125">
        <v>97431</v>
      </c>
      <c r="CC33" s="125">
        <v>99634</v>
      </c>
      <c r="CD33" s="125">
        <v>101839</v>
      </c>
      <c r="CE33" s="125">
        <v>104041</v>
      </c>
    </row>
    <row r="34" spans="4:83" ht="18" customHeight="1" x14ac:dyDescent="0.3">
      <c r="D34" s="209"/>
      <c r="G34" s="69"/>
      <c r="H34" s="67"/>
      <c r="I34" s="71"/>
      <c r="J34" s="77"/>
      <c r="K34" s="71">
        <v>5</v>
      </c>
      <c r="L34" s="71">
        <v>601</v>
      </c>
      <c r="M34" s="71">
        <v>750</v>
      </c>
      <c r="N34" s="99">
        <v>71000</v>
      </c>
      <c r="O34" s="105">
        <v>5</v>
      </c>
      <c r="P34" s="98"/>
      <c r="Q34" s="91"/>
      <c r="R34" s="67"/>
      <c r="S34" s="67"/>
      <c r="T34" s="67"/>
      <c r="U34" s="67"/>
      <c r="V34" s="67"/>
      <c r="W34" s="71"/>
      <c r="X34" s="71"/>
      <c r="Y34" s="71"/>
      <c r="Z34" s="71"/>
      <c r="AA34" s="71"/>
      <c r="AB34" s="67"/>
      <c r="AE34" s="66">
        <v>6</v>
      </c>
      <c r="AJ34" s="129">
        <v>30</v>
      </c>
      <c r="AK34" s="130">
        <v>75023</v>
      </c>
      <c r="AL34" s="130">
        <v>79407</v>
      </c>
      <c r="AM34" s="130">
        <v>81599</v>
      </c>
      <c r="AN34" s="130">
        <v>85983</v>
      </c>
      <c r="AO34" s="130">
        <v>90369</v>
      </c>
      <c r="AP34" s="130">
        <v>94752</v>
      </c>
      <c r="AQ34" s="130">
        <v>96944</v>
      </c>
      <c r="AR34" s="130">
        <v>99138</v>
      </c>
      <c r="AS34" s="130">
        <v>101329</v>
      </c>
      <c r="AT34" s="130">
        <v>103521</v>
      </c>
      <c r="AU34" s="64"/>
      <c r="AV34" s="64"/>
      <c r="AW34" s="129">
        <v>30</v>
      </c>
      <c r="AX34" s="130">
        <v>75397</v>
      </c>
      <c r="AY34" s="130">
        <v>79807</v>
      </c>
      <c r="AZ34" s="130">
        <v>82010</v>
      </c>
      <c r="BA34" s="130">
        <v>86414</v>
      </c>
      <c r="BB34" s="130">
        <v>90817</v>
      </c>
      <c r="BC34" s="130">
        <v>95225</v>
      </c>
      <c r="BD34" s="130">
        <v>97430</v>
      </c>
      <c r="BE34" s="130">
        <v>99634</v>
      </c>
      <c r="BF34" s="130">
        <v>101838</v>
      </c>
      <c r="BG34" s="130">
        <v>104041</v>
      </c>
      <c r="BH34" s="64"/>
      <c r="BI34" s="129">
        <v>30</v>
      </c>
      <c r="BJ34" s="130">
        <v>75774</v>
      </c>
      <c r="BK34" s="130">
        <v>80202</v>
      </c>
      <c r="BL34" s="130">
        <v>82417</v>
      </c>
      <c r="BM34" s="130">
        <v>86846</v>
      </c>
      <c r="BN34" s="130">
        <v>91274</v>
      </c>
      <c r="BO34" s="130">
        <v>95702</v>
      </c>
      <c r="BP34" s="130">
        <v>97918</v>
      </c>
      <c r="BQ34" s="130">
        <v>100131</v>
      </c>
      <c r="BR34" s="130">
        <v>102345</v>
      </c>
      <c r="BS34" s="130">
        <v>104558</v>
      </c>
      <c r="BT34" s="64"/>
      <c r="BU34" s="129">
        <v>30</v>
      </c>
      <c r="BV34" s="130">
        <v>76153</v>
      </c>
      <c r="BW34" s="130">
        <v>80606</v>
      </c>
      <c r="BX34" s="130">
        <v>82829</v>
      </c>
      <c r="BY34" s="130">
        <v>87279</v>
      </c>
      <c r="BZ34" s="130">
        <v>91729</v>
      </c>
      <c r="CA34" s="130">
        <v>96181</v>
      </c>
      <c r="CB34" s="130">
        <v>98405</v>
      </c>
      <c r="CC34" s="130">
        <v>100631</v>
      </c>
      <c r="CD34" s="130">
        <v>102857</v>
      </c>
      <c r="CE34" s="130">
        <v>105081</v>
      </c>
    </row>
    <row r="35" spans="4:83" ht="18" customHeight="1" thickBot="1" x14ac:dyDescent="0.35">
      <c r="D35" s="209"/>
      <c r="E35" s="97" t="s">
        <v>5397</v>
      </c>
      <c r="F35" s="97" t="s">
        <v>5423</v>
      </c>
      <c r="G35" s="69"/>
      <c r="H35" s="76" t="s">
        <v>5432</v>
      </c>
      <c r="I35" s="71">
        <f>VLOOKUP(I33,L30:O41,4)</f>
        <v>1</v>
      </c>
      <c r="J35" s="77"/>
      <c r="K35" s="71">
        <v>6</v>
      </c>
      <c r="L35" s="71">
        <v>751</v>
      </c>
      <c r="M35" s="71">
        <v>900</v>
      </c>
      <c r="N35" s="99">
        <v>76000</v>
      </c>
      <c r="O35" s="105">
        <v>6</v>
      </c>
      <c r="P35" s="98"/>
      <c r="Q35" s="91"/>
      <c r="R35" s="76" t="s">
        <v>5477</v>
      </c>
      <c r="S35" s="67"/>
      <c r="T35" s="67"/>
      <c r="U35" s="164">
        <f>IF(SUM(U15:U33)&gt;0,SUM(U15:U33),"")</f>
        <v>40</v>
      </c>
      <c r="V35" s="67"/>
      <c r="W35" s="109"/>
      <c r="X35" s="164">
        <f>IF(SUM(X15:X33)&gt;0,SUM(X15:X33),"")</f>
        <v>40</v>
      </c>
      <c r="Y35" s="71"/>
      <c r="Z35" s="71"/>
      <c r="AA35" s="164">
        <f>IF(SUM(AA15:AA33)&gt;0,SUM(AA15:AA33),"")</f>
        <v>40</v>
      </c>
      <c r="AB35" s="67"/>
      <c r="AE35" s="66">
        <v>7</v>
      </c>
      <c r="AJ35" s="133">
        <v>31</v>
      </c>
      <c r="AK35" s="125">
        <v>75773</v>
      </c>
      <c r="AL35" s="125">
        <v>80201</v>
      </c>
      <c r="AM35" s="125">
        <v>82415</v>
      </c>
      <c r="AN35" s="125">
        <v>86843</v>
      </c>
      <c r="AO35" s="125">
        <v>91272</v>
      </c>
      <c r="AP35" s="125">
        <v>95699</v>
      </c>
      <c r="AQ35" s="125">
        <v>97914</v>
      </c>
      <c r="AR35" s="125">
        <v>100129</v>
      </c>
      <c r="AS35" s="125">
        <v>102343</v>
      </c>
      <c r="AT35" s="23">
        <v>104556</v>
      </c>
      <c r="AU35" s="64"/>
      <c r="AV35" s="64"/>
      <c r="AW35" s="133">
        <v>31</v>
      </c>
      <c r="AX35" s="125">
        <v>76151</v>
      </c>
      <c r="AY35" s="125">
        <v>80605</v>
      </c>
      <c r="AZ35" s="125">
        <v>82830</v>
      </c>
      <c r="BA35" s="125">
        <v>87278</v>
      </c>
      <c r="BB35" s="125">
        <v>91724</v>
      </c>
      <c r="BC35" s="125">
        <v>96177</v>
      </c>
      <c r="BD35" s="125">
        <v>98405</v>
      </c>
      <c r="BE35" s="125">
        <v>100630</v>
      </c>
      <c r="BF35" s="125">
        <v>102857</v>
      </c>
      <c r="BG35" s="125">
        <v>105081</v>
      </c>
      <c r="BH35" s="64"/>
      <c r="BI35" s="133">
        <v>31</v>
      </c>
      <c r="BJ35" s="125">
        <v>76532</v>
      </c>
      <c r="BK35" s="125">
        <v>81004</v>
      </c>
      <c r="BL35" s="125">
        <v>83241</v>
      </c>
      <c r="BM35" s="125">
        <v>87715</v>
      </c>
      <c r="BN35" s="125">
        <v>92186</v>
      </c>
      <c r="BO35" s="125">
        <v>96658</v>
      </c>
      <c r="BP35" s="125">
        <v>98898</v>
      </c>
      <c r="BQ35" s="125">
        <v>101132</v>
      </c>
      <c r="BR35" s="125">
        <v>103369</v>
      </c>
      <c r="BS35" s="125">
        <v>105603</v>
      </c>
      <c r="BT35" s="64"/>
      <c r="BU35" s="133">
        <v>31</v>
      </c>
      <c r="BV35" s="125">
        <v>76914</v>
      </c>
      <c r="BW35" s="125">
        <v>81412</v>
      </c>
      <c r="BX35" s="125">
        <v>83657</v>
      </c>
      <c r="BY35" s="125">
        <v>88152</v>
      </c>
      <c r="BZ35" s="125">
        <v>92646</v>
      </c>
      <c r="CA35" s="125">
        <v>97142</v>
      </c>
      <c r="CB35" s="125">
        <v>99390</v>
      </c>
      <c r="CC35" s="125">
        <v>101637</v>
      </c>
      <c r="CD35" s="125">
        <v>103886</v>
      </c>
      <c r="CE35" s="125">
        <v>106132</v>
      </c>
    </row>
    <row r="36" spans="4:83" ht="18" customHeight="1" x14ac:dyDescent="0.25">
      <c r="D36" s="209"/>
      <c r="E36" s="97">
        <f>IF(E20=31,31,E20+1)</f>
        <v>3</v>
      </c>
      <c r="F36" s="63" t="str">
        <f>VLOOKUP(F33,$AJ$42:$AK$51,2)</f>
        <v>BA</v>
      </c>
      <c r="G36" s="69"/>
      <c r="H36" s="67"/>
      <c r="I36" s="76" t="str">
        <f>IF(I35=12,"** 403(b) Matching Eligible **","")</f>
        <v/>
      </c>
      <c r="J36" s="77"/>
      <c r="K36" s="71">
        <v>7</v>
      </c>
      <c r="L36" s="71">
        <v>901</v>
      </c>
      <c r="M36" s="71">
        <v>1050</v>
      </c>
      <c r="N36" s="99">
        <v>81000</v>
      </c>
      <c r="O36" s="105">
        <v>7</v>
      </c>
      <c r="P36" s="98"/>
      <c r="Q36" s="91"/>
      <c r="R36" s="67"/>
      <c r="S36" s="67"/>
      <c r="T36" s="67"/>
      <c r="U36" s="89" t="s">
        <v>5446</v>
      </c>
      <c r="V36" s="71"/>
      <c r="W36" s="71"/>
      <c r="X36" s="89" t="s">
        <v>5447</v>
      </c>
      <c r="Y36" s="71"/>
      <c r="Z36" s="71"/>
      <c r="AA36" s="89" t="s">
        <v>5448</v>
      </c>
      <c r="AB36" s="67"/>
      <c r="AE36" s="66">
        <v>8</v>
      </c>
    </row>
    <row r="37" spans="4:83" ht="18" customHeight="1" x14ac:dyDescent="0.25">
      <c r="D37" s="209"/>
      <c r="F37" s="72">
        <f>VLOOKUP(F36,'Traditional Salary Schedules'!$E$71:$F$80,2,FALSE)</f>
        <v>1</v>
      </c>
      <c r="G37" s="69"/>
      <c r="H37" s="76" t="s">
        <v>5424</v>
      </c>
      <c r="I37" s="78">
        <f>IF(I33=0,"",VLOOKUP(I35,K30:N41,4))</f>
        <v>51000</v>
      </c>
      <c r="J37" s="77"/>
      <c r="K37" s="71">
        <v>8</v>
      </c>
      <c r="L37" s="71">
        <v>1051</v>
      </c>
      <c r="M37" s="71">
        <v>1200</v>
      </c>
      <c r="N37" s="99">
        <v>86000</v>
      </c>
      <c r="O37" s="105">
        <v>8</v>
      </c>
      <c r="P37" s="98"/>
      <c r="Q37" s="91"/>
      <c r="R37" s="67"/>
      <c r="S37" s="67"/>
      <c r="T37" s="67"/>
      <c r="U37" s="67"/>
      <c r="V37" s="67"/>
      <c r="W37" s="71"/>
      <c r="X37" s="71"/>
      <c r="Y37" s="71"/>
      <c r="Z37" s="71"/>
      <c r="AA37" s="71"/>
      <c r="AB37" s="67"/>
      <c r="AE37" s="66">
        <v>9</v>
      </c>
    </row>
    <row r="38" spans="4:83" ht="18" customHeight="1" x14ac:dyDescent="0.25">
      <c r="D38" s="209"/>
      <c r="E38" s="98"/>
      <c r="F38" s="98"/>
      <c r="G38" s="69"/>
      <c r="H38" s="67"/>
      <c r="I38" s="67"/>
      <c r="J38" s="77"/>
      <c r="K38" s="71">
        <v>9</v>
      </c>
      <c r="L38" s="71">
        <v>1201</v>
      </c>
      <c r="M38" s="71">
        <v>1350</v>
      </c>
      <c r="N38" s="99">
        <v>91000</v>
      </c>
      <c r="O38" s="105">
        <v>9</v>
      </c>
      <c r="P38" s="98"/>
      <c r="Q38" s="91"/>
      <c r="R38" s="104" t="s">
        <v>5482</v>
      </c>
      <c r="S38" s="82"/>
      <c r="T38" s="83" t="s">
        <v>5417</v>
      </c>
      <c r="U38" s="78">
        <f>INDEX(AK5:AT35,E4,F5)</f>
        <v>42805</v>
      </c>
      <c r="V38" s="67"/>
      <c r="W38" s="71"/>
      <c r="X38" s="71"/>
      <c r="Y38" s="82"/>
      <c r="Z38" s="82"/>
      <c r="AA38" s="215" t="s">
        <v>5497</v>
      </c>
      <c r="AB38" s="215"/>
      <c r="AC38" s="215"/>
      <c r="AD38" s="189"/>
      <c r="AE38" s="66">
        <v>10</v>
      </c>
    </row>
    <row r="39" spans="4:83" ht="18" customHeight="1" x14ac:dyDescent="0.25">
      <c r="D39" s="209"/>
      <c r="E39" s="179" t="s">
        <v>5424</v>
      </c>
      <c r="F39" s="180">
        <f>INDEX(BJ5:BS35,E36,F37)</f>
        <v>47125</v>
      </c>
      <c r="G39" s="69"/>
      <c r="H39" s="152" t="s">
        <v>5434</v>
      </c>
      <c r="I39" s="153">
        <f>IF(I35=12,12,I35+1)</f>
        <v>2</v>
      </c>
      <c r="J39" s="77"/>
      <c r="K39" s="71">
        <v>10</v>
      </c>
      <c r="L39" s="71">
        <v>1351</v>
      </c>
      <c r="M39" s="71">
        <v>1500</v>
      </c>
      <c r="N39" s="99">
        <v>96000</v>
      </c>
      <c r="O39" s="105">
        <v>10</v>
      </c>
      <c r="P39" s="98"/>
      <c r="Q39" s="91"/>
      <c r="V39" s="67"/>
      <c r="W39" s="71"/>
      <c r="X39" s="71"/>
      <c r="Y39" s="82"/>
      <c r="Z39" s="82"/>
      <c r="AA39" s="215"/>
      <c r="AB39" s="215"/>
      <c r="AC39" s="215"/>
      <c r="AD39" s="189"/>
      <c r="AE39" s="66">
        <v>11</v>
      </c>
    </row>
    <row r="40" spans="4:83" ht="18" customHeight="1" x14ac:dyDescent="0.25">
      <c r="D40" s="209"/>
      <c r="E40" s="98"/>
      <c r="F40" s="98"/>
      <c r="G40" s="69"/>
      <c r="H40" s="154" t="s">
        <v>5435</v>
      </c>
      <c r="I40" s="155">
        <f>VLOOKUP(I39,K30:L41,2)-I33</f>
        <v>31</v>
      </c>
      <c r="J40" s="77"/>
      <c r="K40" s="71">
        <v>11</v>
      </c>
      <c r="L40" s="71">
        <v>1501</v>
      </c>
      <c r="M40" s="71">
        <v>1650</v>
      </c>
      <c r="N40" s="99">
        <v>101000</v>
      </c>
      <c r="O40" s="105">
        <v>11</v>
      </c>
      <c r="P40" s="98"/>
      <c r="Q40" s="91"/>
      <c r="R40" s="142" t="s">
        <v>5483</v>
      </c>
      <c r="S40" s="67"/>
      <c r="T40" s="83"/>
      <c r="U40" s="84" t="s">
        <v>5427</v>
      </c>
      <c r="V40" s="67"/>
      <c r="W40" s="71"/>
      <c r="X40" s="85" t="s">
        <v>5429</v>
      </c>
      <c r="Y40" s="82"/>
      <c r="Z40" s="82"/>
      <c r="AA40" s="156" t="s">
        <v>5499</v>
      </c>
      <c r="AB40" s="67"/>
      <c r="AC40" s="148" t="s">
        <v>5431</v>
      </c>
      <c r="AD40" s="177"/>
      <c r="AE40" s="66">
        <v>12</v>
      </c>
    </row>
    <row r="41" spans="4:83" ht="18" customHeight="1" x14ac:dyDescent="0.25">
      <c r="D41" s="67"/>
      <c r="E41" s="98"/>
      <c r="F41" s="98"/>
      <c r="G41" s="69"/>
      <c r="H41" s="80"/>
      <c r="I41" s="81"/>
      <c r="J41" s="77"/>
      <c r="K41" s="71">
        <v>12</v>
      </c>
      <c r="L41" s="71">
        <v>1651</v>
      </c>
      <c r="M41" s="71">
        <v>1800</v>
      </c>
      <c r="N41" s="99">
        <v>106000</v>
      </c>
      <c r="O41" s="105">
        <v>12</v>
      </c>
      <c r="P41" s="98"/>
      <c r="Q41" s="91"/>
      <c r="R41" s="67"/>
      <c r="S41" s="67"/>
      <c r="T41" s="83" t="s">
        <v>5418</v>
      </c>
      <c r="U41" s="86">
        <f>F23</f>
        <v>44955</v>
      </c>
      <c r="V41" s="67"/>
      <c r="W41" s="71"/>
      <c r="X41" s="86">
        <f>I21</f>
        <v>50000</v>
      </c>
      <c r="Y41" s="181">
        <f>IF(X41&gt;U41,1,0)</f>
        <v>1</v>
      </c>
      <c r="Z41" s="82"/>
      <c r="AA41" s="191">
        <f>MAX(U41,X41)</f>
        <v>50000</v>
      </c>
      <c r="AB41" s="67"/>
      <c r="AC41" s="157">
        <f>IFERROR(AA41-$U$38,"")</f>
        <v>7195</v>
      </c>
      <c r="AD41" s="157"/>
      <c r="AE41" s="66">
        <v>13</v>
      </c>
    </row>
    <row r="42" spans="4:83" ht="18" customHeight="1" x14ac:dyDescent="0.25">
      <c r="D42" s="67"/>
      <c r="E42" s="98"/>
      <c r="F42" s="98"/>
      <c r="G42" s="69"/>
      <c r="H42" s="67"/>
      <c r="I42" s="67"/>
      <c r="J42" s="77"/>
      <c r="K42" s="77"/>
      <c r="L42" s="77"/>
      <c r="M42" s="77"/>
      <c r="N42" s="77"/>
      <c r="O42" s="75"/>
      <c r="P42" s="98"/>
      <c r="Q42" s="91"/>
      <c r="R42" s="67"/>
      <c r="S42" s="67"/>
      <c r="T42" s="83" t="s">
        <v>5419</v>
      </c>
      <c r="U42" s="86">
        <f>F39</f>
        <v>47125</v>
      </c>
      <c r="V42" s="67"/>
      <c r="W42" s="71"/>
      <c r="X42" s="86">
        <f>I37</f>
        <v>51000</v>
      </c>
      <c r="Y42" s="181">
        <f t="shared" ref="Y42:Y43" si="0">IF(X42&gt;U42,1,0)</f>
        <v>1</v>
      </c>
      <c r="Z42" s="87"/>
      <c r="AA42" s="191">
        <f>IF(AA41=X41,X42,MAX(U42,X42))</f>
        <v>51000</v>
      </c>
      <c r="AB42" s="67"/>
      <c r="AC42" s="157">
        <f>AA42-AA41</f>
        <v>1000</v>
      </c>
      <c r="AD42" s="157"/>
      <c r="AE42" s="66">
        <v>14</v>
      </c>
      <c r="AJ42" s="66">
        <v>1</v>
      </c>
      <c r="AK42" s="97" t="s">
        <v>5399</v>
      </c>
      <c r="AL42" s="66">
        <v>1</v>
      </c>
    </row>
    <row r="43" spans="4:83" ht="18" customHeight="1" thickBot="1" x14ac:dyDescent="0.3">
      <c r="D43" s="67"/>
      <c r="E43" s="98"/>
      <c r="F43" s="98"/>
      <c r="G43" s="69"/>
      <c r="H43" s="67"/>
      <c r="I43" s="67"/>
      <c r="J43" s="77"/>
      <c r="K43" s="77"/>
      <c r="L43" s="77"/>
      <c r="M43" s="77"/>
      <c r="N43" s="77"/>
      <c r="O43" s="75"/>
      <c r="P43" s="98"/>
      <c r="Q43" s="91"/>
      <c r="R43" s="67"/>
      <c r="S43" s="67"/>
      <c r="T43" s="83" t="s">
        <v>5421</v>
      </c>
      <c r="U43" s="184">
        <f>F55</f>
        <v>49316</v>
      </c>
      <c r="V43" s="67"/>
      <c r="W43" s="71"/>
      <c r="X43" s="184">
        <f>I53</f>
        <v>57000</v>
      </c>
      <c r="Y43" s="181">
        <f t="shared" si="0"/>
        <v>1</v>
      </c>
      <c r="Z43" s="82"/>
      <c r="AA43" s="192">
        <f>IF(AA42=X42,X43,MAX(U43,X43))</f>
        <v>57000</v>
      </c>
      <c r="AB43" s="67"/>
      <c r="AC43" s="157">
        <f>AA43-AA42</f>
        <v>6000</v>
      </c>
      <c r="AD43" s="157"/>
      <c r="AE43" s="66">
        <v>15</v>
      </c>
      <c r="AJ43" s="66">
        <v>2</v>
      </c>
      <c r="AK43" s="97" t="s">
        <v>5400</v>
      </c>
      <c r="AL43" s="66">
        <v>2</v>
      </c>
    </row>
    <row r="44" spans="4:83" ht="18" customHeight="1" thickTop="1" thickBot="1" x14ac:dyDescent="0.3">
      <c r="D44" s="67"/>
      <c r="E44" s="98"/>
      <c r="F44" s="98"/>
      <c r="G44" s="69"/>
      <c r="H44" s="67"/>
      <c r="I44" s="67"/>
      <c r="J44" s="77"/>
      <c r="K44" s="77"/>
      <c r="L44" s="77"/>
      <c r="M44" s="77"/>
      <c r="N44" s="77"/>
      <c r="O44" s="75"/>
      <c r="P44" s="98"/>
      <c r="Q44" s="91"/>
      <c r="R44" s="67"/>
      <c r="S44" s="67"/>
      <c r="T44" s="67"/>
      <c r="U44" s="86">
        <f>SUM(U41:U43)</f>
        <v>141396</v>
      </c>
      <c r="V44" s="67"/>
      <c r="W44" s="71"/>
      <c r="X44" s="86">
        <f>SUM(X41:X43)</f>
        <v>158000</v>
      </c>
      <c r="Y44" s="181">
        <f>SUM(Y41:Y43)</f>
        <v>3</v>
      </c>
      <c r="Z44" s="82"/>
      <c r="AA44" s="184">
        <f>SUM(AA41:AA43)</f>
        <v>158000</v>
      </c>
      <c r="AB44" s="67"/>
      <c r="AE44" s="66">
        <v>16</v>
      </c>
      <c r="AJ44" s="66">
        <v>3</v>
      </c>
      <c r="AK44" s="97" t="s">
        <v>5401</v>
      </c>
      <c r="AL44" s="66">
        <v>3</v>
      </c>
    </row>
    <row r="45" spans="4:83" ht="18" customHeight="1" thickTop="1" x14ac:dyDescent="0.25">
      <c r="D45" s="67"/>
      <c r="E45" s="98"/>
      <c r="F45" s="98"/>
      <c r="G45" s="69"/>
      <c r="H45" s="67"/>
      <c r="I45" s="67"/>
      <c r="J45" s="77"/>
      <c r="K45" s="147" t="s">
        <v>5436</v>
      </c>
      <c r="L45" s="212" t="s">
        <v>5463</v>
      </c>
      <c r="M45" s="212"/>
      <c r="N45" s="148" t="s">
        <v>5424</v>
      </c>
      <c r="O45" s="75"/>
      <c r="P45" s="98"/>
      <c r="Q45" s="91"/>
      <c r="AB45" s="67"/>
      <c r="AC45" s="186"/>
      <c r="AD45" s="186"/>
      <c r="AE45" s="66">
        <v>17</v>
      </c>
      <c r="AJ45" s="66">
        <v>4</v>
      </c>
      <c r="AK45" s="97" t="s">
        <v>5402</v>
      </c>
      <c r="AL45" s="66">
        <v>4</v>
      </c>
    </row>
    <row r="46" spans="4:83" ht="18" customHeight="1" x14ac:dyDescent="0.25">
      <c r="D46" s="219" t="s">
        <v>5421</v>
      </c>
      <c r="E46" s="220" t="s">
        <v>5496</v>
      </c>
      <c r="F46" s="220"/>
      <c r="G46" s="69"/>
      <c r="H46" s="67"/>
      <c r="I46" s="67"/>
      <c r="J46" s="77"/>
      <c r="K46" s="71">
        <v>1</v>
      </c>
      <c r="L46" s="71">
        <v>0</v>
      </c>
      <c r="M46" s="71">
        <v>150</v>
      </c>
      <c r="N46" s="99">
        <v>52000</v>
      </c>
      <c r="O46" s="105">
        <v>1</v>
      </c>
      <c r="P46" s="75">
        <f>IF($U$43&lt;N46,1,0)</f>
        <v>1</v>
      </c>
      <c r="Q46" s="105">
        <v>1</v>
      </c>
      <c r="R46" s="207" t="s">
        <v>5500</v>
      </c>
      <c r="S46" s="207"/>
      <c r="T46" s="185"/>
      <c r="U46" s="204" t="str">
        <f>IF(Y44&gt;=1,"You will be notified that you are eligible to switch to the new model or you can choose to remain on the old model.", "Remain on old model.")</f>
        <v>You will be notified that you are eligible to switch to the new model or you can choose to remain on the old model.</v>
      </c>
      <c r="V46" s="204"/>
      <c r="W46" s="204"/>
      <c r="X46" s="204"/>
      <c r="Y46" s="204"/>
      <c r="Z46" s="204"/>
      <c r="AA46" s="204"/>
      <c r="AB46" s="67"/>
      <c r="AC46" s="157"/>
      <c r="AD46" s="157"/>
      <c r="AE46" s="66">
        <v>18</v>
      </c>
      <c r="AJ46" s="66">
        <v>5</v>
      </c>
      <c r="AK46" s="97" t="s">
        <v>5403</v>
      </c>
      <c r="AL46" s="66">
        <v>5</v>
      </c>
    </row>
    <row r="47" spans="4:83" ht="18" customHeight="1" x14ac:dyDescent="0.25">
      <c r="D47" s="219"/>
      <c r="E47" s="220"/>
      <c r="F47" s="220"/>
      <c r="G47" s="72"/>
      <c r="H47" s="76" t="s">
        <v>5438</v>
      </c>
      <c r="I47" s="71">
        <f>I33</f>
        <v>120</v>
      </c>
      <c r="J47" s="77"/>
      <c r="K47" s="71">
        <v>2</v>
      </c>
      <c r="L47" s="71">
        <v>151</v>
      </c>
      <c r="M47" s="71">
        <v>300</v>
      </c>
      <c r="N47" s="99">
        <v>57000</v>
      </c>
      <c r="O47" s="105">
        <v>2</v>
      </c>
      <c r="P47" s="75">
        <f>IF(P46=1,0,IF($U$43&lt;N47,1,0))</f>
        <v>0</v>
      </c>
      <c r="Q47" s="105">
        <v>2</v>
      </c>
      <c r="R47" s="207"/>
      <c r="S47" s="207"/>
      <c r="U47" s="204"/>
      <c r="V47" s="204"/>
      <c r="W47" s="204"/>
      <c r="X47" s="204"/>
      <c r="Y47" s="204"/>
      <c r="Z47" s="204"/>
      <c r="AA47" s="204"/>
      <c r="AB47" s="67"/>
      <c r="AE47" s="66">
        <v>19</v>
      </c>
      <c r="AJ47" s="66">
        <v>6</v>
      </c>
      <c r="AK47" s="97" t="s">
        <v>5404</v>
      </c>
      <c r="AL47" s="66">
        <v>6</v>
      </c>
    </row>
    <row r="48" spans="4:83" ht="18" customHeight="1" x14ac:dyDescent="0.25">
      <c r="D48" s="219"/>
      <c r="E48" s="222" t="s">
        <v>5495</v>
      </c>
      <c r="F48" s="222"/>
      <c r="G48" s="69"/>
      <c r="H48" s="76" t="s">
        <v>5452</v>
      </c>
      <c r="I48" s="71">
        <f>X35</f>
        <v>40</v>
      </c>
      <c r="J48" s="79" t="s">
        <v>5447</v>
      </c>
      <c r="K48" s="71">
        <v>3</v>
      </c>
      <c r="L48" s="71">
        <v>301</v>
      </c>
      <c r="M48" s="71">
        <v>450</v>
      </c>
      <c r="N48" s="99">
        <v>62000</v>
      </c>
      <c r="O48" s="105">
        <v>3</v>
      </c>
      <c r="P48" s="75">
        <f t="shared" ref="P48:P57" si="1">IF(P47=1,0,IF($U$43&lt;N48,1,0))</f>
        <v>1</v>
      </c>
      <c r="Q48" s="105">
        <v>3</v>
      </c>
      <c r="R48" s="67"/>
      <c r="S48" s="94"/>
      <c r="T48" s="183"/>
      <c r="U48" s="183"/>
      <c r="V48" s="183"/>
      <c r="W48" s="183"/>
      <c r="X48" s="86"/>
      <c r="AB48" s="67"/>
      <c r="AE48" s="66">
        <v>20</v>
      </c>
      <c r="AJ48" s="66">
        <v>7</v>
      </c>
      <c r="AK48" s="97" t="s">
        <v>5405</v>
      </c>
      <c r="AL48" s="66">
        <v>7</v>
      </c>
    </row>
    <row r="49" spans="1:38" ht="18" customHeight="1" x14ac:dyDescent="0.25">
      <c r="D49" s="219"/>
      <c r="E49" s="105">
        <f>IF(E48="Yes",1,0)</f>
        <v>0</v>
      </c>
      <c r="F49" s="182">
        <f>E49+F37</f>
        <v>1</v>
      </c>
      <c r="G49" s="69"/>
      <c r="H49" s="76" t="s">
        <v>5439</v>
      </c>
      <c r="I49" s="71">
        <f>SUM(I47:I48)</f>
        <v>160</v>
      </c>
      <c r="J49" s="77"/>
      <c r="K49" s="71">
        <v>4</v>
      </c>
      <c r="L49" s="71">
        <v>451</v>
      </c>
      <c r="M49" s="71">
        <v>600</v>
      </c>
      <c r="N49" s="99">
        <v>67000</v>
      </c>
      <c r="O49" s="105">
        <v>4</v>
      </c>
      <c r="P49" s="75">
        <f t="shared" si="1"/>
        <v>0</v>
      </c>
      <c r="Q49" s="105">
        <v>4</v>
      </c>
      <c r="R49" s="67"/>
      <c r="S49" s="183"/>
      <c r="T49" s="187"/>
      <c r="U49" s="188"/>
      <c r="V49" s="183"/>
      <c r="W49" s="183"/>
      <c r="X49" s="86"/>
      <c r="Y49" s="148"/>
      <c r="Z49" s="148"/>
      <c r="AB49" s="67"/>
      <c r="AE49" s="66">
        <v>21</v>
      </c>
      <c r="AJ49" s="66">
        <v>8</v>
      </c>
      <c r="AK49" s="97" t="s">
        <v>5406</v>
      </c>
      <c r="AL49" s="66">
        <v>8</v>
      </c>
    </row>
    <row r="50" spans="1:38" ht="18" customHeight="1" x14ac:dyDescent="0.3">
      <c r="D50" s="219"/>
      <c r="G50" s="69"/>
      <c r="H50" s="67"/>
      <c r="I50" s="71"/>
      <c r="J50" s="77"/>
      <c r="K50" s="71">
        <v>5</v>
      </c>
      <c r="L50" s="71">
        <v>601</v>
      </c>
      <c r="M50" s="71">
        <v>750</v>
      </c>
      <c r="N50" s="99">
        <v>72000</v>
      </c>
      <c r="O50" s="105">
        <v>5</v>
      </c>
      <c r="P50" s="75">
        <f t="shared" si="1"/>
        <v>1</v>
      </c>
      <c r="Q50" s="105">
        <v>5</v>
      </c>
      <c r="R50" s="67"/>
      <c r="S50" s="205" t="s">
        <v>5503</v>
      </c>
      <c r="T50" s="205"/>
      <c r="U50" s="205"/>
      <c r="V50" s="205"/>
      <c r="W50" s="205"/>
      <c r="X50" s="205"/>
      <c r="Y50" s="205"/>
      <c r="Z50" s="205"/>
      <c r="AA50" s="205"/>
      <c r="AB50" s="205"/>
      <c r="AC50" s="205"/>
      <c r="AE50" s="66">
        <v>22</v>
      </c>
      <c r="AJ50" s="66">
        <v>9</v>
      </c>
      <c r="AK50" s="97" t="s">
        <v>5407</v>
      </c>
      <c r="AL50" s="66">
        <v>9</v>
      </c>
    </row>
    <row r="51" spans="1:38" ht="18" customHeight="1" x14ac:dyDescent="0.25">
      <c r="D51" s="219"/>
      <c r="E51" s="97" t="s">
        <v>5397</v>
      </c>
      <c r="F51" s="97" t="s">
        <v>5423</v>
      </c>
      <c r="G51" s="69"/>
      <c r="H51" s="76" t="s">
        <v>5432</v>
      </c>
      <c r="I51" s="71">
        <f>VLOOKUP(I49,L46:O57,4)</f>
        <v>2</v>
      </c>
      <c r="J51" s="77"/>
      <c r="K51" s="71">
        <v>6</v>
      </c>
      <c r="L51" s="71">
        <v>751</v>
      </c>
      <c r="M51" s="71">
        <v>900</v>
      </c>
      <c r="N51" s="99">
        <v>77000</v>
      </c>
      <c r="O51" s="105">
        <v>6</v>
      </c>
      <c r="P51" s="75">
        <f t="shared" si="1"/>
        <v>0</v>
      </c>
      <c r="Q51" s="105">
        <v>6</v>
      </c>
      <c r="R51" s="67"/>
      <c r="S51" s="206" t="s">
        <v>5507</v>
      </c>
      <c r="T51" s="206"/>
      <c r="U51" s="206"/>
      <c r="V51" s="206"/>
      <c r="W51" s="206"/>
      <c r="X51" s="206"/>
      <c r="Y51" s="206"/>
      <c r="Z51" s="206"/>
      <c r="AA51" s="206"/>
      <c r="AB51" s="206"/>
      <c r="AC51" s="206"/>
      <c r="AE51" s="66">
        <v>23</v>
      </c>
      <c r="AJ51" s="66">
        <v>10</v>
      </c>
      <c r="AK51" s="97" t="s">
        <v>5408</v>
      </c>
      <c r="AL51" s="66">
        <v>10</v>
      </c>
    </row>
    <row r="52" spans="1:38" ht="18" customHeight="1" x14ac:dyDescent="0.25">
      <c r="D52" s="219"/>
      <c r="E52" s="97">
        <f>IF(E36=31,31,E36+1)</f>
        <v>4</v>
      </c>
      <c r="F52" s="63" t="str">
        <f>VLOOKUP(F49,$AJ$42:$AK$51,2)</f>
        <v>BA</v>
      </c>
      <c r="G52" s="69"/>
      <c r="H52" s="67"/>
      <c r="I52" s="76" t="str">
        <f>IF(I51=12,"** 403(b) Matching Eligible **","")</f>
        <v/>
      </c>
      <c r="J52" s="77"/>
      <c r="K52" s="71">
        <v>7</v>
      </c>
      <c r="L52" s="71">
        <v>901</v>
      </c>
      <c r="M52" s="71">
        <v>1050</v>
      </c>
      <c r="N52" s="99">
        <v>82000</v>
      </c>
      <c r="O52" s="105">
        <v>7</v>
      </c>
      <c r="P52" s="75">
        <f t="shared" si="1"/>
        <v>1</v>
      </c>
      <c r="Q52" s="105">
        <v>7</v>
      </c>
      <c r="R52" s="67"/>
      <c r="S52" s="206"/>
      <c r="T52" s="206"/>
      <c r="U52" s="206"/>
      <c r="V52" s="206"/>
      <c r="W52" s="206"/>
      <c r="X52" s="206"/>
      <c r="Y52" s="206"/>
      <c r="Z52" s="206"/>
      <c r="AA52" s="206"/>
      <c r="AB52" s="206"/>
      <c r="AC52" s="206"/>
      <c r="AE52" s="66">
        <v>24</v>
      </c>
    </row>
    <row r="53" spans="1:38" ht="18" customHeight="1" x14ac:dyDescent="0.25">
      <c r="D53" s="219"/>
      <c r="E53" s="98"/>
      <c r="F53" s="72">
        <f>VLOOKUP(F52,'Traditional Salary Schedules'!$E$71:$F$80,2,FALSE)</f>
        <v>1</v>
      </c>
      <c r="G53" s="69"/>
      <c r="H53" s="76" t="s">
        <v>5424</v>
      </c>
      <c r="I53" s="78">
        <f>IF(I49=0,"",VLOOKUP(I51,K46:N57,4))</f>
        <v>57000</v>
      </c>
      <c r="J53" s="77"/>
      <c r="K53" s="71">
        <v>8</v>
      </c>
      <c r="L53" s="71">
        <v>1051</v>
      </c>
      <c r="M53" s="71">
        <v>1200</v>
      </c>
      <c r="N53" s="99">
        <v>87000</v>
      </c>
      <c r="O53" s="105">
        <v>8</v>
      </c>
      <c r="P53" s="75">
        <f t="shared" si="1"/>
        <v>0</v>
      </c>
      <c r="Q53" s="105">
        <v>8</v>
      </c>
      <c r="R53" s="67"/>
      <c r="S53" s="206"/>
      <c r="T53" s="206"/>
      <c r="U53" s="206"/>
      <c r="V53" s="206"/>
      <c r="W53" s="206"/>
      <c r="X53" s="206"/>
      <c r="Y53" s="206"/>
      <c r="Z53" s="206"/>
      <c r="AA53" s="206"/>
      <c r="AB53" s="206"/>
      <c r="AC53" s="206"/>
      <c r="AE53" s="66">
        <v>25</v>
      </c>
    </row>
    <row r="54" spans="1:38" ht="18" customHeight="1" x14ac:dyDescent="0.25">
      <c r="D54" s="219"/>
      <c r="E54" s="98"/>
      <c r="F54" s="98"/>
      <c r="G54" s="69"/>
      <c r="H54" s="67"/>
      <c r="I54" s="67"/>
      <c r="J54" s="77"/>
      <c r="K54" s="71">
        <v>9</v>
      </c>
      <c r="L54" s="71">
        <v>1201</v>
      </c>
      <c r="M54" s="71">
        <v>1350</v>
      </c>
      <c r="N54" s="99">
        <v>92000</v>
      </c>
      <c r="O54" s="105">
        <v>9</v>
      </c>
      <c r="P54" s="75">
        <f t="shared" si="1"/>
        <v>1</v>
      </c>
      <c r="Q54" s="105">
        <v>9</v>
      </c>
      <c r="R54" s="67"/>
      <c r="AE54" s="66">
        <v>26</v>
      </c>
    </row>
    <row r="55" spans="1:38" ht="18" customHeight="1" x14ac:dyDescent="0.25">
      <c r="D55" s="219"/>
      <c r="E55" s="179" t="s">
        <v>5424</v>
      </c>
      <c r="F55" s="180">
        <f>INDEX(BV5:CE35,E52,F53)</f>
        <v>49316</v>
      </c>
      <c r="G55" s="69"/>
      <c r="H55" s="158" t="s">
        <v>5434</v>
      </c>
      <c r="I55" s="159">
        <f>IF(I51=12,12,I51+1)</f>
        <v>3</v>
      </c>
      <c r="J55" s="77"/>
      <c r="K55" s="71">
        <v>10</v>
      </c>
      <c r="L55" s="71">
        <v>1351</v>
      </c>
      <c r="M55" s="71">
        <v>1500</v>
      </c>
      <c r="N55" s="99">
        <v>97000</v>
      </c>
      <c r="O55" s="105">
        <v>10</v>
      </c>
      <c r="P55" s="75">
        <f t="shared" si="1"/>
        <v>0</v>
      </c>
      <c r="Q55" s="105">
        <v>10</v>
      </c>
      <c r="R55" s="67"/>
      <c r="S55" s="190"/>
      <c r="T55" s="67"/>
      <c r="U55" s="195"/>
      <c r="V55" s="75"/>
      <c r="W55" s="182"/>
      <c r="X55" s="182"/>
      <c r="Y55" s="181"/>
      <c r="Z55" s="194" t="s">
        <v>5504</v>
      </c>
      <c r="AA55" s="193">
        <f>U43</f>
        <v>49316</v>
      </c>
      <c r="AB55" s="75"/>
      <c r="AC55" s="195"/>
      <c r="AE55" s="66">
        <v>27</v>
      </c>
    </row>
    <row r="56" spans="1:38" ht="18" customHeight="1" x14ac:dyDescent="0.25">
      <c r="D56" s="219"/>
      <c r="E56" s="98"/>
      <c r="F56" s="98"/>
      <c r="G56" s="69"/>
      <c r="H56" s="160" t="s">
        <v>5435</v>
      </c>
      <c r="I56" s="161">
        <f>VLOOKUP(I55,K46:L57,2)-I49</f>
        <v>141</v>
      </c>
      <c r="J56" s="70"/>
      <c r="K56" s="71">
        <v>11</v>
      </c>
      <c r="L56" s="71">
        <v>1501</v>
      </c>
      <c r="M56" s="71">
        <v>1650</v>
      </c>
      <c r="N56" s="99">
        <v>102000</v>
      </c>
      <c r="O56" s="105">
        <v>11</v>
      </c>
      <c r="P56" s="75">
        <f t="shared" si="1"/>
        <v>1</v>
      </c>
      <c r="Q56" s="105">
        <v>11</v>
      </c>
      <c r="R56" s="67"/>
      <c r="S56" s="190"/>
      <c r="U56" s="195"/>
      <c r="W56" s="182"/>
      <c r="X56" s="182"/>
      <c r="Y56" s="196"/>
      <c r="Z56" s="105"/>
      <c r="AA56" s="105"/>
      <c r="AB56" s="75"/>
      <c r="AC56" s="195"/>
      <c r="AE56" s="66">
        <v>28</v>
      </c>
    </row>
    <row r="57" spans="1:38" ht="18" customHeight="1" x14ac:dyDescent="0.25">
      <c r="D57" s="178"/>
      <c r="E57" s="98"/>
      <c r="F57" s="98"/>
      <c r="G57" s="69"/>
      <c r="H57" s="67"/>
      <c r="I57" s="67"/>
      <c r="J57" s="70"/>
      <c r="K57" s="71">
        <v>12</v>
      </c>
      <c r="L57" s="71">
        <v>1651</v>
      </c>
      <c r="M57" s="71">
        <v>1800</v>
      </c>
      <c r="N57" s="99">
        <v>107000</v>
      </c>
      <c r="O57" s="105">
        <v>12</v>
      </c>
      <c r="P57" s="75">
        <f t="shared" si="1"/>
        <v>0</v>
      </c>
      <c r="Q57" s="105">
        <v>12</v>
      </c>
      <c r="R57" s="67"/>
      <c r="S57" s="190"/>
      <c r="W57" s="182"/>
      <c r="X57" s="182"/>
      <c r="Y57" s="105"/>
      <c r="Z57" s="199" t="s">
        <v>5505</v>
      </c>
      <c r="AB57" s="195"/>
      <c r="AC57" s="195"/>
      <c r="AE57" s="66">
        <v>29</v>
      </c>
    </row>
    <row r="58" spans="1:38" ht="18" customHeight="1" x14ac:dyDescent="0.25">
      <c r="D58" s="178"/>
      <c r="G58" s="69"/>
      <c r="H58" s="76"/>
      <c r="I58" s="78"/>
      <c r="J58" s="70"/>
      <c r="K58" s="70"/>
      <c r="L58" s="70"/>
      <c r="M58" s="70"/>
      <c r="N58" s="70"/>
      <c r="O58" s="69"/>
      <c r="P58" s="98"/>
      <c r="Q58" s="91"/>
      <c r="R58" s="98"/>
      <c r="S58" s="190"/>
      <c r="T58" s="67"/>
      <c r="U58" s="75"/>
      <c r="V58" s="75"/>
      <c r="W58" s="105"/>
      <c r="X58" s="182"/>
      <c r="Y58" s="182"/>
      <c r="Z58" s="198" t="s">
        <v>5470</v>
      </c>
      <c r="AA58" s="182">
        <f>VLOOKUP(1,P46:Q57,2,FALSE)</f>
        <v>1</v>
      </c>
      <c r="AB58" s="75"/>
      <c r="AC58" s="195"/>
      <c r="AE58" s="66">
        <v>30</v>
      </c>
    </row>
    <row r="59" spans="1:38" ht="18" customHeight="1" x14ac:dyDescent="0.25">
      <c r="D59" s="162"/>
      <c r="E59" s="179"/>
      <c r="F59" s="180"/>
      <c r="G59" s="69"/>
      <c r="H59" s="76"/>
      <c r="I59" s="78"/>
      <c r="J59" s="70"/>
      <c r="K59" s="70"/>
      <c r="L59" s="70"/>
      <c r="M59" s="70"/>
      <c r="N59" s="70"/>
      <c r="O59" s="69"/>
      <c r="P59" s="98"/>
      <c r="Q59" s="91"/>
      <c r="R59" s="98"/>
      <c r="S59" s="190"/>
      <c r="T59" s="67"/>
      <c r="U59" s="75"/>
      <c r="V59" s="75"/>
      <c r="W59" s="105"/>
      <c r="X59" s="105"/>
      <c r="Y59" s="105"/>
      <c r="Z59" s="194" t="s">
        <v>5498</v>
      </c>
      <c r="AA59" s="193">
        <f>VLOOKUP(AA58,K46:N57,4)</f>
        <v>52000</v>
      </c>
      <c r="AB59" s="75"/>
      <c r="AC59" s="197" t="s">
        <v>5506</v>
      </c>
      <c r="AE59" s="66">
        <v>31</v>
      </c>
    </row>
    <row r="60" spans="1:38" ht="18" customHeight="1" x14ac:dyDescent="0.25">
      <c r="A60" s="100"/>
      <c r="B60" s="100"/>
      <c r="C60" s="100"/>
      <c r="D60" s="100"/>
      <c r="E60" s="100"/>
      <c r="F60" s="100"/>
      <c r="G60" s="100"/>
      <c r="H60" s="101"/>
      <c r="I60" s="102"/>
      <c r="J60" s="103"/>
      <c r="K60" s="103"/>
      <c r="L60" s="103"/>
      <c r="M60" s="103"/>
      <c r="N60" s="103"/>
      <c r="O60" s="69"/>
      <c r="P60" s="98"/>
      <c r="Q60" s="91"/>
      <c r="R60" s="98"/>
      <c r="S60" s="190"/>
      <c r="T60" s="98"/>
      <c r="U60" s="75"/>
      <c r="V60" s="75"/>
      <c r="W60" s="105"/>
      <c r="X60" s="105"/>
      <c r="Y60" s="105"/>
      <c r="Z60" s="182"/>
      <c r="AA60" s="182"/>
      <c r="AB60" s="75"/>
      <c r="AC60" s="195"/>
    </row>
    <row r="61" spans="1:38" ht="18" customHeight="1" x14ac:dyDescent="0.25">
      <c r="D61" s="162"/>
      <c r="E61" s="179"/>
      <c r="F61" s="180"/>
      <c r="G61" s="69"/>
      <c r="H61" s="114" t="s">
        <v>5456</v>
      </c>
      <c r="I61" s="67"/>
      <c r="J61" s="67"/>
      <c r="K61" s="67"/>
      <c r="L61" s="67"/>
      <c r="M61" s="67"/>
      <c r="N61" s="67"/>
      <c r="O61" s="69"/>
      <c r="P61" s="98"/>
      <c r="Q61" s="91"/>
      <c r="R61" s="98"/>
      <c r="S61" s="98"/>
      <c r="T61" s="98"/>
      <c r="U61" s="98"/>
      <c r="V61" s="98"/>
      <c r="W61" s="97"/>
      <c r="Z61" s="198" t="s">
        <v>5502</v>
      </c>
      <c r="AA61" s="193">
        <f>AA59-AA55</f>
        <v>2684</v>
      </c>
      <c r="AB61" s="67"/>
      <c r="AC61" s="195" t="str">
        <f>IF(AA58=12,"+403(b) Match Eligible","")</f>
        <v/>
      </c>
    </row>
    <row r="62" spans="1:38" ht="18" customHeight="1" x14ac:dyDescent="0.25">
      <c r="D62" s="162"/>
      <c r="E62" s="179"/>
      <c r="F62" s="180"/>
      <c r="G62" s="69"/>
      <c r="H62" s="76" t="s">
        <v>5438</v>
      </c>
      <c r="I62" s="71">
        <f>I49</f>
        <v>160</v>
      </c>
      <c r="J62" s="70"/>
      <c r="K62" s="67"/>
      <c r="L62" s="67"/>
      <c r="O62" s="69"/>
      <c r="P62" s="98"/>
      <c r="Q62" s="91"/>
      <c r="R62" s="98"/>
      <c r="S62" s="98"/>
      <c r="T62" s="98"/>
      <c r="U62" s="98"/>
      <c r="V62" s="98"/>
      <c r="W62" s="97"/>
      <c r="X62" s="105"/>
      <c r="Y62" s="105"/>
      <c r="AB62" s="67"/>
    </row>
    <row r="63" spans="1:38" ht="18" customHeight="1" x14ac:dyDescent="0.25">
      <c r="D63" s="162"/>
      <c r="E63" s="179"/>
      <c r="F63" s="180"/>
      <c r="G63" s="69"/>
      <c r="H63" s="76" t="s">
        <v>5453</v>
      </c>
      <c r="I63" s="71">
        <f>AA35</f>
        <v>40</v>
      </c>
      <c r="J63" s="79" t="s">
        <v>5448</v>
      </c>
      <c r="K63" s="67"/>
      <c r="L63" s="70"/>
      <c r="M63" s="67"/>
      <c r="N63" s="70"/>
      <c r="O63" s="69"/>
      <c r="P63" s="98"/>
      <c r="Q63" s="91"/>
      <c r="R63" s="98"/>
      <c r="S63" s="98"/>
      <c r="T63" s="98"/>
      <c r="U63" s="98"/>
      <c r="V63" s="98"/>
      <c r="W63" s="97"/>
      <c r="X63" s="97"/>
      <c r="Y63" s="97"/>
      <c r="Z63" s="194" t="s">
        <v>5501</v>
      </c>
      <c r="AA63" s="105">
        <f>VLOOKUP(AA58,K46:L57,2)</f>
        <v>0</v>
      </c>
      <c r="AB63" s="67"/>
    </row>
    <row r="64" spans="1:38" ht="18" customHeight="1" x14ac:dyDescent="0.25">
      <c r="D64" s="162"/>
      <c r="E64" s="179"/>
      <c r="F64" s="180"/>
      <c r="G64" s="69"/>
      <c r="H64" s="76" t="s">
        <v>5454</v>
      </c>
      <c r="I64" s="71">
        <f>SUM(I62:I63)</f>
        <v>200</v>
      </c>
      <c r="J64" s="70"/>
      <c r="K64" s="70"/>
      <c r="L64" s="70"/>
      <c r="O64" s="69"/>
      <c r="P64" s="98"/>
      <c r="Q64" s="91"/>
      <c r="R64" s="98"/>
      <c r="S64" s="98"/>
      <c r="T64" s="98"/>
      <c r="U64" s="98"/>
      <c r="V64" s="98"/>
      <c r="W64" s="97"/>
      <c r="X64" s="97"/>
      <c r="Y64" s="97"/>
      <c r="Z64" s="97"/>
      <c r="AA64" s="97"/>
      <c r="AB64" s="67"/>
    </row>
    <row r="65" spans="4:28" ht="18" customHeight="1" x14ac:dyDescent="0.25">
      <c r="D65" s="67"/>
      <c r="E65" s="98"/>
      <c r="F65" s="98"/>
      <c r="G65" s="69"/>
      <c r="H65" s="69"/>
      <c r="I65" s="69"/>
      <c r="J65" s="67"/>
      <c r="K65" s="67"/>
      <c r="L65" s="67"/>
      <c r="M65" s="67"/>
      <c r="N65" s="67"/>
      <c r="O65" s="69"/>
      <c r="P65" s="98"/>
      <c r="Q65" s="91"/>
      <c r="R65" s="98"/>
      <c r="S65" s="98"/>
      <c r="T65" s="98"/>
      <c r="U65" s="98"/>
      <c r="V65" s="98"/>
      <c r="W65" s="97"/>
      <c r="X65" s="97"/>
      <c r="Y65" s="97"/>
      <c r="Z65" s="97"/>
      <c r="AA65" s="97"/>
      <c r="AB65" s="67"/>
    </row>
    <row r="66" spans="4:28" x14ac:dyDescent="0.25">
      <c r="H66" s="76" t="s">
        <v>5432</v>
      </c>
      <c r="I66" s="71">
        <f>VLOOKUP(I64,L46:O57,4)</f>
        <v>2</v>
      </c>
    </row>
    <row r="67" spans="4:28" ht="7.5" customHeight="1" x14ac:dyDescent="0.25"/>
    <row r="68" spans="4:28" x14ac:dyDescent="0.25">
      <c r="H68" s="76" t="s">
        <v>5455</v>
      </c>
      <c r="I68" s="78">
        <f>IF(I64=0,"",VLOOKUP(I66,K46:N57,4))</f>
        <v>57000</v>
      </c>
    </row>
    <row r="69" spans="4:28" ht="9" customHeight="1" x14ac:dyDescent="0.25"/>
    <row r="70" spans="4:28" x14ac:dyDescent="0.25">
      <c r="H70" s="158" t="s">
        <v>5434</v>
      </c>
      <c r="I70" s="159">
        <f>I66+1</f>
        <v>3</v>
      </c>
    </row>
    <row r="71" spans="4:28" x14ac:dyDescent="0.25">
      <c r="H71" s="160" t="s">
        <v>5435</v>
      </c>
      <c r="I71" s="161">
        <f>VLOOKUP(I70,K46:L57,2)-I64</f>
        <v>101</v>
      </c>
    </row>
    <row r="72" spans="4:28" x14ac:dyDescent="0.25">
      <c r="H72" s="160" t="s">
        <v>5493</v>
      </c>
      <c r="I72" s="163">
        <f>VLOOKUP(I70,K46:N57,4)</f>
        <v>62000</v>
      </c>
    </row>
    <row r="73" spans="4:28" x14ac:dyDescent="0.25"/>
  </sheetData>
  <sheetProtection algorithmName="SHA-512" hashValue="lfyO2bYcLDmDPVHdt+zSfmwsqfJE8cTKNsjosQUhBToO81YZIZz4UiKBQCkqXl+Zjm4aJHVpKAf9tKPuTHB2UA==" saltValue="q7jcG43i4qN5M8BYZEF6Lw==" spinCount="100000" sheet="1" formatColumns="0" formatRows="0" selectLockedCells="1"/>
  <dataConsolidate/>
  <mergeCells count="30">
    <mergeCell ref="BV1:CE1"/>
    <mergeCell ref="W14:X14"/>
    <mergeCell ref="Z14:AA14"/>
    <mergeCell ref="D46:D56"/>
    <mergeCell ref="E14:F15"/>
    <mergeCell ref="E16:F16"/>
    <mergeCell ref="E30:F31"/>
    <mergeCell ref="E32:F32"/>
    <mergeCell ref="E46:F47"/>
    <mergeCell ref="E48:F48"/>
    <mergeCell ref="AK1:AT1"/>
    <mergeCell ref="E2:F2"/>
    <mergeCell ref="E7:F8"/>
    <mergeCell ref="E9:F9"/>
    <mergeCell ref="AX1:BG1"/>
    <mergeCell ref="E12:F12"/>
    <mergeCell ref="D30:D40"/>
    <mergeCell ref="D14:D24"/>
    <mergeCell ref="BJ1:BS1"/>
    <mergeCell ref="L45:M45"/>
    <mergeCell ref="L13:M13"/>
    <mergeCell ref="L29:M29"/>
    <mergeCell ref="S10:S14"/>
    <mergeCell ref="T14:U14"/>
    <mergeCell ref="AA38:AC39"/>
    <mergeCell ref="U46:AA47"/>
    <mergeCell ref="S50:AC50"/>
    <mergeCell ref="S51:AC53"/>
    <mergeCell ref="R46:S47"/>
    <mergeCell ref="H12:I12"/>
  </mergeCells>
  <conditionalFormatting sqref="T15 Z42 W15 Z15 W18:W20 Z18:Z20 T18:T20 T23:T26 W23:W26 Z23:Z26 T29:T33 W29:W33 Z29:Z33">
    <cfRule type="cellIs" dxfId="10" priority="36" stopIfTrue="1" operator="equal">
      <formula>"X"</formula>
    </cfRule>
    <cfRule type="cellIs" dxfId="9" priority="38" operator="greaterThan">
      <formula>0</formula>
    </cfRule>
  </conditionalFormatting>
  <conditionalFormatting sqref="V33 Y33">
    <cfRule type="cellIs" dxfId="8" priority="34" stopIfTrue="1" operator="equal">
      <formula>"X"</formula>
    </cfRule>
    <cfRule type="cellIs" dxfId="7" priority="35" operator="greaterThan">
      <formula>0</formula>
    </cfRule>
  </conditionalFormatting>
  <conditionalFormatting sqref="N14:N25">
    <cfRule type="cellIs" dxfId="6" priority="31" operator="equal">
      <formula>$I$21</formula>
    </cfRule>
  </conditionalFormatting>
  <conditionalFormatting sqref="N30:N41">
    <cfRule type="cellIs" dxfId="5" priority="91" operator="equal">
      <formula>$I$37</formula>
    </cfRule>
  </conditionalFormatting>
  <conditionalFormatting sqref="N46:N57">
    <cfRule type="cellIs" dxfId="4" priority="28" operator="equal">
      <formula>$I$53</formula>
    </cfRule>
  </conditionalFormatting>
  <conditionalFormatting sqref="X41:X43 U41:U43">
    <cfRule type="cellIs" dxfId="3" priority="107" operator="equal">
      <formula>$AA41</formula>
    </cfRule>
  </conditionalFormatting>
  <conditionalFormatting sqref="U46">
    <cfRule type="expression" dxfId="2" priority="110">
      <formula>IF($Y$44&gt;=1,1,0)</formula>
    </cfRule>
  </conditionalFormatting>
  <conditionalFormatting sqref="AA44">
    <cfRule type="cellIs" dxfId="1" priority="2" operator="equal">
      <formula>$AA44</formula>
    </cfRule>
  </conditionalFormatting>
  <conditionalFormatting sqref="S50:AC50 S54:AC64 S51">
    <cfRule type="expression" dxfId="0" priority="1">
      <formula>IF($Y$44=0,1,0)</formula>
    </cfRule>
  </conditionalFormatting>
  <dataValidations count="9">
    <dataValidation type="list" allowBlank="1" showInputMessage="1" showErrorMessage="1" sqref="E4">
      <formula1>$AE$29:$AE$59</formula1>
    </dataValidation>
    <dataValidation type="list" allowBlank="1" showInputMessage="1" showErrorMessage="1" prompt="Enter an &quot;X&quot; to indicate eligibility for the career credits." sqref="T15 Z15 W15 T18:T20 W18:W20 Z19:Z20">
      <formula1>$AE$25:$AE$26</formula1>
    </dataValidation>
    <dataValidation type="list" allowBlank="1" showInputMessage="1" showErrorMessage="1" sqref="F4">
      <formula1>$AE$14:$AE$23</formula1>
    </dataValidation>
    <dataValidation type="whole" allowBlank="1" showInputMessage="1" showErrorMessage="1" promptTitle="Enter a whole number." prompt="Please enter the number of graduate hours earned. The career credits will be automatically calculated. " sqref="T23 W23 Z23">
      <formula1>0</formula1>
      <formula2>72</formula2>
    </dataValidation>
    <dataValidation type="whole" allowBlank="1" showInputMessage="1" showErrorMessage="1" promptTitle="Enter a whole number." prompt="Please enter the number of PD Strands completed._x000a_The career credits will be automatically calculated. " sqref="T24 W24 Z24">
      <formula1>0</formula1>
      <formula2>72</formula2>
    </dataValidation>
    <dataValidation type="list" allowBlank="1" showInputMessage="1" showErrorMessage="1" prompt="Enter an &quot;X&quot; to indicate eligibility for the career credits._x000a_Enter an &quot;X' in the year achieved. One time event." sqref="T25 Z25 W25">
      <formula1>$AE$25:$AE$26</formula1>
    </dataValidation>
    <dataValidation type="list" allowBlank="1" showInputMessage="1" showErrorMessage="1" prompt="Enter an &quot;X&quot; in the year you renew. _x000a_" sqref="T26 Z26 W26">
      <formula1>$AE$25:$AE$26</formula1>
    </dataValidation>
    <dataValidation type="whole" allowBlank="1" showInputMessage="1" showErrorMessage="1" promptTitle="Enter a whole number." prompt="Enter the number of committees on which you serve that qualify._x000a__x000a_The career credits will be automatically calculated. " sqref="T29:T33 Z29:Z33 W29:W33">
      <formula1>0</formula1>
      <formula2>72</formula2>
    </dataValidation>
    <dataValidation type="list" allowBlank="1" showInputMessage="1" showErrorMessage="1" sqref="E16:F16 E48 E32:F32">
      <formula1>$AF$25:$AF$26</formula1>
    </dataValidation>
  </dataValidations>
  <printOptions horizontalCentered="1" verticalCentered="1"/>
  <pageMargins left="0.7" right="0.7" top="0.75" bottom="0.75" header="0.3" footer="0.3"/>
  <pageSetup scale="4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'Traditional Salary Schedules'!$E$71:$E$80</xm:f>
          </x14:formula1>
          <xm:sqref>F36 F20 F52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37"/>
  <sheetViews>
    <sheetView showGridLines="0" zoomScale="130" zoomScaleNormal="130" workbookViewId="0">
      <selection activeCell="I14" sqref="I14"/>
    </sheetView>
  </sheetViews>
  <sheetFormatPr defaultColWidth="0" defaultRowHeight="15" zeroHeight="1" x14ac:dyDescent="0.25"/>
  <cols>
    <col min="1" max="1" width="5.140625" style="3" customWidth="1"/>
    <col min="2" max="2" width="6.28515625" hidden="1" customWidth="1"/>
    <col min="3" max="3" width="9.140625" customWidth="1"/>
    <col min="4" max="5" width="7.85546875" customWidth="1"/>
    <col min="6" max="6" width="10.5703125" bestFit="1" customWidth="1"/>
    <col min="7" max="7" width="1.5703125" hidden="1" customWidth="1"/>
    <col min="8" max="8" width="3" hidden="1" customWidth="1"/>
    <col min="9" max="9" width="3.7109375" customWidth="1"/>
    <col min="10" max="10" width="6.28515625" hidden="1" customWidth="1"/>
    <col min="11" max="11" width="9.140625" customWidth="1"/>
    <col min="12" max="13" width="7.7109375" style="12" customWidth="1"/>
    <col min="14" max="14" width="10.5703125" bestFit="1" customWidth="1"/>
    <col min="15" max="15" width="1.5703125" hidden="1" customWidth="1"/>
    <col min="16" max="16" width="3" hidden="1" customWidth="1"/>
    <col min="17" max="17" width="3.7109375" customWidth="1"/>
    <col min="18" max="18" width="6.28515625" hidden="1" customWidth="1"/>
    <col min="19" max="19" width="9.140625" customWidth="1"/>
    <col min="20" max="21" width="7.85546875" customWidth="1"/>
    <col min="22" max="22" width="10.5703125" bestFit="1" customWidth="1"/>
    <col min="23" max="23" width="1.5703125" hidden="1" customWidth="1"/>
    <col min="24" max="24" width="3" hidden="1" customWidth="1"/>
    <col min="25" max="25" width="7" customWidth="1"/>
    <col min="26" max="16384" width="9.140625" hidden="1"/>
  </cols>
  <sheetData>
    <row r="1" spans="2:24" x14ac:dyDescent="0.25"/>
    <row r="2" spans="2:24" s="54" customFormat="1" ht="21" x14ac:dyDescent="0.35">
      <c r="B2" s="231" t="s">
        <v>5418</v>
      </c>
      <c r="C2" s="231"/>
      <c r="D2" s="231"/>
      <c r="E2" s="231"/>
      <c r="F2" s="231"/>
      <c r="G2" s="231"/>
      <c r="H2" s="231"/>
      <c r="J2" s="229" t="s">
        <v>5419</v>
      </c>
      <c r="K2" s="229"/>
      <c r="L2" s="229"/>
      <c r="M2" s="229"/>
      <c r="N2" s="229"/>
      <c r="O2" s="229"/>
      <c r="P2" s="229"/>
      <c r="R2" s="230" t="s">
        <v>5421</v>
      </c>
      <c r="S2" s="230"/>
      <c r="T2" s="230"/>
      <c r="U2" s="230"/>
      <c r="V2" s="230"/>
      <c r="W2" s="230"/>
      <c r="X2" s="230"/>
    </row>
    <row r="3" spans="2:24" x14ac:dyDescent="0.25"/>
    <row r="4" spans="2:24" x14ac:dyDescent="0.25">
      <c r="B4" s="3"/>
      <c r="C4" s="3"/>
      <c r="D4" s="3"/>
      <c r="E4" s="44" t="s">
        <v>5425</v>
      </c>
      <c r="F4" s="46">
        <v>50000</v>
      </c>
      <c r="G4" s="3"/>
      <c r="H4" s="3"/>
      <c r="J4" s="3"/>
      <c r="K4" s="3"/>
      <c r="M4" s="44" t="s">
        <v>5425</v>
      </c>
      <c r="N4" s="46">
        <v>51000</v>
      </c>
      <c r="O4" s="3"/>
      <c r="P4" s="3"/>
      <c r="R4" s="3"/>
      <c r="S4" s="3"/>
      <c r="T4" s="3"/>
      <c r="U4" s="44" t="s">
        <v>5425</v>
      </c>
      <c r="V4" s="46">
        <v>52000</v>
      </c>
      <c r="W4" s="3"/>
      <c r="X4" s="3"/>
    </row>
    <row r="5" spans="2:24" x14ac:dyDescent="0.25">
      <c r="B5" s="3"/>
      <c r="C5" s="3"/>
      <c r="D5" s="3"/>
      <c r="E5" s="44" t="s">
        <v>5426</v>
      </c>
      <c r="F5" s="47">
        <v>5000</v>
      </c>
      <c r="G5" s="3"/>
      <c r="H5" s="3"/>
      <c r="J5" s="3"/>
      <c r="K5" s="3"/>
      <c r="M5" s="44" t="s">
        <v>5426</v>
      </c>
      <c r="N5" s="47">
        <v>5000</v>
      </c>
      <c r="O5" s="3"/>
      <c r="P5" s="3"/>
      <c r="R5" s="3"/>
      <c r="S5" s="3"/>
      <c r="T5" s="3"/>
      <c r="U5" s="44" t="s">
        <v>5426</v>
      </c>
      <c r="V5" s="47">
        <v>5000</v>
      </c>
      <c r="W5" s="3"/>
      <c r="X5" s="3"/>
    </row>
    <row r="6" spans="2:24" s="3" customFormat="1" x14ac:dyDescent="0.25">
      <c r="E6" s="44"/>
      <c r="F6" s="47"/>
      <c r="L6" s="12"/>
      <c r="M6" s="111"/>
      <c r="N6" s="47"/>
      <c r="U6" s="44"/>
      <c r="V6" s="47"/>
    </row>
    <row r="7" spans="2:24" ht="30" x14ac:dyDescent="0.25">
      <c r="B7" s="42" t="s">
        <v>5422</v>
      </c>
      <c r="C7" s="10" t="s">
        <v>5470</v>
      </c>
      <c r="D7" s="232" t="s">
        <v>5463</v>
      </c>
      <c r="E7" s="232"/>
      <c r="F7" s="42" t="s">
        <v>5424</v>
      </c>
      <c r="G7" s="3"/>
      <c r="H7" s="12"/>
      <c r="J7" s="42" t="s">
        <v>5422</v>
      </c>
      <c r="K7" s="110" t="s">
        <v>5470</v>
      </c>
      <c r="L7" s="232" t="s">
        <v>5463</v>
      </c>
      <c r="M7" s="232"/>
      <c r="N7" s="42" t="s">
        <v>5424</v>
      </c>
      <c r="O7" s="3"/>
      <c r="P7" s="12"/>
      <c r="R7" s="42" t="s">
        <v>5422</v>
      </c>
      <c r="S7" s="110" t="s">
        <v>5470</v>
      </c>
      <c r="T7" s="232" t="s">
        <v>5463</v>
      </c>
      <c r="U7" s="232"/>
      <c r="V7" s="42" t="s">
        <v>5424</v>
      </c>
      <c r="W7" s="3"/>
      <c r="X7" s="12"/>
    </row>
    <row r="8" spans="2:24" x14ac:dyDescent="0.25">
      <c r="B8" s="45">
        <v>150</v>
      </c>
      <c r="C8" s="12">
        <v>1</v>
      </c>
      <c r="D8" s="12">
        <v>0</v>
      </c>
      <c r="E8" s="12">
        <f>D8+B8</f>
        <v>150</v>
      </c>
      <c r="F8" s="43">
        <f>F4</f>
        <v>50000</v>
      </c>
      <c r="G8" s="48"/>
      <c r="H8" s="106">
        <f>C8</f>
        <v>1</v>
      </c>
      <c r="J8" s="45">
        <f>B8</f>
        <v>150</v>
      </c>
      <c r="K8" s="12">
        <v>1</v>
      </c>
      <c r="L8" s="12">
        <v>0</v>
      </c>
      <c r="M8" s="12">
        <f>L8+J8</f>
        <v>150</v>
      </c>
      <c r="N8" s="43">
        <f>N4</f>
        <v>51000</v>
      </c>
      <c r="O8" s="48"/>
      <c r="P8" s="106">
        <f>K8</f>
        <v>1</v>
      </c>
      <c r="R8" s="45">
        <f>J8</f>
        <v>150</v>
      </c>
      <c r="S8" s="12">
        <v>1</v>
      </c>
      <c r="T8" s="12">
        <v>0</v>
      </c>
      <c r="U8" s="12">
        <f>T8+R8</f>
        <v>150</v>
      </c>
      <c r="V8" s="43">
        <f>V4</f>
        <v>52000</v>
      </c>
      <c r="W8" s="48"/>
      <c r="X8" s="106">
        <f>S8</f>
        <v>1</v>
      </c>
    </row>
    <row r="9" spans="2:24" x14ac:dyDescent="0.25">
      <c r="B9" s="45">
        <f>B8</f>
        <v>150</v>
      </c>
      <c r="C9" s="12">
        <v>2</v>
      </c>
      <c r="D9" s="12">
        <f>E8+1</f>
        <v>151</v>
      </c>
      <c r="E9" s="12">
        <f>D9+B9-1</f>
        <v>300</v>
      </c>
      <c r="F9" s="43">
        <f t="shared" ref="F9:F19" si="0">F8+$F$5</f>
        <v>55000</v>
      </c>
      <c r="G9" s="48"/>
      <c r="H9" s="106">
        <f t="shared" ref="H9:H19" si="1">C9</f>
        <v>2</v>
      </c>
      <c r="J9" s="45">
        <f>J8</f>
        <v>150</v>
      </c>
      <c r="K9" s="12">
        <v>2</v>
      </c>
      <c r="L9" s="12">
        <f>M8+1</f>
        <v>151</v>
      </c>
      <c r="M9" s="12">
        <f>L9+J9-1</f>
        <v>300</v>
      </c>
      <c r="N9" s="43">
        <f>N8+$N$5</f>
        <v>56000</v>
      </c>
      <c r="O9" s="48"/>
      <c r="P9" s="106">
        <f t="shared" ref="P9:P19" si="2">K9</f>
        <v>2</v>
      </c>
      <c r="R9" s="45">
        <f>R8</f>
        <v>150</v>
      </c>
      <c r="S9" s="12">
        <v>2</v>
      </c>
      <c r="T9" s="12">
        <f>U8+1</f>
        <v>151</v>
      </c>
      <c r="U9" s="12">
        <f>T9+R9-1</f>
        <v>300</v>
      </c>
      <c r="V9" s="43">
        <f>V8+$V$5</f>
        <v>57000</v>
      </c>
      <c r="W9" s="48"/>
      <c r="X9" s="106">
        <f t="shared" ref="X9:X19" si="3">S9</f>
        <v>2</v>
      </c>
    </row>
    <row r="10" spans="2:24" x14ac:dyDescent="0.25">
      <c r="B10" s="45">
        <f t="shared" ref="B10:B19" si="4">B9</f>
        <v>150</v>
      </c>
      <c r="C10" s="12">
        <v>3</v>
      </c>
      <c r="D10" s="12">
        <f t="shared" ref="D10:D19" si="5">E9+1</f>
        <v>301</v>
      </c>
      <c r="E10" s="12">
        <f t="shared" ref="E10:E19" si="6">D10+B10-1</f>
        <v>450</v>
      </c>
      <c r="F10" s="43">
        <f t="shared" si="0"/>
        <v>60000</v>
      </c>
      <c r="G10" s="48"/>
      <c r="H10" s="106">
        <f t="shared" si="1"/>
        <v>3</v>
      </c>
      <c r="J10" s="45">
        <f t="shared" ref="J10:J19" si="7">J9</f>
        <v>150</v>
      </c>
      <c r="K10" s="12">
        <v>3</v>
      </c>
      <c r="L10" s="12">
        <f t="shared" ref="L10:L19" si="8">M9+1</f>
        <v>301</v>
      </c>
      <c r="M10" s="12">
        <f t="shared" ref="M10:M19" si="9">L10+J10-1</f>
        <v>450</v>
      </c>
      <c r="N10" s="43">
        <f t="shared" ref="N10:N13" si="10">N9+$N$5</f>
        <v>61000</v>
      </c>
      <c r="O10" s="48"/>
      <c r="P10" s="106">
        <f t="shared" si="2"/>
        <v>3</v>
      </c>
      <c r="R10" s="45">
        <f t="shared" ref="R10:R19" si="11">R9</f>
        <v>150</v>
      </c>
      <c r="S10" s="12">
        <v>3</v>
      </c>
      <c r="T10" s="12">
        <f t="shared" ref="T10:T19" si="12">U9+1</f>
        <v>301</v>
      </c>
      <c r="U10" s="12">
        <f t="shared" ref="U10:U19" si="13">T10+R10-1</f>
        <v>450</v>
      </c>
      <c r="V10" s="43">
        <f t="shared" ref="V10:V19" si="14">V9+$V$5</f>
        <v>62000</v>
      </c>
      <c r="W10" s="48"/>
      <c r="X10" s="106">
        <f t="shared" si="3"/>
        <v>3</v>
      </c>
    </row>
    <row r="11" spans="2:24" x14ac:dyDescent="0.25">
      <c r="B11" s="45">
        <f t="shared" si="4"/>
        <v>150</v>
      </c>
      <c r="C11" s="12">
        <v>4</v>
      </c>
      <c r="D11" s="12">
        <f t="shared" si="5"/>
        <v>451</v>
      </c>
      <c r="E11" s="12">
        <f t="shared" si="6"/>
        <v>600</v>
      </c>
      <c r="F11" s="43">
        <f t="shared" si="0"/>
        <v>65000</v>
      </c>
      <c r="G11" s="48"/>
      <c r="H11" s="106">
        <f t="shared" si="1"/>
        <v>4</v>
      </c>
      <c r="J11" s="45">
        <f t="shared" si="7"/>
        <v>150</v>
      </c>
      <c r="K11" s="12">
        <v>4</v>
      </c>
      <c r="L11" s="12">
        <f t="shared" si="8"/>
        <v>451</v>
      </c>
      <c r="M11" s="12">
        <f t="shared" si="9"/>
        <v>600</v>
      </c>
      <c r="N11" s="43">
        <f t="shared" si="10"/>
        <v>66000</v>
      </c>
      <c r="O11" s="48"/>
      <c r="P11" s="106">
        <f t="shared" si="2"/>
        <v>4</v>
      </c>
      <c r="R11" s="45">
        <f t="shared" si="11"/>
        <v>150</v>
      </c>
      <c r="S11" s="12">
        <v>4</v>
      </c>
      <c r="T11" s="12">
        <f t="shared" si="12"/>
        <v>451</v>
      </c>
      <c r="U11" s="12">
        <f t="shared" si="13"/>
        <v>600</v>
      </c>
      <c r="V11" s="43">
        <f t="shared" si="14"/>
        <v>67000</v>
      </c>
      <c r="W11" s="48"/>
      <c r="X11" s="106">
        <f t="shared" si="3"/>
        <v>4</v>
      </c>
    </row>
    <row r="12" spans="2:24" x14ac:dyDescent="0.25">
      <c r="B12" s="45">
        <f t="shared" si="4"/>
        <v>150</v>
      </c>
      <c r="C12" s="12">
        <v>5</v>
      </c>
      <c r="D12" s="12">
        <f t="shared" si="5"/>
        <v>601</v>
      </c>
      <c r="E12" s="12">
        <f t="shared" si="6"/>
        <v>750</v>
      </c>
      <c r="F12" s="43">
        <f t="shared" si="0"/>
        <v>70000</v>
      </c>
      <c r="G12" s="48"/>
      <c r="H12" s="106">
        <f t="shared" si="1"/>
        <v>5</v>
      </c>
      <c r="J12" s="45">
        <f t="shared" si="7"/>
        <v>150</v>
      </c>
      <c r="K12" s="12">
        <v>5</v>
      </c>
      <c r="L12" s="12">
        <f t="shared" si="8"/>
        <v>601</v>
      </c>
      <c r="M12" s="12">
        <f t="shared" si="9"/>
        <v>750</v>
      </c>
      <c r="N12" s="43">
        <f t="shared" si="10"/>
        <v>71000</v>
      </c>
      <c r="O12" s="48"/>
      <c r="P12" s="106">
        <f t="shared" si="2"/>
        <v>5</v>
      </c>
      <c r="R12" s="45">
        <f t="shared" si="11"/>
        <v>150</v>
      </c>
      <c r="S12" s="12">
        <v>5</v>
      </c>
      <c r="T12" s="12">
        <f t="shared" si="12"/>
        <v>601</v>
      </c>
      <c r="U12" s="12">
        <f t="shared" si="13"/>
        <v>750</v>
      </c>
      <c r="V12" s="43">
        <f t="shared" si="14"/>
        <v>72000</v>
      </c>
      <c r="W12" s="48"/>
      <c r="X12" s="106">
        <f t="shared" si="3"/>
        <v>5</v>
      </c>
    </row>
    <row r="13" spans="2:24" x14ac:dyDescent="0.25">
      <c r="B13" s="45">
        <f t="shared" si="4"/>
        <v>150</v>
      </c>
      <c r="C13" s="12">
        <v>6</v>
      </c>
      <c r="D13" s="12">
        <f t="shared" si="5"/>
        <v>751</v>
      </c>
      <c r="E13" s="12">
        <f t="shared" si="6"/>
        <v>900</v>
      </c>
      <c r="F13" s="43">
        <f t="shared" si="0"/>
        <v>75000</v>
      </c>
      <c r="G13" s="48"/>
      <c r="H13" s="106">
        <f t="shared" si="1"/>
        <v>6</v>
      </c>
      <c r="J13" s="45">
        <f t="shared" si="7"/>
        <v>150</v>
      </c>
      <c r="K13" s="12">
        <v>6</v>
      </c>
      <c r="L13" s="12">
        <f t="shared" si="8"/>
        <v>751</v>
      </c>
      <c r="M13" s="12">
        <f t="shared" si="9"/>
        <v>900</v>
      </c>
      <c r="N13" s="43">
        <f t="shared" si="10"/>
        <v>76000</v>
      </c>
      <c r="O13" s="48"/>
      <c r="P13" s="106">
        <f t="shared" si="2"/>
        <v>6</v>
      </c>
      <c r="R13" s="45">
        <f t="shared" si="11"/>
        <v>150</v>
      </c>
      <c r="S13" s="12">
        <v>6</v>
      </c>
      <c r="T13" s="12">
        <f t="shared" si="12"/>
        <v>751</v>
      </c>
      <c r="U13" s="12">
        <f t="shared" si="13"/>
        <v>900</v>
      </c>
      <c r="V13" s="43">
        <f t="shared" si="14"/>
        <v>77000</v>
      </c>
      <c r="W13" s="48"/>
      <c r="X13" s="106">
        <f t="shared" si="3"/>
        <v>6</v>
      </c>
    </row>
    <row r="14" spans="2:24" x14ac:dyDescent="0.25">
      <c r="B14" s="45">
        <f t="shared" si="4"/>
        <v>150</v>
      </c>
      <c r="C14" s="12">
        <v>7</v>
      </c>
      <c r="D14" s="12">
        <f t="shared" si="5"/>
        <v>901</v>
      </c>
      <c r="E14" s="12">
        <f t="shared" si="6"/>
        <v>1050</v>
      </c>
      <c r="F14" s="43">
        <f t="shared" si="0"/>
        <v>80000</v>
      </c>
      <c r="G14" s="48"/>
      <c r="H14" s="106">
        <f t="shared" si="1"/>
        <v>7</v>
      </c>
      <c r="J14" s="45">
        <f t="shared" si="7"/>
        <v>150</v>
      </c>
      <c r="K14" s="12">
        <v>7</v>
      </c>
      <c r="L14" s="12">
        <f t="shared" si="8"/>
        <v>901</v>
      </c>
      <c r="M14" s="12">
        <f t="shared" si="9"/>
        <v>1050</v>
      </c>
      <c r="N14" s="43">
        <f t="shared" ref="N14:N19" si="15">N13+$N$5</f>
        <v>81000</v>
      </c>
      <c r="O14" s="48"/>
      <c r="P14" s="106">
        <f t="shared" si="2"/>
        <v>7</v>
      </c>
      <c r="R14" s="45">
        <f t="shared" si="11"/>
        <v>150</v>
      </c>
      <c r="S14" s="12">
        <v>7</v>
      </c>
      <c r="T14" s="12">
        <f t="shared" si="12"/>
        <v>901</v>
      </c>
      <c r="U14" s="12">
        <f t="shared" si="13"/>
        <v>1050</v>
      </c>
      <c r="V14" s="43">
        <f t="shared" si="14"/>
        <v>82000</v>
      </c>
      <c r="W14" s="48"/>
      <c r="X14" s="106">
        <f t="shared" si="3"/>
        <v>7</v>
      </c>
    </row>
    <row r="15" spans="2:24" x14ac:dyDescent="0.25">
      <c r="B15" s="45">
        <f t="shared" si="4"/>
        <v>150</v>
      </c>
      <c r="C15" s="12">
        <v>8</v>
      </c>
      <c r="D15" s="12">
        <f t="shared" si="5"/>
        <v>1051</v>
      </c>
      <c r="E15" s="12">
        <f t="shared" si="6"/>
        <v>1200</v>
      </c>
      <c r="F15" s="43">
        <f t="shared" si="0"/>
        <v>85000</v>
      </c>
      <c r="G15" s="48"/>
      <c r="H15" s="106">
        <f t="shared" si="1"/>
        <v>8</v>
      </c>
      <c r="J15" s="45">
        <f t="shared" si="7"/>
        <v>150</v>
      </c>
      <c r="K15" s="12">
        <v>8</v>
      </c>
      <c r="L15" s="12">
        <f t="shared" si="8"/>
        <v>1051</v>
      </c>
      <c r="M15" s="12">
        <f t="shared" si="9"/>
        <v>1200</v>
      </c>
      <c r="N15" s="43">
        <f t="shared" si="15"/>
        <v>86000</v>
      </c>
      <c r="O15" s="48"/>
      <c r="P15" s="106">
        <f t="shared" si="2"/>
        <v>8</v>
      </c>
      <c r="R15" s="45">
        <f t="shared" si="11"/>
        <v>150</v>
      </c>
      <c r="S15" s="12">
        <v>8</v>
      </c>
      <c r="T15" s="12">
        <f t="shared" si="12"/>
        <v>1051</v>
      </c>
      <c r="U15" s="12">
        <f t="shared" si="13"/>
        <v>1200</v>
      </c>
      <c r="V15" s="43">
        <f t="shared" si="14"/>
        <v>87000</v>
      </c>
      <c r="W15" s="48"/>
      <c r="X15" s="106">
        <f t="shared" si="3"/>
        <v>8</v>
      </c>
    </row>
    <row r="16" spans="2:24" x14ac:dyDescent="0.25">
      <c r="B16" s="45">
        <f t="shared" si="4"/>
        <v>150</v>
      </c>
      <c r="C16" s="12">
        <v>9</v>
      </c>
      <c r="D16" s="12">
        <f t="shared" si="5"/>
        <v>1201</v>
      </c>
      <c r="E16" s="12">
        <f t="shared" si="6"/>
        <v>1350</v>
      </c>
      <c r="F16" s="43">
        <f t="shared" si="0"/>
        <v>90000</v>
      </c>
      <c r="G16" s="48"/>
      <c r="H16" s="106">
        <f t="shared" si="1"/>
        <v>9</v>
      </c>
      <c r="J16" s="45">
        <f t="shared" si="7"/>
        <v>150</v>
      </c>
      <c r="K16" s="12">
        <v>9</v>
      </c>
      <c r="L16" s="12">
        <f t="shared" si="8"/>
        <v>1201</v>
      </c>
      <c r="M16" s="12">
        <f t="shared" si="9"/>
        <v>1350</v>
      </c>
      <c r="N16" s="43">
        <f t="shared" si="15"/>
        <v>91000</v>
      </c>
      <c r="O16" s="48"/>
      <c r="P16" s="106">
        <f t="shared" si="2"/>
        <v>9</v>
      </c>
      <c r="R16" s="45">
        <f t="shared" si="11"/>
        <v>150</v>
      </c>
      <c r="S16" s="12">
        <v>9</v>
      </c>
      <c r="T16" s="12">
        <f t="shared" si="12"/>
        <v>1201</v>
      </c>
      <c r="U16" s="12">
        <f t="shared" si="13"/>
        <v>1350</v>
      </c>
      <c r="V16" s="43">
        <f t="shared" si="14"/>
        <v>92000</v>
      </c>
      <c r="W16" s="48"/>
      <c r="X16" s="106">
        <f t="shared" si="3"/>
        <v>9</v>
      </c>
    </row>
    <row r="17" spans="2:24" x14ac:dyDescent="0.25">
      <c r="B17" s="45">
        <f t="shared" si="4"/>
        <v>150</v>
      </c>
      <c r="C17" s="12">
        <v>10</v>
      </c>
      <c r="D17" s="12">
        <f t="shared" si="5"/>
        <v>1351</v>
      </c>
      <c r="E17" s="12">
        <f t="shared" si="6"/>
        <v>1500</v>
      </c>
      <c r="F17" s="43">
        <f t="shared" si="0"/>
        <v>95000</v>
      </c>
      <c r="G17" s="48"/>
      <c r="H17" s="106">
        <f t="shared" si="1"/>
        <v>10</v>
      </c>
      <c r="J17" s="45">
        <f t="shared" si="7"/>
        <v>150</v>
      </c>
      <c r="K17" s="12">
        <v>10</v>
      </c>
      <c r="L17" s="12">
        <f t="shared" si="8"/>
        <v>1351</v>
      </c>
      <c r="M17" s="12">
        <f t="shared" si="9"/>
        <v>1500</v>
      </c>
      <c r="N17" s="43">
        <f t="shared" si="15"/>
        <v>96000</v>
      </c>
      <c r="O17" s="48"/>
      <c r="P17" s="106">
        <f t="shared" si="2"/>
        <v>10</v>
      </c>
      <c r="R17" s="45">
        <f t="shared" si="11"/>
        <v>150</v>
      </c>
      <c r="S17" s="12">
        <v>10</v>
      </c>
      <c r="T17" s="12">
        <f t="shared" si="12"/>
        <v>1351</v>
      </c>
      <c r="U17" s="12">
        <f t="shared" si="13"/>
        <v>1500</v>
      </c>
      <c r="V17" s="43">
        <f t="shared" si="14"/>
        <v>97000</v>
      </c>
      <c r="W17" s="48"/>
      <c r="X17" s="106">
        <f t="shared" si="3"/>
        <v>10</v>
      </c>
    </row>
    <row r="18" spans="2:24" x14ac:dyDescent="0.25">
      <c r="B18" s="45">
        <f t="shared" si="4"/>
        <v>150</v>
      </c>
      <c r="C18" s="12">
        <v>11</v>
      </c>
      <c r="D18" s="12">
        <f t="shared" si="5"/>
        <v>1501</v>
      </c>
      <c r="E18" s="12">
        <f t="shared" si="6"/>
        <v>1650</v>
      </c>
      <c r="F18" s="43">
        <f t="shared" si="0"/>
        <v>100000</v>
      </c>
      <c r="G18" s="48"/>
      <c r="H18" s="106">
        <f t="shared" si="1"/>
        <v>11</v>
      </c>
      <c r="J18" s="45">
        <f t="shared" si="7"/>
        <v>150</v>
      </c>
      <c r="K18" s="12">
        <v>11</v>
      </c>
      <c r="L18" s="12">
        <f t="shared" si="8"/>
        <v>1501</v>
      </c>
      <c r="M18" s="12">
        <f t="shared" si="9"/>
        <v>1650</v>
      </c>
      <c r="N18" s="43">
        <f t="shared" si="15"/>
        <v>101000</v>
      </c>
      <c r="O18" s="48"/>
      <c r="P18" s="106">
        <f t="shared" si="2"/>
        <v>11</v>
      </c>
      <c r="R18" s="45">
        <f t="shared" si="11"/>
        <v>150</v>
      </c>
      <c r="S18" s="12">
        <v>11</v>
      </c>
      <c r="T18" s="12">
        <f t="shared" si="12"/>
        <v>1501</v>
      </c>
      <c r="U18" s="12">
        <f t="shared" si="13"/>
        <v>1650</v>
      </c>
      <c r="V18" s="43">
        <f t="shared" si="14"/>
        <v>102000</v>
      </c>
      <c r="W18" s="48"/>
      <c r="X18" s="106">
        <f t="shared" si="3"/>
        <v>11</v>
      </c>
    </row>
    <row r="19" spans="2:24" x14ac:dyDescent="0.25">
      <c r="B19" s="45">
        <f t="shared" si="4"/>
        <v>150</v>
      </c>
      <c r="C19" s="12">
        <v>12</v>
      </c>
      <c r="D19" s="12">
        <f t="shared" si="5"/>
        <v>1651</v>
      </c>
      <c r="E19" s="12">
        <f t="shared" si="6"/>
        <v>1800</v>
      </c>
      <c r="F19" s="43">
        <f t="shared" si="0"/>
        <v>105000</v>
      </c>
      <c r="G19" s="48"/>
      <c r="H19" s="106">
        <f t="shared" si="1"/>
        <v>12</v>
      </c>
      <c r="J19" s="45">
        <f t="shared" si="7"/>
        <v>150</v>
      </c>
      <c r="K19" s="12">
        <v>12</v>
      </c>
      <c r="L19" s="12">
        <f t="shared" si="8"/>
        <v>1651</v>
      </c>
      <c r="M19" s="12">
        <f t="shared" si="9"/>
        <v>1800</v>
      </c>
      <c r="N19" s="43">
        <f t="shared" si="15"/>
        <v>106000</v>
      </c>
      <c r="O19" s="48"/>
      <c r="P19" s="106">
        <f t="shared" si="2"/>
        <v>12</v>
      </c>
      <c r="R19" s="45">
        <f t="shared" si="11"/>
        <v>150</v>
      </c>
      <c r="S19" s="12">
        <v>12</v>
      </c>
      <c r="T19" s="12">
        <f t="shared" si="12"/>
        <v>1651</v>
      </c>
      <c r="U19" s="12">
        <f t="shared" si="13"/>
        <v>1800</v>
      </c>
      <c r="V19" s="43">
        <f t="shared" si="14"/>
        <v>107000</v>
      </c>
      <c r="W19" s="48"/>
      <c r="X19" s="106">
        <f t="shared" si="3"/>
        <v>12</v>
      </c>
    </row>
    <row r="20" spans="2:24" x14ac:dyDescent="0.25">
      <c r="B20" s="50"/>
      <c r="C20" s="51"/>
      <c r="D20" s="51"/>
      <c r="E20" s="51"/>
      <c r="F20" s="52"/>
      <c r="G20" s="53"/>
      <c r="H20" s="49"/>
    </row>
    <row r="21" spans="2:24" x14ac:dyDescent="0.25">
      <c r="B21" s="50"/>
      <c r="C21" s="51"/>
      <c r="D21" s="51"/>
      <c r="E21" s="51"/>
      <c r="F21" s="52"/>
      <c r="G21" s="53"/>
      <c r="H21" s="49"/>
    </row>
    <row r="22" spans="2:24" hidden="1" x14ac:dyDescent="0.25">
      <c r="B22" s="50"/>
      <c r="C22" s="51"/>
      <c r="D22" s="51"/>
      <c r="E22" s="51"/>
      <c r="F22" s="52"/>
      <c r="G22" s="53"/>
      <c r="H22" s="49"/>
    </row>
    <row r="23" spans="2:24" hidden="1" x14ac:dyDescent="0.25">
      <c r="B23" s="50"/>
      <c r="C23" s="51"/>
      <c r="D23" s="51"/>
      <c r="E23" s="51"/>
      <c r="F23" s="52"/>
      <c r="G23" s="53"/>
      <c r="H23" s="49"/>
    </row>
    <row r="24" spans="2:24" hidden="1" x14ac:dyDescent="0.25">
      <c r="B24" s="50"/>
      <c r="C24" s="51"/>
      <c r="D24" s="51"/>
      <c r="E24" s="51"/>
      <c r="F24" s="52"/>
      <c r="G24" s="53"/>
      <c r="H24" s="49"/>
    </row>
    <row r="25" spans="2:24" hidden="1" x14ac:dyDescent="0.25">
      <c r="B25" s="50"/>
      <c r="C25" s="51"/>
      <c r="D25" s="51"/>
      <c r="E25" s="51"/>
      <c r="F25" s="52"/>
      <c r="G25" s="53"/>
      <c r="H25" s="49"/>
      <c r="N25" s="52"/>
      <c r="V25" s="52"/>
    </row>
    <row r="26" spans="2:24" hidden="1" x14ac:dyDescent="0.25">
      <c r="F26" s="107"/>
      <c r="N26" s="107"/>
      <c r="V26" s="107"/>
    </row>
    <row r="27" spans="2:24" hidden="1" x14ac:dyDescent="0.25">
      <c r="F27" s="107"/>
      <c r="N27" s="107"/>
      <c r="V27" s="107"/>
    </row>
    <row r="28" spans="2:24" hidden="1" x14ac:dyDescent="0.25">
      <c r="F28" s="107"/>
      <c r="N28" s="107"/>
      <c r="V28" s="107"/>
    </row>
    <row r="29" spans="2:24" hidden="1" x14ac:dyDescent="0.25">
      <c r="F29" s="107"/>
      <c r="N29" s="107"/>
      <c r="V29" s="107"/>
    </row>
    <row r="30" spans="2:24" hidden="1" x14ac:dyDescent="0.25">
      <c r="F30" s="107"/>
      <c r="N30" s="107"/>
      <c r="V30" s="107"/>
    </row>
    <row r="31" spans="2:24" hidden="1" x14ac:dyDescent="0.25">
      <c r="F31" s="107"/>
      <c r="N31" s="107"/>
      <c r="V31" s="107"/>
    </row>
    <row r="32" spans="2:24" hidden="1" x14ac:dyDescent="0.25">
      <c r="F32" s="107"/>
      <c r="N32" s="107"/>
      <c r="V32" s="107"/>
    </row>
    <row r="33" spans="6:22" hidden="1" x14ac:dyDescent="0.25">
      <c r="F33" s="107"/>
      <c r="N33" s="107"/>
      <c r="V33" s="107"/>
    </row>
    <row r="34" spans="6:22" hidden="1" x14ac:dyDescent="0.25">
      <c r="F34" s="107"/>
      <c r="N34" s="107"/>
      <c r="V34" s="107"/>
    </row>
    <row r="35" spans="6:22" hidden="1" x14ac:dyDescent="0.25">
      <c r="F35" s="107"/>
      <c r="N35" s="107"/>
      <c r="V35" s="107"/>
    </row>
    <row r="36" spans="6:22" hidden="1" x14ac:dyDescent="0.25">
      <c r="F36" s="107"/>
      <c r="N36" s="107"/>
      <c r="V36" s="107"/>
    </row>
    <row r="37" spans="6:22" hidden="1" x14ac:dyDescent="0.25">
      <c r="F37" s="107"/>
      <c r="N37" s="107"/>
      <c r="V37" s="107"/>
    </row>
  </sheetData>
  <sheetProtection algorithmName="SHA-512" hashValue="o6xX77dzF6SSdcLWuyrqxdg90HoqLlL30kNv6xQr81Qv+Jj86ohlNYOCl4OmidKpZJEq6etRdUCM1QM07LZ2AA==" saltValue="zrQ8R7ygHfoBkOqwoBmcPw==" spinCount="100000" sheet="1" objects="1" scenarios="1"/>
  <mergeCells count="6">
    <mergeCell ref="J2:P2"/>
    <mergeCell ref="R2:X2"/>
    <mergeCell ref="B2:H2"/>
    <mergeCell ref="D7:E7"/>
    <mergeCell ref="L7:M7"/>
    <mergeCell ref="T7:U7"/>
  </mergeCells>
  <printOptions horizontalCentered="1" verticalCentered="1"/>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BV137"/>
  <sheetViews>
    <sheetView showGridLines="0" zoomScale="70" zoomScaleNormal="70" workbookViewId="0">
      <selection activeCell="E9" sqref="E9"/>
    </sheetView>
  </sheetViews>
  <sheetFormatPr defaultColWidth="0" defaultRowHeight="15" zeroHeight="1" outlineLevelCol="1" x14ac:dyDescent="0.3"/>
  <cols>
    <col min="1" max="1" width="4.42578125" style="8" customWidth="1"/>
    <col min="2" max="2" width="6.42578125" style="8" bestFit="1" customWidth="1"/>
    <col min="3" max="11" width="10" style="8" customWidth="1"/>
    <col min="12" max="12" width="11.28515625" style="8" bestFit="1" customWidth="1"/>
    <col min="13" max="13" width="4" style="8" customWidth="1"/>
    <col min="14" max="16" width="9.28515625" style="8" hidden="1" customWidth="1" outlineLevel="1"/>
    <col min="17" max="17" width="9.5703125" style="8" hidden="1" customWidth="1" outlineLevel="1"/>
    <col min="18" max="25" width="9.28515625" style="8" hidden="1" customWidth="1" outlineLevel="1"/>
    <col min="26" max="26" width="4.5703125" style="8" customWidth="1" collapsed="1"/>
    <col min="27" max="27" width="10.5703125" style="8" bestFit="1" customWidth="1"/>
    <col min="28" max="28" width="11.42578125" style="8" bestFit="1" customWidth="1"/>
    <col min="29" max="36" width="10.28515625" style="8" bestFit="1" customWidth="1"/>
    <col min="37" max="37" width="12" style="8" customWidth="1"/>
    <col min="38" max="38" width="3.5703125" style="8" customWidth="1"/>
    <col min="39" max="39" width="10.28515625" style="8" bestFit="1" customWidth="1"/>
    <col min="40" max="48" width="9.28515625" style="8" customWidth="1"/>
    <col min="49" max="49" width="11.7109375" style="8" bestFit="1" customWidth="1"/>
    <col min="50" max="50" width="3.28515625" style="8" customWidth="1"/>
    <col min="51" max="51" width="9.28515625" style="8" customWidth="1"/>
    <col min="52" max="52" width="10.7109375" style="8" customWidth="1"/>
    <col min="53" max="60" width="9.28515625" style="8" customWidth="1"/>
    <col min="61" max="61" width="11.5703125" style="8" bestFit="1" customWidth="1"/>
    <col min="62" max="62" width="9.28515625" style="8" customWidth="1"/>
    <col min="63" max="74" width="0" style="8" hidden="1" customWidth="1"/>
    <col min="75" max="16384" width="9.28515625" style="8" hidden="1"/>
  </cols>
  <sheetData>
    <row r="1" spans="2:74" ht="27" x14ac:dyDescent="0.5">
      <c r="C1" s="223" t="s">
        <v>5414</v>
      </c>
      <c r="D1" s="223"/>
      <c r="E1" s="223"/>
      <c r="F1" s="223"/>
      <c r="G1" s="223"/>
      <c r="H1" s="223"/>
      <c r="I1" s="223"/>
      <c r="J1" s="223"/>
      <c r="K1" s="223"/>
      <c r="L1" s="223"/>
      <c r="P1" s="7">
        <v>4.4999999999999998E-2</v>
      </c>
      <c r="AB1" s="227" t="s">
        <v>5415</v>
      </c>
      <c r="AC1" s="227"/>
      <c r="AD1" s="227"/>
      <c r="AE1" s="227"/>
      <c r="AF1" s="227"/>
      <c r="AG1" s="227"/>
      <c r="AH1" s="227"/>
      <c r="AI1" s="227"/>
      <c r="AJ1" s="227"/>
      <c r="AK1" s="227"/>
      <c r="AN1" s="211" t="s">
        <v>5416</v>
      </c>
      <c r="AO1" s="211"/>
      <c r="AP1" s="211"/>
      <c r="AQ1" s="211"/>
      <c r="AR1" s="211"/>
      <c r="AS1" s="211"/>
      <c r="AT1" s="211"/>
      <c r="AU1" s="211"/>
      <c r="AV1" s="211"/>
      <c r="AW1" s="211"/>
      <c r="AZ1" s="216" t="s">
        <v>5420</v>
      </c>
      <c r="BA1" s="216"/>
      <c r="BB1" s="216"/>
      <c r="BC1" s="216"/>
      <c r="BD1" s="216"/>
      <c r="BE1" s="216"/>
      <c r="BF1" s="216"/>
      <c r="BG1" s="216"/>
      <c r="BH1" s="216"/>
      <c r="BI1" s="216"/>
    </row>
    <row r="2" spans="2:74" x14ac:dyDescent="0.3">
      <c r="P2" s="7">
        <v>4.4999999999999998E-2</v>
      </c>
      <c r="AA2" s="14">
        <v>5.0000000000000001E-3</v>
      </c>
      <c r="AB2" s="15"/>
      <c r="AM2" s="14">
        <v>5.0000000000000001E-3</v>
      </c>
      <c r="AN2" s="15"/>
      <c r="AY2" s="14">
        <v>5.0000000000000001E-3</v>
      </c>
      <c r="AZ2" s="15"/>
    </row>
    <row r="3" spans="2:74" ht="15.75" x14ac:dyDescent="0.3">
      <c r="B3" s="7"/>
      <c r="C3" s="7">
        <v>1</v>
      </c>
      <c r="D3" s="7">
        <v>2</v>
      </c>
      <c r="E3" s="7">
        <v>3</v>
      </c>
      <c r="F3" s="7">
        <v>4</v>
      </c>
      <c r="G3" s="7">
        <v>5</v>
      </c>
      <c r="H3" s="7">
        <v>6</v>
      </c>
      <c r="I3" s="7">
        <v>7</v>
      </c>
      <c r="J3" s="7">
        <v>8</v>
      </c>
      <c r="K3" s="7">
        <v>9</v>
      </c>
      <c r="L3" s="7">
        <v>10</v>
      </c>
      <c r="O3" s="7"/>
      <c r="P3" s="7">
        <v>1</v>
      </c>
      <c r="Q3" s="7">
        <v>2</v>
      </c>
      <c r="R3" s="7">
        <v>3</v>
      </c>
      <c r="S3" s="7">
        <v>4</v>
      </c>
      <c r="T3" s="7">
        <v>5</v>
      </c>
      <c r="U3" s="7">
        <v>6</v>
      </c>
      <c r="V3" s="7">
        <v>7</v>
      </c>
      <c r="W3" s="7">
        <v>8</v>
      </c>
      <c r="X3" s="7">
        <v>9</v>
      </c>
      <c r="Y3" s="7">
        <v>10</v>
      </c>
      <c r="AA3" s="134">
        <f>ROUND(C5*(1+AA2),0)</f>
        <v>43019</v>
      </c>
      <c r="AB3" s="7">
        <v>1</v>
      </c>
      <c r="AC3" s="7">
        <v>2</v>
      </c>
      <c r="AD3" s="7">
        <v>3</v>
      </c>
      <c r="AE3" s="7">
        <v>4</v>
      </c>
      <c r="AF3" s="7">
        <v>5</v>
      </c>
      <c r="AG3" s="7">
        <v>6</v>
      </c>
      <c r="AH3" s="7">
        <v>7</v>
      </c>
      <c r="AI3" s="7">
        <v>8</v>
      </c>
      <c r="AJ3" s="7">
        <v>9</v>
      </c>
      <c r="AK3" s="7">
        <v>10</v>
      </c>
      <c r="AM3" s="134">
        <f>ROUND(C5*(1+AM2)*(1+AA2),0)</f>
        <v>43234</v>
      </c>
      <c r="AN3" s="7">
        <v>1</v>
      </c>
      <c r="AO3" s="7">
        <v>2</v>
      </c>
      <c r="AP3" s="7">
        <v>3</v>
      </c>
      <c r="AQ3" s="7">
        <v>4</v>
      </c>
      <c r="AR3" s="7">
        <v>5</v>
      </c>
      <c r="AS3" s="7">
        <v>6</v>
      </c>
      <c r="AT3" s="7">
        <v>7</v>
      </c>
      <c r="AU3" s="7">
        <v>8</v>
      </c>
      <c r="AV3" s="7">
        <v>9</v>
      </c>
      <c r="AW3" s="7">
        <v>10</v>
      </c>
      <c r="AY3" s="134">
        <f>ROUND(C5*(1+AY2)*(1+AM2)*(1+AA2),0)</f>
        <v>43450</v>
      </c>
      <c r="AZ3" s="7">
        <v>1</v>
      </c>
      <c r="BA3" s="7">
        <v>2</v>
      </c>
      <c r="BB3" s="7">
        <v>3</v>
      </c>
      <c r="BC3" s="7">
        <v>4</v>
      </c>
      <c r="BD3" s="7">
        <v>5</v>
      </c>
      <c r="BE3" s="7">
        <v>6</v>
      </c>
      <c r="BF3" s="7">
        <v>7</v>
      </c>
      <c r="BG3" s="7">
        <v>8</v>
      </c>
      <c r="BH3" s="7">
        <v>9</v>
      </c>
      <c r="BI3" s="7">
        <v>10</v>
      </c>
    </row>
    <row r="4" spans="2:74" ht="15.75" thickBot="1" x14ac:dyDescent="0.35">
      <c r="B4" s="18" t="s">
        <v>5397</v>
      </c>
      <c r="C4" s="18" t="s">
        <v>5399</v>
      </c>
      <c r="D4" s="18" t="s">
        <v>5400</v>
      </c>
      <c r="E4" s="19" t="s">
        <v>5401</v>
      </c>
      <c r="F4" s="19" t="s">
        <v>5402</v>
      </c>
      <c r="G4" s="18" t="s">
        <v>5403</v>
      </c>
      <c r="H4" s="18" t="s">
        <v>5404</v>
      </c>
      <c r="I4" s="18" t="s">
        <v>5405</v>
      </c>
      <c r="J4" s="18" t="s">
        <v>5406</v>
      </c>
      <c r="K4" s="18" t="s">
        <v>5407</v>
      </c>
      <c r="L4" s="18" t="s">
        <v>5408</v>
      </c>
      <c r="O4" s="18" t="s">
        <v>5397</v>
      </c>
      <c r="P4" s="18" t="s">
        <v>5399</v>
      </c>
      <c r="Q4" s="18" t="s">
        <v>5400</v>
      </c>
      <c r="R4" s="19" t="s">
        <v>5401</v>
      </c>
      <c r="S4" s="19" t="s">
        <v>5402</v>
      </c>
      <c r="T4" s="18" t="s">
        <v>5403</v>
      </c>
      <c r="U4" s="18" t="s">
        <v>5404</v>
      </c>
      <c r="V4" s="18" t="s">
        <v>5405</v>
      </c>
      <c r="W4" s="18" t="s">
        <v>5406</v>
      </c>
      <c r="X4" s="18" t="s">
        <v>5407</v>
      </c>
      <c r="Y4" s="18" t="s">
        <v>5408</v>
      </c>
      <c r="AA4" s="18" t="s">
        <v>5397</v>
      </c>
      <c r="AB4" s="18" t="s">
        <v>5399</v>
      </c>
      <c r="AC4" s="18" t="s">
        <v>5400</v>
      </c>
      <c r="AD4" s="19" t="s">
        <v>5401</v>
      </c>
      <c r="AE4" s="19" t="s">
        <v>5402</v>
      </c>
      <c r="AF4" s="18" t="s">
        <v>5403</v>
      </c>
      <c r="AG4" s="18" t="s">
        <v>5404</v>
      </c>
      <c r="AH4" s="18" t="s">
        <v>5405</v>
      </c>
      <c r="AI4" s="18" t="s">
        <v>5406</v>
      </c>
      <c r="AJ4" s="18" t="s">
        <v>5407</v>
      </c>
      <c r="AK4" s="18" t="s">
        <v>5408</v>
      </c>
      <c r="AM4" s="18" t="s">
        <v>5397</v>
      </c>
      <c r="AN4" s="18" t="s">
        <v>5399</v>
      </c>
      <c r="AO4" s="18" t="s">
        <v>5400</v>
      </c>
      <c r="AP4" s="19" t="s">
        <v>5401</v>
      </c>
      <c r="AQ4" s="19" t="s">
        <v>5402</v>
      </c>
      <c r="AR4" s="18" t="s">
        <v>5403</v>
      </c>
      <c r="AS4" s="18" t="s">
        <v>5404</v>
      </c>
      <c r="AT4" s="18" t="s">
        <v>5405</v>
      </c>
      <c r="AU4" s="18" t="s">
        <v>5406</v>
      </c>
      <c r="AV4" s="18" t="s">
        <v>5407</v>
      </c>
      <c r="AW4" s="18" t="s">
        <v>5408</v>
      </c>
      <c r="AY4" s="18" t="s">
        <v>5397</v>
      </c>
      <c r="AZ4" s="18" t="s">
        <v>5399</v>
      </c>
      <c r="BA4" s="18" t="s">
        <v>5400</v>
      </c>
      <c r="BB4" s="19" t="s">
        <v>5401</v>
      </c>
      <c r="BC4" s="19" t="s">
        <v>5402</v>
      </c>
      <c r="BD4" s="18" t="s">
        <v>5403</v>
      </c>
      <c r="BE4" s="18" t="s">
        <v>5404</v>
      </c>
      <c r="BF4" s="18" t="s">
        <v>5405</v>
      </c>
      <c r="BG4" s="18" t="s">
        <v>5406</v>
      </c>
      <c r="BH4" s="18" t="s">
        <v>5407</v>
      </c>
      <c r="BI4" s="18" t="s">
        <v>5408</v>
      </c>
    </row>
    <row r="5" spans="2:74" ht="15.75" x14ac:dyDescent="0.3">
      <c r="B5" s="124">
        <v>1</v>
      </c>
      <c r="C5" s="125">
        <v>42805</v>
      </c>
      <c r="D5" s="125">
        <v>44731</v>
      </c>
      <c r="E5" s="125">
        <v>46657</v>
      </c>
      <c r="F5" s="125">
        <v>48583</v>
      </c>
      <c r="G5" s="125">
        <v>50510</v>
      </c>
      <c r="H5" s="125">
        <v>52437</v>
      </c>
      <c r="I5" s="125">
        <v>54362</v>
      </c>
      <c r="J5" s="125">
        <v>56288</v>
      </c>
      <c r="K5" s="125">
        <v>58214</v>
      </c>
      <c r="L5" s="126">
        <v>60141</v>
      </c>
      <c r="M5" s="64"/>
      <c r="N5" s="23"/>
      <c r="O5" s="124">
        <v>1</v>
      </c>
      <c r="P5" s="127">
        <v>1</v>
      </c>
      <c r="Q5" s="127">
        <f>P5+$P$2</f>
        <v>1.0449999999999999</v>
      </c>
      <c r="R5" s="127">
        <f t="shared" ref="R5:Y5" si="0">Q5+$P$2</f>
        <v>1.0899999999999999</v>
      </c>
      <c r="S5" s="127">
        <f t="shared" si="0"/>
        <v>1.1349999999999998</v>
      </c>
      <c r="T5" s="127">
        <f t="shared" si="0"/>
        <v>1.1799999999999997</v>
      </c>
      <c r="U5" s="127">
        <f t="shared" si="0"/>
        <v>1.2249999999999996</v>
      </c>
      <c r="V5" s="127">
        <f t="shared" si="0"/>
        <v>1.2699999999999996</v>
      </c>
      <c r="W5" s="127">
        <f t="shared" si="0"/>
        <v>1.3149999999999995</v>
      </c>
      <c r="X5" s="127">
        <f t="shared" si="0"/>
        <v>1.3599999999999994</v>
      </c>
      <c r="Y5" s="127">
        <f t="shared" si="0"/>
        <v>1.4049999999999994</v>
      </c>
      <c r="Z5" s="64"/>
      <c r="AA5" s="124">
        <v>1</v>
      </c>
      <c r="AB5" s="125">
        <f t="shared" ref="AB5:AB10" si="1">ROUND($AA$3*P5,0)</f>
        <v>43019</v>
      </c>
      <c r="AC5" s="125">
        <f t="shared" ref="AC5:AK20" si="2">ROUND($AA$3*Q5,0)</f>
        <v>44955</v>
      </c>
      <c r="AD5" s="125">
        <f t="shared" si="2"/>
        <v>46891</v>
      </c>
      <c r="AE5" s="125">
        <f t="shared" si="2"/>
        <v>48827</v>
      </c>
      <c r="AF5" s="125">
        <f t="shared" si="2"/>
        <v>50762</v>
      </c>
      <c r="AG5" s="125">
        <f t="shared" si="2"/>
        <v>52698</v>
      </c>
      <c r="AH5" s="125">
        <f t="shared" si="2"/>
        <v>54634</v>
      </c>
      <c r="AI5" s="125">
        <f t="shared" si="2"/>
        <v>56570</v>
      </c>
      <c r="AJ5" s="125">
        <f t="shared" si="2"/>
        <v>58506</v>
      </c>
      <c r="AK5" s="125">
        <f t="shared" si="2"/>
        <v>60442</v>
      </c>
      <c r="AL5" s="64"/>
      <c r="AM5" s="124">
        <v>1</v>
      </c>
      <c r="AN5" s="125">
        <f>ROUND($AM$3*P5,0)</f>
        <v>43234</v>
      </c>
      <c r="AO5" s="125">
        <f t="shared" ref="AO5:AW20" si="3">ROUND($AM$3*Q5,0)</f>
        <v>45180</v>
      </c>
      <c r="AP5" s="125">
        <f t="shared" si="3"/>
        <v>47125</v>
      </c>
      <c r="AQ5" s="125">
        <f t="shared" si="3"/>
        <v>49071</v>
      </c>
      <c r="AR5" s="125">
        <f t="shared" si="3"/>
        <v>51016</v>
      </c>
      <c r="AS5" s="125">
        <f t="shared" si="3"/>
        <v>52962</v>
      </c>
      <c r="AT5" s="125">
        <f t="shared" si="3"/>
        <v>54907</v>
      </c>
      <c r="AU5" s="125">
        <f t="shared" si="3"/>
        <v>56853</v>
      </c>
      <c r="AV5" s="125">
        <f t="shared" si="3"/>
        <v>58798</v>
      </c>
      <c r="AW5" s="125">
        <f t="shared" si="3"/>
        <v>60744</v>
      </c>
      <c r="AX5" s="64"/>
      <c r="AY5" s="124">
        <v>1</v>
      </c>
      <c r="AZ5" s="125">
        <f>ROUND($AY$3*P5,0)</f>
        <v>43450</v>
      </c>
      <c r="BA5" s="125">
        <f t="shared" ref="BA5:BI20" si="4">ROUND($AY$3*Q5,0)</f>
        <v>45405</v>
      </c>
      <c r="BB5" s="125">
        <f t="shared" si="4"/>
        <v>47361</v>
      </c>
      <c r="BC5" s="125">
        <f t="shared" si="4"/>
        <v>49316</v>
      </c>
      <c r="BD5" s="125">
        <f t="shared" si="4"/>
        <v>51271</v>
      </c>
      <c r="BE5" s="125">
        <f t="shared" si="4"/>
        <v>53226</v>
      </c>
      <c r="BF5" s="125">
        <f t="shared" si="4"/>
        <v>55182</v>
      </c>
      <c r="BG5" s="125">
        <f t="shared" si="4"/>
        <v>57137</v>
      </c>
      <c r="BH5" s="125">
        <f t="shared" si="4"/>
        <v>59092</v>
      </c>
      <c r="BI5" s="125">
        <f t="shared" si="4"/>
        <v>61047</v>
      </c>
      <c r="BM5" s="21">
        <v>42805.215384615381</v>
      </c>
      <c r="BN5" s="21">
        <v>44730.744867080772</v>
      </c>
      <c r="BO5" s="21">
        <v>46657.296392795877</v>
      </c>
      <c r="BP5" s="21">
        <v>48582.82587526126</v>
      </c>
      <c r="BQ5" s="21">
        <v>50510.399444226081</v>
      </c>
      <c r="BR5" s="21">
        <v>52436.950969941186</v>
      </c>
      <c r="BS5" s="21">
        <v>54362.480452406569</v>
      </c>
      <c r="BT5" s="21">
        <v>56288.00993487196</v>
      </c>
      <c r="BU5" s="21">
        <v>58213.53941733735</v>
      </c>
      <c r="BV5" s="22">
        <v>60141.112986302171</v>
      </c>
    </row>
    <row r="6" spans="2:74" ht="15.75" x14ac:dyDescent="0.3">
      <c r="B6" s="124">
        <v>2</v>
      </c>
      <c r="C6" s="125">
        <v>44731</v>
      </c>
      <c r="D6" s="125">
        <v>46657</v>
      </c>
      <c r="E6" s="125">
        <v>48583</v>
      </c>
      <c r="F6" s="125">
        <v>50510</v>
      </c>
      <c r="G6" s="125">
        <v>52437</v>
      </c>
      <c r="H6" s="125">
        <v>54362</v>
      </c>
      <c r="I6" s="125">
        <v>56288</v>
      </c>
      <c r="J6" s="125">
        <v>58214</v>
      </c>
      <c r="K6" s="125">
        <v>60141</v>
      </c>
      <c r="L6" s="23">
        <v>62067</v>
      </c>
      <c r="M6" s="64"/>
      <c r="N6" s="23"/>
      <c r="O6" s="124">
        <v>2</v>
      </c>
      <c r="P6" s="127">
        <f>P5+$P$2</f>
        <v>1.0449999999999999</v>
      </c>
      <c r="Q6" s="127">
        <f t="shared" ref="Q6:Y21" si="5">Q5+$P$2</f>
        <v>1.0899999999999999</v>
      </c>
      <c r="R6" s="127">
        <f t="shared" si="5"/>
        <v>1.1349999999999998</v>
      </c>
      <c r="S6" s="127">
        <f t="shared" si="5"/>
        <v>1.1799999999999997</v>
      </c>
      <c r="T6" s="127">
        <f t="shared" si="5"/>
        <v>1.2249999999999996</v>
      </c>
      <c r="U6" s="127">
        <f t="shared" si="5"/>
        <v>1.2699999999999996</v>
      </c>
      <c r="V6" s="127">
        <f t="shared" si="5"/>
        <v>1.3149999999999995</v>
      </c>
      <c r="W6" s="127">
        <f t="shared" si="5"/>
        <v>1.3599999999999994</v>
      </c>
      <c r="X6" s="127">
        <f t="shared" si="5"/>
        <v>1.4049999999999994</v>
      </c>
      <c r="Y6" s="127">
        <f t="shared" si="5"/>
        <v>1.4499999999999993</v>
      </c>
      <c r="Z6" s="64"/>
      <c r="AA6" s="124">
        <v>2</v>
      </c>
      <c r="AB6" s="125">
        <f t="shared" si="1"/>
        <v>44955</v>
      </c>
      <c r="AC6" s="125">
        <f t="shared" si="2"/>
        <v>46891</v>
      </c>
      <c r="AD6" s="125">
        <f t="shared" si="2"/>
        <v>48827</v>
      </c>
      <c r="AE6" s="125">
        <f t="shared" si="2"/>
        <v>50762</v>
      </c>
      <c r="AF6" s="125">
        <f t="shared" si="2"/>
        <v>52698</v>
      </c>
      <c r="AG6" s="125">
        <f t="shared" si="2"/>
        <v>54634</v>
      </c>
      <c r="AH6" s="125">
        <f t="shared" si="2"/>
        <v>56570</v>
      </c>
      <c r="AI6" s="125">
        <f t="shared" si="2"/>
        <v>58506</v>
      </c>
      <c r="AJ6" s="125">
        <f t="shared" si="2"/>
        <v>60442</v>
      </c>
      <c r="AK6" s="125">
        <f t="shared" si="2"/>
        <v>62378</v>
      </c>
      <c r="AL6" s="64"/>
      <c r="AM6" s="124">
        <v>2</v>
      </c>
      <c r="AN6" s="125">
        <f t="shared" ref="AN6:AN20" si="6">ROUND($AM$3*P6,0)</f>
        <v>45180</v>
      </c>
      <c r="AO6" s="125">
        <f t="shared" si="3"/>
        <v>47125</v>
      </c>
      <c r="AP6" s="125">
        <f t="shared" si="3"/>
        <v>49071</v>
      </c>
      <c r="AQ6" s="125">
        <f t="shared" si="3"/>
        <v>51016</v>
      </c>
      <c r="AR6" s="125">
        <f t="shared" si="3"/>
        <v>52962</v>
      </c>
      <c r="AS6" s="125">
        <f t="shared" si="3"/>
        <v>54907</v>
      </c>
      <c r="AT6" s="125">
        <f t="shared" si="3"/>
        <v>56853</v>
      </c>
      <c r="AU6" s="125">
        <f t="shared" si="3"/>
        <v>58798</v>
      </c>
      <c r="AV6" s="125">
        <f t="shared" si="3"/>
        <v>60744</v>
      </c>
      <c r="AW6" s="125">
        <f t="shared" si="3"/>
        <v>62689</v>
      </c>
      <c r="AX6" s="64"/>
      <c r="AY6" s="124">
        <v>2</v>
      </c>
      <c r="AZ6" s="125">
        <f t="shared" ref="AZ6:AZ20" si="7">ROUND($AY$3*P6,0)</f>
        <v>45405</v>
      </c>
      <c r="BA6" s="125">
        <f t="shared" si="4"/>
        <v>47361</v>
      </c>
      <c r="BB6" s="125">
        <f t="shared" si="4"/>
        <v>49316</v>
      </c>
      <c r="BC6" s="125">
        <f t="shared" si="4"/>
        <v>51271</v>
      </c>
      <c r="BD6" s="125">
        <f t="shared" si="4"/>
        <v>53226</v>
      </c>
      <c r="BE6" s="125">
        <f t="shared" si="4"/>
        <v>55182</v>
      </c>
      <c r="BF6" s="125">
        <f t="shared" si="4"/>
        <v>57137</v>
      </c>
      <c r="BG6" s="125">
        <f t="shared" si="4"/>
        <v>59092</v>
      </c>
      <c r="BH6" s="125">
        <f t="shared" si="4"/>
        <v>61047</v>
      </c>
      <c r="BI6" s="125">
        <f t="shared" si="4"/>
        <v>63003</v>
      </c>
      <c r="BM6" s="21">
        <v>44730.744867080772</v>
      </c>
      <c r="BN6" s="21">
        <v>46657.296392795877</v>
      </c>
      <c r="BO6" s="21">
        <v>48582.82587526126</v>
      </c>
      <c r="BP6" s="21">
        <v>50510.399444226081</v>
      </c>
      <c r="BQ6" s="21">
        <v>52436.950969941186</v>
      </c>
      <c r="BR6" s="21">
        <v>54362.480452406569</v>
      </c>
      <c r="BS6" s="21">
        <v>56288.00993487196</v>
      </c>
      <c r="BT6" s="21">
        <v>58213.53941733735</v>
      </c>
      <c r="BU6" s="21">
        <v>60141.112986302171</v>
      </c>
      <c r="BV6" s="21">
        <v>62066.642468767561</v>
      </c>
    </row>
    <row r="7" spans="2:74" ht="15.75" x14ac:dyDescent="0.3">
      <c r="B7" s="124">
        <v>3</v>
      </c>
      <c r="C7" s="125">
        <v>46657</v>
      </c>
      <c r="D7" s="125">
        <v>48583</v>
      </c>
      <c r="E7" s="125">
        <v>50510</v>
      </c>
      <c r="F7" s="125">
        <v>52437</v>
      </c>
      <c r="G7" s="125">
        <v>54362</v>
      </c>
      <c r="H7" s="125">
        <v>56288</v>
      </c>
      <c r="I7" s="125">
        <v>58214</v>
      </c>
      <c r="J7" s="125">
        <v>60141</v>
      </c>
      <c r="K7" s="125">
        <v>62067</v>
      </c>
      <c r="L7" s="23">
        <v>63993</v>
      </c>
      <c r="M7" s="64"/>
      <c r="N7" s="128"/>
      <c r="O7" s="124">
        <v>3</v>
      </c>
      <c r="P7" s="127">
        <f>P6+$P$2</f>
        <v>1.0899999999999999</v>
      </c>
      <c r="Q7" s="127">
        <f t="shared" si="5"/>
        <v>1.1349999999999998</v>
      </c>
      <c r="R7" s="127">
        <f t="shared" si="5"/>
        <v>1.1799999999999997</v>
      </c>
      <c r="S7" s="127">
        <f t="shared" si="5"/>
        <v>1.2249999999999996</v>
      </c>
      <c r="T7" s="127">
        <f t="shared" si="5"/>
        <v>1.2699999999999996</v>
      </c>
      <c r="U7" s="127">
        <f t="shared" si="5"/>
        <v>1.3149999999999995</v>
      </c>
      <c r="V7" s="127">
        <f t="shared" si="5"/>
        <v>1.3599999999999994</v>
      </c>
      <c r="W7" s="127">
        <f t="shared" si="5"/>
        <v>1.4049999999999994</v>
      </c>
      <c r="X7" s="127">
        <f t="shared" si="5"/>
        <v>1.4499999999999993</v>
      </c>
      <c r="Y7" s="127">
        <f t="shared" si="5"/>
        <v>1.4949999999999992</v>
      </c>
      <c r="Z7" s="64"/>
      <c r="AA7" s="124">
        <v>3</v>
      </c>
      <c r="AB7" s="125">
        <f t="shared" si="1"/>
        <v>46891</v>
      </c>
      <c r="AC7" s="125">
        <f t="shared" si="2"/>
        <v>48827</v>
      </c>
      <c r="AD7" s="125">
        <f t="shared" si="2"/>
        <v>50762</v>
      </c>
      <c r="AE7" s="125">
        <f t="shared" si="2"/>
        <v>52698</v>
      </c>
      <c r="AF7" s="125">
        <f t="shared" si="2"/>
        <v>54634</v>
      </c>
      <c r="AG7" s="125">
        <f t="shared" si="2"/>
        <v>56570</v>
      </c>
      <c r="AH7" s="125">
        <f t="shared" si="2"/>
        <v>58506</v>
      </c>
      <c r="AI7" s="125">
        <f t="shared" si="2"/>
        <v>60442</v>
      </c>
      <c r="AJ7" s="125">
        <f t="shared" si="2"/>
        <v>62378</v>
      </c>
      <c r="AK7" s="125">
        <f t="shared" si="2"/>
        <v>64313</v>
      </c>
      <c r="AL7" s="64"/>
      <c r="AM7" s="124">
        <v>3</v>
      </c>
      <c r="AN7" s="125">
        <f t="shared" si="6"/>
        <v>47125</v>
      </c>
      <c r="AO7" s="125">
        <f t="shared" si="3"/>
        <v>49071</v>
      </c>
      <c r="AP7" s="125">
        <f t="shared" si="3"/>
        <v>51016</v>
      </c>
      <c r="AQ7" s="125">
        <f t="shared" si="3"/>
        <v>52962</v>
      </c>
      <c r="AR7" s="125">
        <f t="shared" si="3"/>
        <v>54907</v>
      </c>
      <c r="AS7" s="125">
        <f t="shared" si="3"/>
        <v>56853</v>
      </c>
      <c r="AT7" s="125">
        <f t="shared" si="3"/>
        <v>58798</v>
      </c>
      <c r="AU7" s="125">
        <f t="shared" si="3"/>
        <v>60744</v>
      </c>
      <c r="AV7" s="125">
        <f t="shared" si="3"/>
        <v>62689</v>
      </c>
      <c r="AW7" s="125">
        <f t="shared" si="3"/>
        <v>64635</v>
      </c>
      <c r="AX7" s="64"/>
      <c r="AY7" s="124">
        <v>3</v>
      </c>
      <c r="AZ7" s="125">
        <f t="shared" si="7"/>
        <v>47361</v>
      </c>
      <c r="BA7" s="125">
        <f t="shared" si="4"/>
        <v>49316</v>
      </c>
      <c r="BB7" s="125">
        <f t="shared" si="4"/>
        <v>51271</v>
      </c>
      <c r="BC7" s="125">
        <f t="shared" si="4"/>
        <v>53226</v>
      </c>
      <c r="BD7" s="125">
        <f t="shared" si="4"/>
        <v>55182</v>
      </c>
      <c r="BE7" s="125">
        <f t="shared" si="4"/>
        <v>57137</v>
      </c>
      <c r="BF7" s="125">
        <f t="shared" si="4"/>
        <v>59092</v>
      </c>
      <c r="BG7" s="125">
        <f t="shared" si="4"/>
        <v>61047</v>
      </c>
      <c r="BH7" s="125">
        <f t="shared" si="4"/>
        <v>63003</v>
      </c>
      <c r="BI7" s="125">
        <f t="shared" si="4"/>
        <v>64958</v>
      </c>
      <c r="BM7" s="21">
        <v>46657.296392795877</v>
      </c>
      <c r="BN7" s="21">
        <v>48582.82587526126</v>
      </c>
      <c r="BO7" s="21">
        <v>50510.399444226081</v>
      </c>
      <c r="BP7" s="21">
        <v>52436.950969941186</v>
      </c>
      <c r="BQ7" s="21">
        <v>54362.480452406569</v>
      </c>
      <c r="BR7" s="21">
        <v>56288.00993487196</v>
      </c>
      <c r="BS7" s="21">
        <v>58213.53941733735</v>
      </c>
      <c r="BT7" s="21">
        <v>60141.112986302171</v>
      </c>
      <c r="BU7" s="21">
        <v>62066.642468767561</v>
      </c>
      <c r="BV7" s="22">
        <v>63993.193994482659</v>
      </c>
    </row>
    <row r="8" spans="2:74" ht="15.75" x14ac:dyDescent="0.3">
      <c r="B8" s="124">
        <v>4</v>
      </c>
      <c r="C8" s="125">
        <v>48583</v>
      </c>
      <c r="D8" s="125">
        <v>50510</v>
      </c>
      <c r="E8" s="125">
        <v>52437</v>
      </c>
      <c r="F8" s="125">
        <v>54362</v>
      </c>
      <c r="G8" s="125">
        <v>56288</v>
      </c>
      <c r="H8" s="125">
        <v>58214</v>
      </c>
      <c r="I8" s="125">
        <v>60141</v>
      </c>
      <c r="J8" s="125">
        <v>62067</v>
      </c>
      <c r="K8" s="125">
        <v>63993</v>
      </c>
      <c r="L8" s="23">
        <v>65920</v>
      </c>
      <c r="M8" s="64"/>
      <c r="N8" s="64"/>
      <c r="O8" s="124">
        <v>4</v>
      </c>
      <c r="P8" s="127">
        <f t="shared" ref="P8:P17" si="8">P7+$P$2</f>
        <v>1.1349999999999998</v>
      </c>
      <c r="Q8" s="127">
        <f t="shared" si="5"/>
        <v>1.1799999999999997</v>
      </c>
      <c r="R8" s="127">
        <f t="shared" si="5"/>
        <v>1.2249999999999996</v>
      </c>
      <c r="S8" s="127">
        <f t="shared" si="5"/>
        <v>1.2699999999999996</v>
      </c>
      <c r="T8" s="127">
        <f t="shared" si="5"/>
        <v>1.3149999999999995</v>
      </c>
      <c r="U8" s="127">
        <f t="shared" si="5"/>
        <v>1.3599999999999994</v>
      </c>
      <c r="V8" s="127">
        <f t="shared" si="5"/>
        <v>1.4049999999999994</v>
      </c>
      <c r="W8" s="127">
        <f t="shared" si="5"/>
        <v>1.4499999999999993</v>
      </c>
      <c r="X8" s="127">
        <f t="shared" si="5"/>
        <v>1.4949999999999992</v>
      </c>
      <c r="Y8" s="127">
        <f t="shared" si="5"/>
        <v>1.5399999999999991</v>
      </c>
      <c r="Z8" s="64"/>
      <c r="AA8" s="124">
        <v>4</v>
      </c>
      <c r="AB8" s="125">
        <f t="shared" si="1"/>
        <v>48827</v>
      </c>
      <c r="AC8" s="125">
        <f t="shared" si="2"/>
        <v>50762</v>
      </c>
      <c r="AD8" s="125">
        <f t="shared" si="2"/>
        <v>52698</v>
      </c>
      <c r="AE8" s="125">
        <f t="shared" si="2"/>
        <v>54634</v>
      </c>
      <c r="AF8" s="125">
        <f t="shared" si="2"/>
        <v>56570</v>
      </c>
      <c r="AG8" s="125">
        <f t="shared" si="2"/>
        <v>58506</v>
      </c>
      <c r="AH8" s="125">
        <f t="shared" si="2"/>
        <v>60442</v>
      </c>
      <c r="AI8" s="125">
        <f t="shared" si="2"/>
        <v>62378</v>
      </c>
      <c r="AJ8" s="125">
        <f t="shared" si="2"/>
        <v>64313</v>
      </c>
      <c r="AK8" s="125">
        <f t="shared" si="2"/>
        <v>66249</v>
      </c>
      <c r="AL8" s="64"/>
      <c r="AM8" s="124">
        <v>4</v>
      </c>
      <c r="AN8" s="125">
        <f t="shared" si="6"/>
        <v>49071</v>
      </c>
      <c r="AO8" s="125">
        <f t="shared" si="3"/>
        <v>51016</v>
      </c>
      <c r="AP8" s="125">
        <f t="shared" si="3"/>
        <v>52962</v>
      </c>
      <c r="AQ8" s="125">
        <f t="shared" si="3"/>
        <v>54907</v>
      </c>
      <c r="AR8" s="125">
        <f t="shared" si="3"/>
        <v>56853</v>
      </c>
      <c r="AS8" s="125">
        <f t="shared" si="3"/>
        <v>58798</v>
      </c>
      <c r="AT8" s="125">
        <f t="shared" si="3"/>
        <v>60744</v>
      </c>
      <c r="AU8" s="125">
        <f t="shared" si="3"/>
        <v>62689</v>
      </c>
      <c r="AV8" s="125">
        <f t="shared" si="3"/>
        <v>64635</v>
      </c>
      <c r="AW8" s="125">
        <f t="shared" si="3"/>
        <v>66580</v>
      </c>
      <c r="AX8" s="64"/>
      <c r="AY8" s="124">
        <v>4</v>
      </c>
      <c r="AZ8" s="125">
        <f t="shared" si="7"/>
        <v>49316</v>
      </c>
      <c r="BA8" s="125">
        <f t="shared" si="4"/>
        <v>51271</v>
      </c>
      <c r="BB8" s="125">
        <f t="shared" si="4"/>
        <v>53226</v>
      </c>
      <c r="BC8" s="125">
        <f t="shared" si="4"/>
        <v>55182</v>
      </c>
      <c r="BD8" s="125">
        <f t="shared" si="4"/>
        <v>57137</v>
      </c>
      <c r="BE8" s="125">
        <f t="shared" si="4"/>
        <v>59092</v>
      </c>
      <c r="BF8" s="125">
        <f t="shared" si="4"/>
        <v>61047</v>
      </c>
      <c r="BG8" s="125">
        <f t="shared" si="4"/>
        <v>63003</v>
      </c>
      <c r="BH8" s="125">
        <f t="shared" si="4"/>
        <v>64958</v>
      </c>
      <c r="BI8" s="125">
        <f t="shared" si="4"/>
        <v>66913</v>
      </c>
      <c r="BM8" s="21">
        <v>48582.82587526126</v>
      </c>
      <c r="BN8" s="21">
        <v>50510.399444226081</v>
      </c>
      <c r="BO8" s="21">
        <v>52436.950969941186</v>
      </c>
      <c r="BP8" s="21">
        <v>54362.480452406569</v>
      </c>
      <c r="BQ8" s="21">
        <v>56288.00993487196</v>
      </c>
      <c r="BR8" s="21">
        <v>58213.53941733735</v>
      </c>
      <c r="BS8" s="21">
        <v>60141.112986302171</v>
      </c>
      <c r="BT8" s="21">
        <v>62066.642468767561</v>
      </c>
      <c r="BU8" s="21">
        <v>63993.193994482659</v>
      </c>
      <c r="BV8" s="22">
        <v>65919.745520197757</v>
      </c>
    </row>
    <row r="9" spans="2:74" ht="15.75" x14ac:dyDescent="0.3">
      <c r="B9" s="129">
        <v>5</v>
      </c>
      <c r="C9" s="130">
        <v>50510</v>
      </c>
      <c r="D9" s="130">
        <v>52437</v>
      </c>
      <c r="E9" s="130">
        <v>54362</v>
      </c>
      <c r="F9" s="130">
        <v>56288</v>
      </c>
      <c r="G9" s="130">
        <v>58214</v>
      </c>
      <c r="H9" s="130">
        <v>60141</v>
      </c>
      <c r="I9" s="130">
        <v>62067</v>
      </c>
      <c r="J9" s="130">
        <v>63993</v>
      </c>
      <c r="K9" s="130">
        <v>65920</v>
      </c>
      <c r="L9" s="130">
        <v>67846</v>
      </c>
      <c r="M9" s="64"/>
      <c r="N9" s="64"/>
      <c r="O9" s="129">
        <v>5</v>
      </c>
      <c r="P9" s="131">
        <f t="shared" si="8"/>
        <v>1.1799999999999997</v>
      </c>
      <c r="Q9" s="131">
        <f t="shared" si="5"/>
        <v>1.2249999999999996</v>
      </c>
      <c r="R9" s="131">
        <f t="shared" si="5"/>
        <v>1.2699999999999996</v>
      </c>
      <c r="S9" s="131">
        <f t="shared" si="5"/>
        <v>1.3149999999999995</v>
      </c>
      <c r="T9" s="131">
        <f t="shared" si="5"/>
        <v>1.3599999999999994</v>
      </c>
      <c r="U9" s="131">
        <f t="shared" si="5"/>
        <v>1.4049999999999994</v>
      </c>
      <c r="V9" s="131">
        <f t="shared" si="5"/>
        <v>1.4499999999999993</v>
      </c>
      <c r="W9" s="131">
        <f t="shared" si="5"/>
        <v>1.4949999999999992</v>
      </c>
      <c r="X9" s="131">
        <f t="shared" si="5"/>
        <v>1.5399999999999991</v>
      </c>
      <c r="Y9" s="131">
        <f t="shared" si="5"/>
        <v>1.5849999999999991</v>
      </c>
      <c r="Z9" s="64"/>
      <c r="AA9" s="129">
        <v>5</v>
      </c>
      <c r="AB9" s="130">
        <f t="shared" si="1"/>
        <v>50762</v>
      </c>
      <c r="AC9" s="130">
        <f t="shared" si="2"/>
        <v>52698</v>
      </c>
      <c r="AD9" s="130">
        <f t="shared" si="2"/>
        <v>54634</v>
      </c>
      <c r="AE9" s="130">
        <f t="shared" si="2"/>
        <v>56570</v>
      </c>
      <c r="AF9" s="130">
        <f t="shared" si="2"/>
        <v>58506</v>
      </c>
      <c r="AG9" s="130">
        <f t="shared" si="2"/>
        <v>60442</v>
      </c>
      <c r="AH9" s="130">
        <f t="shared" si="2"/>
        <v>62378</v>
      </c>
      <c r="AI9" s="130">
        <f t="shared" si="2"/>
        <v>64313</v>
      </c>
      <c r="AJ9" s="130">
        <f t="shared" si="2"/>
        <v>66249</v>
      </c>
      <c r="AK9" s="130">
        <f t="shared" si="2"/>
        <v>68185</v>
      </c>
      <c r="AL9" s="64"/>
      <c r="AM9" s="129">
        <v>5</v>
      </c>
      <c r="AN9" s="130">
        <f t="shared" si="6"/>
        <v>51016</v>
      </c>
      <c r="AO9" s="130">
        <f t="shared" si="3"/>
        <v>52962</v>
      </c>
      <c r="AP9" s="130">
        <f t="shared" si="3"/>
        <v>54907</v>
      </c>
      <c r="AQ9" s="130">
        <f t="shared" si="3"/>
        <v>56853</v>
      </c>
      <c r="AR9" s="130">
        <f t="shared" si="3"/>
        <v>58798</v>
      </c>
      <c r="AS9" s="130">
        <f t="shared" si="3"/>
        <v>60744</v>
      </c>
      <c r="AT9" s="130">
        <f t="shared" si="3"/>
        <v>62689</v>
      </c>
      <c r="AU9" s="130">
        <f t="shared" si="3"/>
        <v>64635</v>
      </c>
      <c r="AV9" s="130">
        <f t="shared" si="3"/>
        <v>66580</v>
      </c>
      <c r="AW9" s="130">
        <f t="shared" si="3"/>
        <v>68526</v>
      </c>
      <c r="AX9" s="64"/>
      <c r="AY9" s="129">
        <v>5</v>
      </c>
      <c r="AZ9" s="130">
        <f t="shared" si="7"/>
        <v>51271</v>
      </c>
      <c r="BA9" s="130">
        <f t="shared" si="4"/>
        <v>53226</v>
      </c>
      <c r="BB9" s="130">
        <f t="shared" si="4"/>
        <v>55182</v>
      </c>
      <c r="BC9" s="130">
        <f t="shared" si="4"/>
        <v>57137</v>
      </c>
      <c r="BD9" s="130">
        <f t="shared" si="4"/>
        <v>59092</v>
      </c>
      <c r="BE9" s="130">
        <f t="shared" si="4"/>
        <v>61047</v>
      </c>
      <c r="BF9" s="130">
        <f t="shared" si="4"/>
        <v>63003</v>
      </c>
      <c r="BG9" s="130">
        <f t="shared" si="4"/>
        <v>64958</v>
      </c>
      <c r="BH9" s="130">
        <f t="shared" si="4"/>
        <v>66913</v>
      </c>
      <c r="BI9" s="130">
        <f t="shared" si="4"/>
        <v>68868</v>
      </c>
      <c r="BM9" s="27">
        <v>50510.399444226081</v>
      </c>
      <c r="BN9" s="27">
        <v>52436.950969941186</v>
      </c>
      <c r="BO9" s="27">
        <v>54362.480452406569</v>
      </c>
      <c r="BP9" s="27">
        <v>56288.00993487196</v>
      </c>
      <c r="BQ9" s="27">
        <v>58213.53941733735</v>
      </c>
      <c r="BR9" s="27">
        <v>60141.112986302171</v>
      </c>
      <c r="BS9" s="27">
        <v>62066.642468767561</v>
      </c>
      <c r="BT9" s="27">
        <v>63993.193994482659</v>
      </c>
      <c r="BU9" s="27">
        <v>65919.745520197757</v>
      </c>
      <c r="BV9" s="28">
        <v>67846.29704591287</v>
      </c>
    </row>
    <row r="10" spans="2:74" ht="15.75" x14ac:dyDescent="0.3">
      <c r="B10" s="124">
        <v>6</v>
      </c>
      <c r="C10" s="125">
        <v>52437</v>
      </c>
      <c r="D10" s="125">
        <v>54362</v>
      </c>
      <c r="E10" s="125">
        <v>56288</v>
      </c>
      <c r="F10" s="125">
        <v>58214</v>
      </c>
      <c r="G10" s="125">
        <v>60141</v>
      </c>
      <c r="H10" s="125">
        <v>62067</v>
      </c>
      <c r="I10" s="125">
        <v>63993</v>
      </c>
      <c r="J10" s="125">
        <v>65920</v>
      </c>
      <c r="K10" s="125">
        <v>67846</v>
      </c>
      <c r="L10" s="23">
        <v>69772</v>
      </c>
      <c r="M10" s="64"/>
      <c r="N10" s="64"/>
      <c r="O10" s="124">
        <v>6</v>
      </c>
      <c r="P10" s="127">
        <f t="shared" si="8"/>
        <v>1.2249999999999996</v>
      </c>
      <c r="Q10" s="127">
        <f t="shared" si="5"/>
        <v>1.2699999999999996</v>
      </c>
      <c r="R10" s="127">
        <f t="shared" si="5"/>
        <v>1.3149999999999995</v>
      </c>
      <c r="S10" s="127">
        <f t="shared" si="5"/>
        <v>1.3599999999999994</v>
      </c>
      <c r="T10" s="127">
        <f t="shared" si="5"/>
        <v>1.4049999999999994</v>
      </c>
      <c r="U10" s="127">
        <f t="shared" si="5"/>
        <v>1.4499999999999993</v>
      </c>
      <c r="V10" s="127">
        <f t="shared" si="5"/>
        <v>1.4949999999999992</v>
      </c>
      <c r="W10" s="127">
        <f t="shared" si="5"/>
        <v>1.5399999999999991</v>
      </c>
      <c r="X10" s="127">
        <f t="shared" si="5"/>
        <v>1.5849999999999991</v>
      </c>
      <c r="Y10" s="127">
        <f t="shared" si="5"/>
        <v>1.629999999999999</v>
      </c>
      <c r="Z10" s="64"/>
      <c r="AA10" s="124">
        <v>6</v>
      </c>
      <c r="AB10" s="125">
        <f t="shared" si="1"/>
        <v>52698</v>
      </c>
      <c r="AC10" s="125">
        <f t="shared" si="2"/>
        <v>54634</v>
      </c>
      <c r="AD10" s="125">
        <f t="shared" si="2"/>
        <v>56570</v>
      </c>
      <c r="AE10" s="125">
        <f t="shared" si="2"/>
        <v>58506</v>
      </c>
      <c r="AF10" s="125">
        <f t="shared" si="2"/>
        <v>60442</v>
      </c>
      <c r="AG10" s="125">
        <f t="shared" si="2"/>
        <v>62378</v>
      </c>
      <c r="AH10" s="125">
        <f t="shared" si="2"/>
        <v>64313</v>
      </c>
      <c r="AI10" s="125">
        <f t="shared" si="2"/>
        <v>66249</v>
      </c>
      <c r="AJ10" s="125">
        <f t="shared" si="2"/>
        <v>68185</v>
      </c>
      <c r="AK10" s="125">
        <f t="shared" si="2"/>
        <v>70121</v>
      </c>
      <c r="AL10" s="64"/>
      <c r="AM10" s="124">
        <v>6</v>
      </c>
      <c r="AN10" s="125">
        <f t="shared" si="6"/>
        <v>52962</v>
      </c>
      <c r="AO10" s="125">
        <f t="shared" si="3"/>
        <v>54907</v>
      </c>
      <c r="AP10" s="125">
        <f t="shared" si="3"/>
        <v>56853</v>
      </c>
      <c r="AQ10" s="125">
        <f t="shared" si="3"/>
        <v>58798</v>
      </c>
      <c r="AR10" s="125">
        <f t="shared" si="3"/>
        <v>60744</v>
      </c>
      <c r="AS10" s="125">
        <f t="shared" si="3"/>
        <v>62689</v>
      </c>
      <c r="AT10" s="125">
        <f t="shared" si="3"/>
        <v>64635</v>
      </c>
      <c r="AU10" s="125">
        <f t="shared" si="3"/>
        <v>66580</v>
      </c>
      <c r="AV10" s="125">
        <f t="shared" si="3"/>
        <v>68526</v>
      </c>
      <c r="AW10" s="125">
        <f t="shared" si="3"/>
        <v>70471</v>
      </c>
      <c r="AX10" s="64"/>
      <c r="AY10" s="124">
        <v>6</v>
      </c>
      <c r="AZ10" s="125">
        <f t="shared" si="7"/>
        <v>53226</v>
      </c>
      <c r="BA10" s="125">
        <f t="shared" si="4"/>
        <v>55182</v>
      </c>
      <c r="BB10" s="125">
        <f t="shared" si="4"/>
        <v>57137</v>
      </c>
      <c r="BC10" s="125">
        <f t="shared" si="4"/>
        <v>59092</v>
      </c>
      <c r="BD10" s="125">
        <f t="shared" si="4"/>
        <v>61047</v>
      </c>
      <c r="BE10" s="125">
        <f t="shared" si="4"/>
        <v>63003</v>
      </c>
      <c r="BF10" s="125">
        <f t="shared" si="4"/>
        <v>64958</v>
      </c>
      <c r="BG10" s="125">
        <f t="shared" si="4"/>
        <v>66913</v>
      </c>
      <c r="BH10" s="125">
        <f t="shared" si="4"/>
        <v>68868</v>
      </c>
      <c r="BI10" s="125">
        <f t="shared" si="4"/>
        <v>70824</v>
      </c>
      <c r="BM10" s="21">
        <v>52436.950969941186</v>
      </c>
      <c r="BN10" s="21">
        <v>54362.480452406569</v>
      </c>
      <c r="BO10" s="21">
        <v>56288.00993487196</v>
      </c>
      <c r="BP10" s="21">
        <v>58213.53941733735</v>
      </c>
      <c r="BQ10" s="21">
        <v>60141.112986302171</v>
      </c>
      <c r="BR10" s="21">
        <v>62066.642468767561</v>
      </c>
      <c r="BS10" s="21">
        <v>63993.193994482659</v>
      </c>
      <c r="BT10" s="21">
        <v>65919.745520197757</v>
      </c>
      <c r="BU10" s="21">
        <v>67846.29704591287</v>
      </c>
      <c r="BV10" s="22">
        <v>69771.826528378253</v>
      </c>
    </row>
    <row r="11" spans="2:74" ht="15.75" x14ac:dyDescent="0.3">
      <c r="B11" s="124">
        <v>7</v>
      </c>
      <c r="C11" s="125">
        <v>54362</v>
      </c>
      <c r="D11" s="125">
        <v>56288</v>
      </c>
      <c r="E11" s="125">
        <v>58214</v>
      </c>
      <c r="F11" s="125">
        <v>60141</v>
      </c>
      <c r="G11" s="125">
        <v>62067</v>
      </c>
      <c r="H11" s="125">
        <v>63993</v>
      </c>
      <c r="I11" s="125">
        <v>65920</v>
      </c>
      <c r="J11" s="125">
        <v>67846</v>
      </c>
      <c r="K11" s="125">
        <v>69772</v>
      </c>
      <c r="L11" s="23">
        <v>71698</v>
      </c>
      <c r="M11" s="64"/>
      <c r="N11" s="64"/>
      <c r="O11" s="124">
        <v>7</v>
      </c>
      <c r="P11" s="127">
        <f t="shared" si="8"/>
        <v>1.2699999999999996</v>
      </c>
      <c r="Q11" s="127">
        <f t="shared" si="5"/>
        <v>1.3149999999999995</v>
      </c>
      <c r="R11" s="127">
        <f t="shared" si="5"/>
        <v>1.3599999999999994</v>
      </c>
      <c r="S11" s="127">
        <f t="shared" si="5"/>
        <v>1.4049999999999994</v>
      </c>
      <c r="T11" s="127">
        <f t="shared" si="5"/>
        <v>1.4499999999999993</v>
      </c>
      <c r="U11" s="127">
        <f t="shared" si="5"/>
        <v>1.4949999999999992</v>
      </c>
      <c r="V11" s="127">
        <f t="shared" si="5"/>
        <v>1.5399999999999991</v>
      </c>
      <c r="W11" s="127">
        <f t="shared" si="5"/>
        <v>1.5849999999999991</v>
      </c>
      <c r="X11" s="127">
        <f t="shared" si="5"/>
        <v>1.629999999999999</v>
      </c>
      <c r="Y11" s="127">
        <f t="shared" si="5"/>
        <v>1.6749999999999989</v>
      </c>
      <c r="Z11" s="64"/>
      <c r="AA11" s="124">
        <v>7</v>
      </c>
      <c r="AB11" s="125">
        <f t="shared" ref="AB11:AB21" si="9">ROUND($AA$3*P11,0)</f>
        <v>54634</v>
      </c>
      <c r="AC11" s="125">
        <f t="shared" si="2"/>
        <v>56570</v>
      </c>
      <c r="AD11" s="125">
        <f t="shared" si="2"/>
        <v>58506</v>
      </c>
      <c r="AE11" s="125">
        <f t="shared" si="2"/>
        <v>60442</v>
      </c>
      <c r="AF11" s="125">
        <f t="shared" si="2"/>
        <v>62378</v>
      </c>
      <c r="AG11" s="125">
        <f t="shared" si="2"/>
        <v>64313</v>
      </c>
      <c r="AH11" s="125">
        <f t="shared" si="2"/>
        <v>66249</v>
      </c>
      <c r="AI11" s="125">
        <f t="shared" si="2"/>
        <v>68185</v>
      </c>
      <c r="AJ11" s="125">
        <f t="shared" si="2"/>
        <v>70121</v>
      </c>
      <c r="AK11" s="125">
        <f t="shared" si="2"/>
        <v>72057</v>
      </c>
      <c r="AL11" s="64"/>
      <c r="AM11" s="124">
        <v>7</v>
      </c>
      <c r="AN11" s="125">
        <f t="shared" si="6"/>
        <v>54907</v>
      </c>
      <c r="AO11" s="125">
        <f t="shared" si="3"/>
        <v>56853</v>
      </c>
      <c r="AP11" s="125">
        <f t="shared" si="3"/>
        <v>58798</v>
      </c>
      <c r="AQ11" s="125">
        <f t="shared" si="3"/>
        <v>60744</v>
      </c>
      <c r="AR11" s="125">
        <f t="shared" si="3"/>
        <v>62689</v>
      </c>
      <c r="AS11" s="125">
        <f t="shared" si="3"/>
        <v>64635</v>
      </c>
      <c r="AT11" s="125">
        <f t="shared" si="3"/>
        <v>66580</v>
      </c>
      <c r="AU11" s="125">
        <f t="shared" si="3"/>
        <v>68526</v>
      </c>
      <c r="AV11" s="125">
        <f t="shared" si="3"/>
        <v>70471</v>
      </c>
      <c r="AW11" s="125">
        <f t="shared" si="3"/>
        <v>72417</v>
      </c>
      <c r="AX11" s="64"/>
      <c r="AY11" s="124">
        <v>7</v>
      </c>
      <c r="AZ11" s="125">
        <f t="shared" si="7"/>
        <v>55182</v>
      </c>
      <c r="BA11" s="125">
        <f t="shared" si="4"/>
        <v>57137</v>
      </c>
      <c r="BB11" s="125">
        <f t="shared" si="4"/>
        <v>59092</v>
      </c>
      <c r="BC11" s="125">
        <f t="shared" si="4"/>
        <v>61047</v>
      </c>
      <c r="BD11" s="125">
        <f t="shared" si="4"/>
        <v>63003</v>
      </c>
      <c r="BE11" s="125">
        <f t="shared" si="4"/>
        <v>64958</v>
      </c>
      <c r="BF11" s="125">
        <f t="shared" si="4"/>
        <v>66913</v>
      </c>
      <c r="BG11" s="125">
        <f t="shared" si="4"/>
        <v>68868</v>
      </c>
      <c r="BH11" s="125">
        <f t="shared" si="4"/>
        <v>70824</v>
      </c>
      <c r="BI11" s="125">
        <f t="shared" si="4"/>
        <v>72779</v>
      </c>
      <c r="BM11" s="21">
        <v>54362.480452406569</v>
      </c>
      <c r="BN11" s="21">
        <v>56288.00993487196</v>
      </c>
      <c r="BO11" s="21">
        <v>58213.53941733735</v>
      </c>
      <c r="BP11" s="21">
        <v>60141.112986302171</v>
      </c>
      <c r="BQ11" s="21">
        <v>62066.642468767561</v>
      </c>
      <c r="BR11" s="21">
        <v>63993.193994482659</v>
      </c>
      <c r="BS11" s="21">
        <v>65919.745520197757</v>
      </c>
      <c r="BT11" s="21">
        <v>67846.29704591287</v>
      </c>
      <c r="BU11" s="21">
        <v>69771.826528378253</v>
      </c>
      <c r="BV11" s="22">
        <v>71698.378054093366</v>
      </c>
    </row>
    <row r="12" spans="2:74" ht="15.75" x14ac:dyDescent="0.3">
      <c r="B12" s="124">
        <v>8</v>
      </c>
      <c r="C12" s="125">
        <v>56288</v>
      </c>
      <c r="D12" s="125">
        <v>58214</v>
      </c>
      <c r="E12" s="125">
        <v>60141</v>
      </c>
      <c r="F12" s="125">
        <v>62067</v>
      </c>
      <c r="G12" s="125">
        <v>63993</v>
      </c>
      <c r="H12" s="125">
        <v>65920</v>
      </c>
      <c r="I12" s="125">
        <v>67846</v>
      </c>
      <c r="J12" s="125">
        <v>69772</v>
      </c>
      <c r="K12" s="125">
        <v>71698</v>
      </c>
      <c r="L12" s="23">
        <v>73624</v>
      </c>
      <c r="M12" s="64"/>
      <c r="N12" s="64"/>
      <c r="O12" s="124">
        <v>8</v>
      </c>
      <c r="P12" s="127">
        <f t="shared" si="8"/>
        <v>1.3149999999999995</v>
      </c>
      <c r="Q12" s="127">
        <f t="shared" si="5"/>
        <v>1.3599999999999994</v>
      </c>
      <c r="R12" s="127">
        <f t="shared" si="5"/>
        <v>1.4049999999999994</v>
      </c>
      <c r="S12" s="127">
        <f t="shared" si="5"/>
        <v>1.4499999999999993</v>
      </c>
      <c r="T12" s="127">
        <f t="shared" si="5"/>
        <v>1.4949999999999992</v>
      </c>
      <c r="U12" s="127">
        <f t="shared" si="5"/>
        <v>1.5399999999999991</v>
      </c>
      <c r="V12" s="127">
        <f t="shared" si="5"/>
        <v>1.5849999999999991</v>
      </c>
      <c r="W12" s="127">
        <f t="shared" si="5"/>
        <v>1.629999999999999</v>
      </c>
      <c r="X12" s="127">
        <f t="shared" si="5"/>
        <v>1.6749999999999989</v>
      </c>
      <c r="Y12" s="127">
        <f t="shared" si="5"/>
        <v>1.7199999999999989</v>
      </c>
      <c r="Z12" s="64"/>
      <c r="AA12" s="124">
        <v>8</v>
      </c>
      <c r="AB12" s="125">
        <f t="shared" si="9"/>
        <v>56570</v>
      </c>
      <c r="AC12" s="125">
        <f t="shared" si="2"/>
        <v>58506</v>
      </c>
      <c r="AD12" s="125">
        <f t="shared" si="2"/>
        <v>60442</v>
      </c>
      <c r="AE12" s="125">
        <f t="shared" si="2"/>
        <v>62378</v>
      </c>
      <c r="AF12" s="125">
        <f t="shared" si="2"/>
        <v>64313</v>
      </c>
      <c r="AG12" s="125">
        <f t="shared" si="2"/>
        <v>66249</v>
      </c>
      <c r="AH12" s="125">
        <f t="shared" si="2"/>
        <v>68185</v>
      </c>
      <c r="AI12" s="125">
        <f t="shared" si="2"/>
        <v>70121</v>
      </c>
      <c r="AJ12" s="125">
        <f t="shared" si="2"/>
        <v>72057</v>
      </c>
      <c r="AK12" s="125">
        <f t="shared" si="2"/>
        <v>73993</v>
      </c>
      <c r="AL12" s="64"/>
      <c r="AM12" s="124">
        <v>8</v>
      </c>
      <c r="AN12" s="125">
        <f t="shared" si="6"/>
        <v>56853</v>
      </c>
      <c r="AO12" s="125">
        <f t="shared" si="3"/>
        <v>58798</v>
      </c>
      <c r="AP12" s="125">
        <f t="shared" si="3"/>
        <v>60744</v>
      </c>
      <c r="AQ12" s="125">
        <f t="shared" si="3"/>
        <v>62689</v>
      </c>
      <c r="AR12" s="125">
        <f t="shared" si="3"/>
        <v>64635</v>
      </c>
      <c r="AS12" s="125">
        <f t="shared" si="3"/>
        <v>66580</v>
      </c>
      <c r="AT12" s="125">
        <f t="shared" si="3"/>
        <v>68526</v>
      </c>
      <c r="AU12" s="125">
        <f t="shared" si="3"/>
        <v>70471</v>
      </c>
      <c r="AV12" s="125">
        <f t="shared" si="3"/>
        <v>72417</v>
      </c>
      <c r="AW12" s="125">
        <f t="shared" si="3"/>
        <v>74362</v>
      </c>
      <c r="AX12" s="64"/>
      <c r="AY12" s="124">
        <v>8</v>
      </c>
      <c r="AZ12" s="125">
        <f t="shared" si="7"/>
        <v>57137</v>
      </c>
      <c r="BA12" s="125">
        <f t="shared" si="4"/>
        <v>59092</v>
      </c>
      <c r="BB12" s="125">
        <f t="shared" si="4"/>
        <v>61047</v>
      </c>
      <c r="BC12" s="125">
        <f t="shared" si="4"/>
        <v>63003</v>
      </c>
      <c r="BD12" s="125">
        <f t="shared" si="4"/>
        <v>64958</v>
      </c>
      <c r="BE12" s="125">
        <f t="shared" si="4"/>
        <v>66913</v>
      </c>
      <c r="BF12" s="125">
        <f t="shared" si="4"/>
        <v>68868</v>
      </c>
      <c r="BG12" s="125">
        <f t="shared" si="4"/>
        <v>70824</v>
      </c>
      <c r="BH12" s="125">
        <f t="shared" si="4"/>
        <v>72779</v>
      </c>
      <c r="BI12" s="125">
        <f t="shared" si="4"/>
        <v>74734</v>
      </c>
      <c r="BM12" s="21">
        <v>56288.00993487196</v>
      </c>
      <c r="BN12" s="21">
        <v>58213.53941733735</v>
      </c>
      <c r="BO12" s="21">
        <v>60141.112986302171</v>
      </c>
      <c r="BP12" s="21">
        <v>62066.642468767561</v>
      </c>
      <c r="BQ12" s="21">
        <v>63993.193994482659</v>
      </c>
      <c r="BR12" s="21">
        <v>65919.745520197757</v>
      </c>
      <c r="BS12" s="21">
        <v>67846.29704591287</v>
      </c>
      <c r="BT12" s="21">
        <v>69771.826528378253</v>
      </c>
      <c r="BU12" s="21">
        <v>71698.378054093366</v>
      </c>
      <c r="BV12" s="22">
        <v>73623.907536558749</v>
      </c>
    </row>
    <row r="13" spans="2:74" ht="15.75" x14ac:dyDescent="0.3">
      <c r="B13" s="124">
        <v>9</v>
      </c>
      <c r="C13" s="125">
        <v>58214</v>
      </c>
      <c r="D13" s="125">
        <v>60141</v>
      </c>
      <c r="E13" s="125">
        <v>62067</v>
      </c>
      <c r="F13" s="125">
        <v>63993</v>
      </c>
      <c r="G13" s="125">
        <v>65920</v>
      </c>
      <c r="H13" s="125">
        <v>67846</v>
      </c>
      <c r="I13" s="125">
        <v>69772</v>
      </c>
      <c r="J13" s="125">
        <v>71698</v>
      </c>
      <c r="K13" s="125">
        <v>73624</v>
      </c>
      <c r="L13" s="23">
        <v>75550</v>
      </c>
      <c r="M13" s="64"/>
      <c r="N13" s="64"/>
      <c r="O13" s="124">
        <v>9</v>
      </c>
      <c r="P13" s="127">
        <f t="shared" si="8"/>
        <v>1.3599999999999994</v>
      </c>
      <c r="Q13" s="127">
        <f t="shared" si="5"/>
        <v>1.4049999999999994</v>
      </c>
      <c r="R13" s="127">
        <f t="shared" si="5"/>
        <v>1.4499999999999993</v>
      </c>
      <c r="S13" s="127">
        <f t="shared" si="5"/>
        <v>1.4949999999999992</v>
      </c>
      <c r="T13" s="127">
        <f t="shared" si="5"/>
        <v>1.5399999999999991</v>
      </c>
      <c r="U13" s="127">
        <f t="shared" si="5"/>
        <v>1.5849999999999991</v>
      </c>
      <c r="V13" s="127">
        <f t="shared" si="5"/>
        <v>1.629999999999999</v>
      </c>
      <c r="W13" s="127">
        <f t="shared" si="5"/>
        <v>1.6749999999999989</v>
      </c>
      <c r="X13" s="127">
        <f t="shared" si="5"/>
        <v>1.7199999999999989</v>
      </c>
      <c r="Y13" s="127">
        <f t="shared" si="5"/>
        <v>1.7649999999999988</v>
      </c>
      <c r="Z13" s="64"/>
      <c r="AA13" s="124">
        <v>9</v>
      </c>
      <c r="AB13" s="125">
        <f t="shared" si="9"/>
        <v>58506</v>
      </c>
      <c r="AC13" s="125">
        <f t="shared" si="2"/>
        <v>60442</v>
      </c>
      <c r="AD13" s="125">
        <f t="shared" si="2"/>
        <v>62378</v>
      </c>
      <c r="AE13" s="125">
        <f t="shared" si="2"/>
        <v>64313</v>
      </c>
      <c r="AF13" s="125">
        <f t="shared" si="2"/>
        <v>66249</v>
      </c>
      <c r="AG13" s="125">
        <f t="shared" si="2"/>
        <v>68185</v>
      </c>
      <c r="AH13" s="125">
        <f t="shared" si="2"/>
        <v>70121</v>
      </c>
      <c r="AI13" s="125">
        <f t="shared" si="2"/>
        <v>72057</v>
      </c>
      <c r="AJ13" s="125">
        <f t="shared" si="2"/>
        <v>73993</v>
      </c>
      <c r="AK13" s="125">
        <f t="shared" si="2"/>
        <v>75929</v>
      </c>
      <c r="AL13" s="64"/>
      <c r="AM13" s="124">
        <v>9</v>
      </c>
      <c r="AN13" s="125">
        <f t="shared" si="6"/>
        <v>58798</v>
      </c>
      <c r="AO13" s="125">
        <f t="shared" si="3"/>
        <v>60744</v>
      </c>
      <c r="AP13" s="125">
        <f t="shared" si="3"/>
        <v>62689</v>
      </c>
      <c r="AQ13" s="125">
        <f t="shared" si="3"/>
        <v>64635</v>
      </c>
      <c r="AR13" s="125">
        <f t="shared" si="3"/>
        <v>66580</v>
      </c>
      <c r="AS13" s="125">
        <f t="shared" si="3"/>
        <v>68526</v>
      </c>
      <c r="AT13" s="125">
        <f t="shared" si="3"/>
        <v>70471</v>
      </c>
      <c r="AU13" s="125">
        <f t="shared" si="3"/>
        <v>72417</v>
      </c>
      <c r="AV13" s="125">
        <f t="shared" si="3"/>
        <v>74362</v>
      </c>
      <c r="AW13" s="125">
        <f t="shared" si="3"/>
        <v>76308</v>
      </c>
      <c r="AX13" s="64"/>
      <c r="AY13" s="124">
        <v>9</v>
      </c>
      <c r="AZ13" s="125">
        <f t="shared" si="7"/>
        <v>59092</v>
      </c>
      <c r="BA13" s="125">
        <f t="shared" si="4"/>
        <v>61047</v>
      </c>
      <c r="BB13" s="125">
        <f t="shared" si="4"/>
        <v>63003</v>
      </c>
      <c r="BC13" s="125">
        <f t="shared" si="4"/>
        <v>64958</v>
      </c>
      <c r="BD13" s="125">
        <f t="shared" si="4"/>
        <v>66913</v>
      </c>
      <c r="BE13" s="125">
        <f t="shared" si="4"/>
        <v>68868</v>
      </c>
      <c r="BF13" s="125">
        <f t="shared" si="4"/>
        <v>70824</v>
      </c>
      <c r="BG13" s="125">
        <f t="shared" si="4"/>
        <v>72779</v>
      </c>
      <c r="BH13" s="125">
        <f t="shared" si="4"/>
        <v>74734</v>
      </c>
      <c r="BI13" s="125">
        <f t="shared" si="4"/>
        <v>76689</v>
      </c>
      <c r="BM13" s="21">
        <v>58213.53941733735</v>
      </c>
      <c r="BN13" s="21">
        <v>60141.112986302171</v>
      </c>
      <c r="BO13" s="21">
        <v>62066.642468767561</v>
      </c>
      <c r="BP13" s="21">
        <v>63993.193994482659</v>
      </c>
      <c r="BQ13" s="21">
        <v>65919.745520197757</v>
      </c>
      <c r="BR13" s="21">
        <v>67846.29704591287</v>
      </c>
      <c r="BS13" s="21">
        <v>69771.826528378253</v>
      </c>
      <c r="BT13" s="21">
        <v>71698.378054093366</v>
      </c>
      <c r="BU13" s="21">
        <v>73623.907536558749</v>
      </c>
      <c r="BV13" s="22">
        <v>75550.459062273847</v>
      </c>
    </row>
    <row r="14" spans="2:74" ht="15.75" x14ac:dyDescent="0.3">
      <c r="B14" s="129">
        <v>10</v>
      </c>
      <c r="C14" s="130">
        <v>60141</v>
      </c>
      <c r="D14" s="130">
        <v>62067</v>
      </c>
      <c r="E14" s="130">
        <v>63993</v>
      </c>
      <c r="F14" s="130">
        <v>65920</v>
      </c>
      <c r="G14" s="130">
        <v>67846</v>
      </c>
      <c r="H14" s="130">
        <v>69772</v>
      </c>
      <c r="I14" s="130">
        <v>71698</v>
      </c>
      <c r="J14" s="130">
        <v>73624</v>
      </c>
      <c r="K14" s="130">
        <v>75550</v>
      </c>
      <c r="L14" s="130">
        <v>77477</v>
      </c>
      <c r="M14" s="64"/>
      <c r="N14" s="64"/>
      <c r="O14" s="129">
        <v>10</v>
      </c>
      <c r="P14" s="131">
        <f t="shared" si="8"/>
        <v>1.4049999999999994</v>
      </c>
      <c r="Q14" s="131">
        <f t="shared" si="5"/>
        <v>1.4499999999999993</v>
      </c>
      <c r="R14" s="131">
        <f t="shared" si="5"/>
        <v>1.4949999999999992</v>
      </c>
      <c r="S14" s="131">
        <f t="shared" si="5"/>
        <v>1.5399999999999991</v>
      </c>
      <c r="T14" s="131">
        <f t="shared" si="5"/>
        <v>1.5849999999999991</v>
      </c>
      <c r="U14" s="131">
        <f t="shared" si="5"/>
        <v>1.629999999999999</v>
      </c>
      <c r="V14" s="131">
        <f t="shared" si="5"/>
        <v>1.6749999999999989</v>
      </c>
      <c r="W14" s="131">
        <f t="shared" si="5"/>
        <v>1.7199999999999989</v>
      </c>
      <c r="X14" s="131">
        <f t="shared" si="5"/>
        <v>1.7649999999999988</v>
      </c>
      <c r="Y14" s="131">
        <f t="shared" si="5"/>
        <v>1.8099999999999987</v>
      </c>
      <c r="Z14" s="64"/>
      <c r="AA14" s="129">
        <v>10</v>
      </c>
      <c r="AB14" s="130">
        <f t="shared" si="9"/>
        <v>60442</v>
      </c>
      <c r="AC14" s="130">
        <f t="shared" si="2"/>
        <v>62378</v>
      </c>
      <c r="AD14" s="130">
        <f t="shared" si="2"/>
        <v>64313</v>
      </c>
      <c r="AE14" s="130">
        <f t="shared" si="2"/>
        <v>66249</v>
      </c>
      <c r="AF14" s="130">
        <f t="shared" si="2"/>
        <v>68185</v>
      </c>
      <c r="AG14" s="130">
        <f t="shared" si="2"/>
        <v>70121</v>
      </c>
      <c r="AH14" s="130">
        <f t="shared" si="2"/>
        <v>72057</v>
      </c>
      <c r="AI14" s="130">
        <f t="shared" si="2"/>
        <v>73993</v>
      </c>
      <c r="AJ14" s="130">
        <f t="shared" si="2"/>
        <v>75929</v>
      </c>
      <c r="AK14" s="130">
        <f t="shared" si="2"/>
        <v>77864</v>
      </c>
      <c r="AL14" s="64"/>
      <c r="AM14" s="129">
        <v>10</v>
      </c>
      <c r="AN14" s="130">
        <f t="shared" si="6"/>
        <v>60744</v>
      </c>
      <c r="AO14" s="130">
        <f t="shared" si="3"/>
        <v>62689</v>
      </c>
      <c r="AP14" s="130">
        <f t="shared" si="3"/>
        <v>64635</v>
      </c>
      <c r="AQ14" s="130">
        <f t="shared" si="3"/>
        <v>66580</v>
      </c>
      <c r="AR14" s="130">
        <f t="shared" si="3"/>
        <v>68526</v>
      </c>
      <c r="AS14" s="130">
        <f t="shared" si="3"/>
        <v>70471</v>
      </c>
      <c r="AT14" s="130">
        <f t="shared" si="3"/>
        <v>72417</v>
      </c>
      <c r="AU14" s="130">
        <f t="shared" si="3"/>
        <v>74362</v>
      </c>
      <c r="AV14" s="130">
        <f t="shared" si="3"/>
        <v>76308</v>
      </c>
      <c r="AW14" s="130">
        <f t="shared" si="3"/>
        <v>78254</v>
      </c>
      <c r="AX14" s="64"/>
      <c r="AY14" s="129">
        <v>10</v>
      </c>
      <c r="AZ14" s="130">
        <f t="shared" si="7"/>
        <v>61047</v>
      </c>
      <c r="BA14" s="130">
        <f t="shared" si="4"/>
        <v>63003</v>
      </c>
      <c r="BB14" s="130">
        <f t="shared" si="4"/>
        <v>64958</v>
      </c>
      <c r="BC14" s="130">
        <f t="shared" si="4"/>
        <v>66913</v>
      </c>
      <c r="BD14" s="130">
        <f t="shared" si="4"/>
        <v>68868</v>
      </c>
      <c r="BE14" s="130">
        <f t="shared" si="4"/>
        <v>70824</v>
      </c>
      <c r="BF14" s="130">
        <f t="shared" si="4"/>
        <v>72779</v>
      </c>
      <c r="BG14" s="130">
        <f t="shared" si="4"/>
        <v>74734</v>
      </c>
      <c r="BH14" s="130">
        <f t="shared" si="4"/>
        <v>76689</v>
      </c>
      <c r="BI14" s="130">
        <f t="shared" si="4"/>
        <v>78644</v>
      </c>
      <c r="BM14" s="27">
        <v>60141.112986302171</v>
      </c>
      <c r="BN14" s="27">
        <v>62066.642468767561</v>
      </c>
      <c r="BO14" s="27">
        <v>63993.193994482659</v>
      </c>
      <c r="BP14" s="27">
        <v>65919.745520197757</v>
      </c>
      <c r="BQ14" s="27">
        <v>67846.29704591287</v>
      </c>
      <c r="BR14" s="27">
        <v>69771.826528378253</v>
      </c>
      <c r="BS14" s="27">
        <v>71698.378054093366</v>
      </c>
      <c r="BT14" s="27">
        <v>73623.907536558749</v>
      </c>
      <c r="BU14" s="27">
        <v>75550.459062273847</v>
      </c>
      <c r="BV14" s="28">
        <v>77477.01058798896</v>
      </c>
    </row>
    <row r="15" spans="2:74" ht="15.75" x14ac:dyDescent="0.3">
      <c r="B15" s="124">
        <v>11</v>
      </c>
      <c r="C15" s="125">
        <v>62067</v>
      </c>
      <c r="D15" s="125">
        <v>63993</v>
      </c>
      <c r="E15" s="125">
        <v>65920</v>
      </c>
      <c r="F15" s="125">
        <v>67846</v>
      </c>
      <c r="G15" s="125">
        <v>69772</v>
      </c>
      <c r="H15" s="125">
        <v>71698</v>
      </c>
      <c r="I15" s="125">
        <v>73624</v>
      </c>
      <c r="J15" s="125">
        <v>75550</v>
      </c>
      <c r="K15" s="125">
        <v>77477</v>
      </c>
      <c r="L15" s="23">
        <v>79404</v>
      </c>
      <c r="M15" s="64"/>
      <c r="N15" s="64"/>
      <c r="O15" s="124">
        <v>11</v>
      </c>
      <c r="P15" s="127">
        <f t="shared" si="8"/>
        <v>1.4499999999999993</v>
      </c>
      <c r="Q15" s="127">
        <f t="shared" si="5"/>
        <v>1.4949999999999992</v>
      </c>
      <c r="R15" s="127">
        <f t="shared" si="5"/>
        <v>1.5399999999999991</v>
      </c>
      <c r="S15" s="127">
        <f t="shared" si="5"/>
        <v>1.5849999999999991</v>
      </c>
      <c r="T15" s="127">
        <f t="shared" si="5"/>
        <v>1.629999999999999</v>
      </c>
      <c r="U15" s="127">
        <f t="shared" si="5"/>
        <v>1.6749999999999989</v>
      </c>
      <c r="V15" s="127">
        <f t="shared" si="5"/>
        <v>1.7199999999999989</v>
      </c>
      <c r="W15" s="127">
        <f t="shared" si="5"/>
        <v>1.7649999999999988</v>
      </c>
      <c r="X15" s="127">
        <f t="shared" si="5"/>
        <v>1.8099999999999987</v>
      </c>
      <c r="Y15" s="127">
        <f t="shared" si="5"/>
        <v>1.8549999999999986</v>
      </c>
      <c r="Z15" s="64"/>
      <c r="AA15" s="124">
        <v>11</v>
      </c>
      <c r="AB15" s="125">
        <f t="shared" si="9"/>
        <v>62378</v>
      </c>
      <c r="AC15" s="125">
        <f t="shared" si="2"/>
        <v>64313</v>
      </c>
      <c r="AD15" s="125">
        <f t="shared" si="2"/>
        <v>66249</v>
      </c>
      <c r="AE15" s="125">
        <f t="shared" si="2"/>
        <v>68185</v>
      </c>
      <c r="AF15" s="125">
        <f t="shared" si="2"/>
        <v>70121</v>
      </c>
      <c r="AG15" s="125">
        <f t="shared" si="2"/>
        <v>72057</v>
      </c>
      <c r="AH15" s="125">
        <f t="shared" si="2"/>
        <v>73993</v>
      </c>
      <c r="AI15" s="125">
        <f t="shared" si="2"/>
        <v>75929</v>
      </c>
      <c r="AJ15" s="125">
        <f t="shared" si="2"/>
        <v>77864</v>
      </c>
      <c r="AK15" s="125">
        <f t="shared" si="2"/>
        <v>79800</v>
      </c>
      <c r="AL15" s="64"/>
      <c r="AM15" s="124">
        <v>11</v>
      </c>
      <c r="AN15" s="125">
        <f t="shared" si="6"/>
        <v>62689</v>
      </c>
      <c r="AO15" s="125">
        <f t="shared" si="3"/>
        <v>64635</v>
      </c>
      <c r="AP15" s="125">
        <f t="shared" si="3"/>
        <v>66580</v>
      </c>
      <c r="AQ15" s="125">
        <f t="shared" si="3"/>
        <v>68526</v>
      </c>
      <c r="AR15" s="125">
        <f t="shared" si="3"/>
        <v>70471</v>
      </c>
      <c r="AS15" s="125">
        <f t="shared" si="3"/>
        <v>72417</v>
      </c>
      <c r="AT15" s="125">
        <f t="shared" si="3"/>
        <v>74362</v>
      </c>
      <c r="AU15" s="125">
        <f t="shared" si="3"/>
        <v>76308</v>
      </c>
      <c r="AV15" s="125">
        <f t="shared" si="3"/>
        <v>78254</v>
      </c>
      <c r="AW15" s="125">
        <f t="shared" si="3"/>
        <v>80199</v>
      </c>
      <c r="AX15" s="64"/>
      <c r="AY15" s="124">
        <v>11</v>
      </c>
      <c r="AZ15" s="125">
        <f t="shared" si="7"/>
        <v>63003</v>
      </c>
      <c r="BA15" s="125">
        <f t="shared" si="4"/>
        <v>64958</v>
      </c>
      <c r="BB15" s="125">
        <f t="shared" si="4"/>
        <v>66913</v>
      </c>
      <c r="BC15" s="125">
        <f t="shared" si="4"/>
        <v>68868</v>
      </c>
      <c r="BD15" s="125">
        <f t="shared" si="4"/>
        <v>70824</v>
      </c>
      <c r="BE15" s="125">
        <f t="shared" si="4"/>
        <v>72779</v>
      </c>
      <c r="BF15" s="125">
        <f t="shared" si="4"/>
        <v>74734</v>
      </c>
      <c r="BG15" s="125">
        <f t="shared" si="4"/>
        <v>76689</v>
      </c>
      <c r="BH15" s="125">
        <f t="shared" si="4"/>
        <v>78644</v>
      </c>
      <c r="BI15" s="125">
        <f t="shared" si="4"/>
        <v>80600</v>
      </c>
      <c r="BM15" s="21">
        <v>62066.642468767561</v>
      </c>
      <c r="BN15" s="21">
        <v>63993.193994482659</v>
      </c>
      <c r="BO15" s="21">
        <v>65919.745520197757</v>
      </c>
      <c r="BP15" s="21">
        <v>67846.29704591287</v>
      </c>
      <c r="BQ15" s="21">
        <v>69771.826528378253</v>
      </c>
      <c r="BR15" s="21">
        <v>71698.378054093366</v>
      </c>
      <c r="BS15" s="21">
        <v>73623.907536558749</v>
      </c>
      <c r="BT15" s="21">
        <v>75550.459062273847</v>
      </c>
      <c r="BU15" s="21">
        <v>77477.01058798896</v>
      </c>
      <c r="BV15" s="22">
        <v>79403.562113704073</v>
      </c>
    </row>
    <row r="16" spans="2:74" ht="15.75" x14ac:dyDescent="0.3">
      <c r="B16" s="124">
        <v>12</v>
      </c>
      <c r="C16" s="125">
        <v>63993</v>
      </c>
      <c r="D16" s="125">
        <v>65920</v>
      </c>
      <c r="E16" s="125">
        <v>67846</v>
      </c>
      <c r="F16" s="125">
        <v>69772</v>
      </c>
      <c r="G16" s="125">
        <v>71698</v>
      </c>
      <c r="H16" s="125">
        <v>73624</v>
      </c>
      <c r="I16" s="125">
        <v>75550</v>
      </c>
      <c r="J16" s="125">
        <v>77477</v>
      </c>
      <c r="K16" s="125">
        <v>79404</v>
      </c>
      <c r="L16" s="23">
        <v>81329</v>
      </c>
      <c r="M16" s="64"/>
      <c r="N16" s="64"/>
      <c r="O16" s="124">
        <v>12</v>
      </c>
      <c r="P16" s="127">
        <f t="shared" si="8"/>
        <v>1.4949999999999992</v>
      </c>
      <c r="Q16" s="127">
        <f t="shared" si="5"/>
        <v>1.5399999999999991</v>
      </c>
      <c r="R16" s="127">
        <f t="shared" si="5"/>
        <v>1.5849999999999991</v>
      </c>
      <c r="S16" s="127">
        <f t="shared" si="5"/>
        <v>1.629999999999999</v>
      </c>
      <c r="T16" s="127">
        <f t="shared" si="5"/>
        <v>1.6749999999999989</v>
      </c>
      <c r="U16" s="127">
        <f t="shared" si="5"/>
        <v>1.7199999999999989</v>
      </c>
      <c r="V16" s="127">
        <f t="shared" si="5"/>
        <v>1.7649999999999988</v>
      </c>
      <c r="W16" s="127">
        <f t="shared" si="5"/>
        <v>1.8099999999999987</v>
      </c>
      <c r="X16" s="127">
        <f t="shared" si="5"/>
        <v>1.8549999999999986</v>
      </c>
      <c r="Y16" s="127">
        <f t="shared" si="5"/>
        <v>1.8999999999999986</v>
      </c>
      <c r="Z16" s="64"/>
      <c r="AA16" s="124">
        <v>12</v>
      </c>
      <c r="AB16" s="125">
        <f t="shared" si="9"/>
        <v>64313</v>
      </c>
      <c r="AC16" s="125">
        <f t="shared" si="2"/>
        <v>66249</v>
      </c>
      <c r="AD16" s="125">
        <f t="shared" si="2"/>
        <v>68185</v>
      </c>
      <c r="AE16" s="125">
        <f t="shared" si="2"/>
        <v>70121</v>
      </c>
      <c r="AF16" s="125">
        <f t="shared" si="2"/>
        <v>72057</v>
      </c>
      <c r="AG16" s="125">
        <f t="shared" si="2"/>
        <v>73993</v>
      </c>
      <c r="AH16" s="125">
        <f t="shared" si="2"/>
        <v>75929</v>
      </c>
      <c r="AI16" s="125">
        <f t="shared" si="2"/>
        <v>77864</v>
      </c>
      <c r="AJ16" s="125">
        <f t="shared" si="2"/>
        <v>79800</v>
      </c>
      <c r="AK16" s="125">
        <f t="shared" si="2"/>
        <v>81736</v>
      </c>
      <c r="AL16" s="64"/>
      <c r="AM16" s="124">
        <v>12</v>
      </c>
      <c r="AN16" s="125">
        <f t="shared" si="6"/>
        <v>64635</v>
      </c>
      <c r="AO16" s="125">
        <f t="shared" si="3"/>
        <v>66580</v>
      </c>
      <c r="AP16" s="125">
        <f t="shared" si="3"/>
        <v>68526</v>
      </c>
      <c r="AQ16" s="125">
        <f t="shared" si="3"/>
        <v>70471</v>
      </c>
      <c r="AR16" s="125">
        <f t="shared" si="3"/>
        <v>72417</v>
      </c>
      <c r="AS16" s="125">
        <f t="shared" si="3"/>
        <v>74362</v>
      </c>
      <c r="AT16" s="125">
        <f t="shared" si="3"/>
        <v>76308</v>
      </c>
      <c r="AU16" s="125">
        <f t="shared" si="3"/>
        <v>78254</v>
      </c>
      <c r="AV16" s="125">
        <f t="shared" si="3"/>
        <v>80199</v>
      </c>
      <c r="AW16" s="125">
        <f t="shared" si="3"/>
        <v>82145</v>
      </c>
      <c r="AX16" s="64"/>
      <c r="AY16" s="124">
        <v>12</v>
      </c>
      <c r="AZ16" s="125">
        <f t="shared" si="7"/>
        <v>64958</v>
      </c>
      <c r="BA16" s="125">
        <f t="shared" si="4"/>
        <v>66913</v>
      </c>
      <c r="BB16" s="125">
        <f t="shared" si="4"/>
        <v>68868</v>
      </c>
      <c r="BC16" s="125">
        <f t="shared" si="4"/>
        <v>70824</v>
      </c>
      <c r="BD16" s="125">
        <f t="shared" si="4"/>
        <v>72779</v>
      </c>
      <c r="BE16" s="125">
        <f t="shared" si="4"/>
        <v>74734</v>
      </c>
      <c r="BF16" s="125">
        <f t="shared" si="4"/>
        <v>76689</v>
      </c>
      <c r="BG16" s="125">
        <f t="shared" si="4"/>
        <v>78644</v>
      </c>
      <c r="BH16" s="125">
        <f t="shared" si="4"/>
        <v>80600</v>
      </c>
      <c r="BI16" s="125">
        <f t="shared" si="4"/>
        <v>82555</v>
      </c>
      <c r="BM16" s="21">
        <v>63993.193994482659</v>
      </c>
      <c r="BN16" s="21">
        <v>65919.745520197757</v>
      </c>
      <c r="BO16" s="21">
        <v>67846.29704591287</v>
      </c>
      <c r="BP16" s="21">
        <v>69771.826528378253</v>
      </c>
      <c r="BQ16" s="21">
        <v>71698.378054093366</v>
      </c>
      <c r="BR16" s="21">
        <v>73623.907536558749</v>
      </c>
      <c r="BS16" s="21">
        <v>75550.459062273847</v>
      </c>
      <c r="BT16" s="21">
        <v>77477.01058798896</v>
      </c>
      <c r="BU16" s="21">
        <v>79403.562113704073</v>
      </c>
      <c r="BV16" s="22">
        <v>81329.091596169441</v>
      </c>
    </row>
    <row r="17" spans="2:74" ht="15.75" x14ac:dyDescent="0.3">
      <c r="B17" s="124">
        <v>13</v>
      </c>
      <c r="C17" s="125">
        <v>65920</v>
      </c>
      <c r="D17" s="125">
        <v>67846</v>
      </c>
      <c r="E17" s="125">
        <v>69772</v>
      </c>
      <c r="F17" s="125">
        <v>71698</v>
      </c>
      <c r="G17" s="125">
        <v>73624</v>
      </c>
      <c r="H17" s="125">
        <v>75550</v>
      </c>
      <c r="I17" s="125">
        <v>77477</v>
      </c>
      <c r="J17" s="125">
        <v>79404</v>
      </c>
      <c r="K17" s="125">
        <v>81329</v>
      </c>
      <c r="L17" s="23">
        <v>83255</v>
      </c>
      <c r="M17" s="64"/>
      <c r="N17" s="64"/>
      <c r="O17" s="124">
        <v>13</v>
      </c>
      <c r="P17" s="127">
        <f t="shared" si="8"/>
        <v>1.5399999999999991</v>
      </c>
      <c r="Q17" s="127">
        <f t="shared" si="5"/>
        <v>1.5849999999999991</v>
      </c>
      <c r="R17" s="127">
        <f t="shared" si="5"/>
        <v>1.629999999999999</v>
      </c>
      <c r="S17" s="127">
        <f t="shared" si="5"/>
        <v>1.6749999999999989</v>
      </c>
      <c r="T17" s="127">
        <f t="shared" si="5"/>
        <v>1.7199999999999989</v>
      </c>
      <c r="U17" s="127">
        <f t="shared" si="5"/>
        <v>1.7649999999999988</v>
      </c>
      <c r="V17" s="127">
        <f t="shared" si="5"/>
        <v>1.8099999999999987</v>
      </c>
      <c r="W17" s="127">
        <f t="shared" si="5"/>
        <v>1.8549999999999986</v>
      </c>
      <c r="X17" s="127">
        <f t="shared" si="5"/>
        <v>1.8999999999999986</v>
      </c>
      <c r="Y17" s="127">
        <f t="shared" si="5"/>
        <v>1.9449999999999985</v>
      </c>
      <c r="Z17" s="64"/>
      <c r="AA17" s="124">
        <v>13</v>
      </c>
      <c r="AB17" s="125">
        <f t="shared" si="9"/>
        <v>66249</v>
      </c>
      <c r="AC17" s="125">
        <f t="shared" si="2"/>
        <v>68185</v>
      </c>
      <c r="AD17" s="125">
        <f t="shared" si="2"/>
        <v>70121</v>
      </c>
      <c r="AE17" s="125">
        <f t="shared" si="2"/>
        <v>72057</v>
      </c>
      <c r="AF17" s="125">
        <f t="shared" si="2"/>
        <v>73993</v>
      </c>
      <c r="AG17" s="125">
        <f t="shared" si="2"/>
        <v>75929</v>
      </c>
      <c r="AH17" s="125">
        <f t="shared" si="2"/>
        <v>77864</v>
      </c>
      <c r="AI17" s="125">
        <f t="shared" si="2"/>
        <v>79800</v>
      </c>
      <c r="AJ17" s="125">
        <f t="shared" si="2"/>
        <v>81736</v>
      </c>
      <c r="AK17" s="125">
        <f t="shared" si="2"/>
        <v>83672</v>
      </c>
      <c r="AL17" s="64"/>
      <c r="AM17" s="124">
        <v>13</v>
      </c>
      <c r="AN17" s="125">
        <f t="shared" si="6"/>
        <v>66580</v>
      </c>
      <c r="AO17" s="125">
        <f t="shared" si="3"/>
        <v>68526</v>
      </c>
      <c r="AP17" s="125">
        <f t="shared" si="3"/>
        <v>70471</v>
      </c>
      <c r="AQ17" s="125">
        <f t="shared" si="3"/>
        <v>72417</v>
      </c>
      <c r="AR17" s="125">
        <f t="shared" si="3"/>
        <v>74362</v>
      </c>
      <c r="AS17" s="125">
        <f t="shared" si="3"/>
        <v>76308</v>
      </c>
      <c r="AT17" s="125">
        <f t="shared" si="3"/>
        <v>78254</v>
      </c>
      <c r="AU17" s="125">
        <f t="shared" si="3"/>
        <v>80199</v>
      </c>
      <c r="AV17" s="125">
        <f t="shared" si="3"/>
        <v>82145</v>
      </c>
      <c r="AW17" s="125">
        <f t="shared" si="3"/>
        <v>84090</v>
      </c>
      <c r="AX17" s="64"/>
      <c r="AY17" s="124">
        <v>13</v>
      </c>
      <c r="AZ17" s="125">
        <f t="shared" si="7"/>
        <v>66913</v>
      </c>
      <c r="BA17" s="125">
        <f t="shared" si="4"/>
        <v>68868</v>
      </c>
      <c r="BB17" s="125">
        <f t="shared" si="4"/>
        <v>70824</v>
      </c>
      <c r="BC17" s="125">
        <f t="shared" si="4"/>
        <v>72779</v>
      </c>
      <c r="BD17" s="125">
        <f t="shared" si="4"/>
        <v>74734</v>
      </c>
      <c r="BE17" s="125">
        <f t="shared" si="4"/>
        <v>76689</v>
      </c>
      <c r="BF17" s="125">
        <f t="shared" si="4"/>
        <v>78644</v>
      </c>
      <c r="BG17" s="125">
        <f t="shared" si="4"/>
        <v>80600</v>
      </c>
      <c r="BH17" s="125">
        <f t="shared" si="4"/>
        <v>82555</v>
      </c>
      <c r="BI17" s="125">
        <f t="shared" si="4"/>
        <v>84510</v>
      </c>
      <c r="BM17" s="21">
        <v>65919.745520197757</v>
      </c>
      <c r="BN17" s="21">
        <v>67846.29704591287</v>
      </c>
      <c r="BO17" s="21">
        <v>69771.826528378253</v>
      </c>
      <c r="BP17" s="21">
        <v>71698.378054093366</v>
      </c>
      <c r="BQ17" s="21">
        <v>73623.907536558749</v>
      </c>
      <c r="BR17" s="21">
        <v>75550.459062273847</v>
      </c>
      <c r="BS17" s="21">
        <v>77477.01058798896</v>
      </c>
      <c r="BT17" s="21">
        <v>79403.562113704073</v>
      </c>
      <c r="BU17" s="21">
        <v>81329.091596169441</v>
      </c>
      <c r="BV17" s="22">
        <v>83254.621078634838</v>
      </c>
    </row>
    <row r="18" spans="2:74" ht="15.75" x14ac:dyDescent="0.3">
      <c r="B18" s="124">
        <v>14</v>
      </c>
      <c r="C18" s="125">
        <v>65920</v>
      </c>
      <c r="D18" s="125">
        <v>69772</v>
      </c>
      <c r="E18" s="125">
        <v>71698</v>
      </c>
      <c r="F18" s="125">
        <v>73624</v>
      </c>
      <c r="G18" s="125">
        <v>75550</v>
      </c>
      <c r="H18" s="125">
        <v>77477</v>
      </c>
      <c r="I18" s="125">
        <v>79404</v>
      </c>
      <c r="J18" s="125">
        <v>81329</v>
      </c>
      <c r="K18" s="125">
        <v>83255</v>
      </c>
      <c r="L18" s="23">
        <v>85181</v>
      </c>
      <c r="M18" s="64"/>
      <c r="N18" s="64"/>
      <c r="O18" s="124">
        <v>14</v>
      </c>
      <c r="P18" s="127">
        <f>P17</f>
        <v>1.5399999999999991</v>
      </c>
      <c r="Q18" s="127">
        <f t="shared" si="5"/>
        <v>1.629999999999999</v>
      </c>
      <c r="R18" s="127">
        <f t="shared" si="5"/>
        <v>1.6749999999999989</v>
      </c>
      <c r="S18" s="127">
        <f t="shared" si="5"/>
        <v>1.7199999999999989</v>
      </c>
      <c r="T18" s="127">
        <f t="shared" si="5"/>
        <v>1.7649999999999988</v>
      </c>
      <c r="U18" s="127">
        <f t="shared" si="5"/>
        <v>1.8099999999999987</v>
      </c>
      <c r="V18" s="127">
        <f t="shared" si="5"/>
        <v>1.8549999999999986</v>
      </c>
      <c r="W18" s="127">
        <f t="shared" si="5"/>
        <v>1.8999999999999986</v>
      </c>
      <c r="X18" s="127">
        <f t="shared" si="5"/>
        <v>1.9449999999999985</v>
      </c>
      <c r="Y18" s="127">
        <f t="shared" si="5"/>
        <v>1.9899999999999984</v>
      </c>
      <c r="Z18" s="64"/>
      <c r="AA18" s="124">
        <v>14</v>
      </c>
      <c r="AB18" s="125">
        <f t="shared" si="9"/>
        <v>66249</v>
      </c>
      <c r="AC18" s="125">
        <f t="shared" si="2"/>
        <v>70121</v>
      </c>
      <c r="AD18" s="125">
        <f t="shared" si="2"/>
        <v>72057</v>
      </c>
      <c r="AE18" s="125">
        <f t="shared" si="2"/>
        <v>73993</v>
      </c>
      <c r="AF18" s="125">
        <f t="shared" si="2"/>
        <v>75929</v>
      </c>
      <c r="AG18" s="125">
        <f t="shared" si="2"/>
        <v>77864</v>
      </c>
      <c r="AH18" s="125">
        <f t="shared" si="2"/>
        <v>79800</v>
      </c>
      <c r="AI18" s="125">
        <f t="shared" si="2"/>
        <v>81736</v>
      </c>
      <c r="AJ18" s="125">
        <f t="shared" si="2"/>
        <v>83672</v>
      </c>
      <c r="AK18" s="125">
        <f t="shared" si="2"/>
        <v>85608</v>
      </c>
      <c r="AL18" s="64"/>
      <c r="AM18" s="124">
        <v>14</v>
      </c>
      <c r="AN18" s="125">
        <f t="shared" si="6"/>
        <v>66580</v>
      </c>
      <c r="AO18" s="125">
        <f t="shared" si="3"/>
        <v>70471</v>
      </c>
      <c r="AP18" s="125">
        <f t="shared" si="3"/>
        <v>72417</v>
      </c>
      <c r="AQ18" s="125">
        <f t="shared" si="3"/>
        <v>74362</v>
      </c>
      <c r="AR18" s="125">
        <f t="shared" si="3"/>
        <v>76308</v>
      </c>
      <c r="AS18" s="125">
        <f t="shared" si="3"/>
        <v>78254</v>
      </c>
      <c r="AT18" s="125">
        <f t="shared" si="3"/>
        <v>80199</v>
      </c>
      <c r="AU18" s="125">
        <f t="shared" si="3"/>
        <v>82145</v>
      </c>
      <c r="AV18" s="125">
        <f t="shared" si="3"/>
        <v>84090</v>
      </c>
      <c r="AW18" s="125">
        <f t="shared" si="3"/>
        <v>86036</v>
      </c>
      <c r="AX18" s="64"/>
      <c r="AY18" s="124">
        <v>14</v>
      </c>
      <c r="AZ18" s="125">
        <f t="shared" si="7"/>
        <v>66913</v>
      </c>
      <c r="BA18" s="125">
        <f t="shared" si="4"/>
        <v>70824</v>
      </c>
      <c r="BB18" s="125">
        <f t="shared" si="4"/>
        <v>72779</v>
      </c>
      <c r="BC18" s="125">
        <f t="shared" si="4"/>
        <v>74734</v>
      </c>
      <c r="BD18" s="125">
        <f t="shared" si="4"/>
        <v>76689</v>
      </c>
      <c r="BE18" s="125">
        <f t="shared" si="4"/>
        <v>78644</v>
      </c>
      <c r="BF18" s="125">
        <f t="shared" si="4"/>
        <v>80600</v>
      </c>
      <c r="BG18" s="125">
        <f t="shared" si="4"/>
        <v>82555</v>
      </c>
      <c r="BH18" s="125">
        <f t="shared" si="4"/>
        <v>84510</v>
      </c>
      <c r="BI18" s="125">
        <f t="shared" si="4"/>
        <v>86465</v>
      </c>
      <c r="BM18" s="21">
        <v>65919.745520197757</v>
      </c>
      <c r="BN18" s="21">
        <v>69771.826528378253</v>
      </c>
      <c r="BO18" s="21">
        <v>71698.378054093366</v>
      </c>
      <c r="BP18" s="21">
        <v>73623.907536558749</v>
      </c>
      <c r="BQ18" s="21">
        <v>75550.459062273847</v>
      </c>
      <c r="BR18" s="21">
        <v>77477.01058798896</v>
      </c>
      <c r="BS18" s="21">
        <v>79403.562113704073</v>
      </c>
      <c r="BT18" s="21">
        <v>81329.091596169441</v>
      </c>
      <c r="BU18" s="21">
        <v>83254.621078634838</v>
      </c>
      <c r="BV18" s="22">
        <v>85181.172604349937</v>
      </c>
    </row>
    <row r="19" spans="2:74" ht="15.75" x14ac:dyDescent="0.3">
      <c r="B19" s="132">
        <v>15</v>
      </c>
      <c r="C19" s="130">
        <v>65920</v>
      </c>
      <c r="D19" s="130">
        <v>69772</v>
      </c>
      <c r="E19" s="130">
        <v>71698</v>
      </c>
      <c r="F19" s="130">
        <v>75550</v>
      </c>
      <c r="G19" s="130">
        <v>77477</v>
      </c>
      <c r="H19" s="130">
        <v>79404</v>
      </c>
      <c r="I19" s="130">
        <v>81329</v>
      </c>
      <c r="J19" s="130">
        <v>83255</v>
      </c>
      <c r="K19" s="130">
        <v>85181</v>
      </c>
      <c r="L19" s="130">
        <v>87109</v>
      </c>
      <c r="M19" s="64"/>
      <c r="N19" s="64"/>
      <c r="O19" s="132">
        <v>15</v>
      </c>
      <c r="P19" s="131">
        <f t="shared" ref="P19:R21" si="10">P18</f>
        <v>1.5399999999999991</v>
      </c>
      <c r="Q19" s="131">
        <f>Q18</f>
        <v>1.629999999999999</v>
      </c>
      <c r="R19" s="131">
        <f>R18</f>
        <v>1.6749999999999989</v>
      </c>
      <c r="S19" s="131">
        <f t="shared" si="5"/>
        <v>1.7649999999999988</v>
      </c>
      <c r="T19" s="131">
        <f t="shared" si="5"/>
        <v>1.8099999999999987</v>
      </c>
      <c r="U19" s="131">
        <f t="shared" si="5"/>
        <v>1.8549999999999986</v>
      </c>
      <c r="V19" s="131">
        <f t="shared" si="5"/>
        <v>1.8999999999999986</v>
      </c>
      <c r="W19" s="131">
        <f t="shared" si="5"/>
        <v>1.9449999999999985</v>
      </c>
      <c r="X19" s="131">
        <f t="shared" si="5"/>
        <v>1.9899999999999984</v>
      </c>
      <c r="Y19" s="131">
        <f t="shared" si="5"/>
        <v>2.0349999999999984</v>
      </c>
      <c r="Z19" s="64"/>
      <c r="AA19" s="132">
        <v>15</v>
      </c>
      <c r="AB19" s="130">
        <f t="shared" si="9"/>
        <v>66249</v>
      </c>
      <c r="AC19" s="130">
        <f t="shared" si="2"/>
        <v>70121</v>
      </c>
      <c r="AD19" s="130">
        <f t="shared" si="2"/>
        <v>72057</v>
      </c>
      <c r="AE19" s="130">
        <f t="shared" si="2"/>
        <v>75929</v>
      </c>
      <c r="AF19" s="130">
        <f t="shared" si="2"/>
        <v>77864</v>
      </c>
      <c r="AG19" s="130">
        <f t="shared" si="2"/>
        <v>79800</v>
      </c>
      <c r="AH19" s="130">
        <f t="shared" si="2"/>
        <v>81736</v>
      </c>
      <c r="AI19" s="130">
        <f t="shared" si="2"/>
        <v>83672</v>
      </c>
      <c r="AJ19" s="130">
        <f t="shared" si="2"/>
        <v>85608</v>
      </c>
      <c r="AK19" s="130">
        <f t="shared" si="2"/>
        <v>87544</v>
      </c>
      <c r="AL19" s="64"/>
      <c r="AM19" s="132">
        <v>15</v>
      </c>
      <c r="AN19" s="130">
        <f t="shared" si="6"/>
        <v>66580</v>
      </c>
      <c r="AO19" s="130">
        <f t="shared" si="3"/>
        <v>70471</v>
      </c>
      <c r="AP19" s="130">
        <f t="shared" si="3"/>
        <v>72417</v>
      </c>
      <c r="AQ19" s="130">
        <f t="shared" si="3"/>
        <v>76308</v>
      </c>
      <c r="AR19" s="130">
        <f t="shared" si="3"/>
        <v>78254</v>
      </c>
      <c r="AS19" s="130">
        <f t="shared" si="3"/>
        <v>80199</v>
      </c>
      <c r="AT19" s="130">
        <f t="shared" si="3"/>
        <v>82145</v>
      </c>
      <c r="AU19" s="130">
        <f t="shared" si="3"/>
        <v>84090</v>
      </c>
      <c r="AV19" s="130">
        <f t="shared" si="3"/>
        <v>86036</v>
      </c>
      <c r="AW19" s="130">
        <f t="shared" si="3"/>
        <v>87981</v>
      </c>
      <c r="AX19" s="64"/>
      <c r="AY19" s="132">
        <v>15</v>
      </c>
      <c r="AZ19" s="130">
        <f t="shared" si="7"/>
        <v>66913</v>
      </c>
      <c r="BA19" s="130">
        <f t="shared" si="4"/>
        <v>70824</v>
      </c>
      <c r="BB19" s="130">
        <f t="shared" si="4"/>
        <v>72779</v>
      </c>
      <c r="BC19" s="130">
        <f t="shared" si="4"/>
        <v>76689</v>
      </c>
      <c r="BD19" s="130">
        <f t="shared" si="4"/>
        <v>78644</v>
      </c>
      <c r="BE19" s="130">
        <f t="shared" si="4"/>
        <v>80600</v>
      </c>
      <c r="BF19" s="130">
        <f t="shared" si="4"/>
        <v>82555</v>
      </c>
      <c r="BG19" s="130">
        <f t="shared" si="4"/>
        <v>84510</v>
      </c>
      <c r="BH19" s="130">
        <f t="shared" si="4"/>
        <v>86465</v>
      </c>
      <c r="BI19" s="130">
        <f t="shared" si="4"/>
        <v>88421</v>
      </c>
      <c r="BM19" s="27">
        <v>65919.745520197757</v>
      </c>
      <c r="BN19" s="27">
        <v>69771.826528378253</v>
      </c>
      <c r="BO19" s="27">
        <v>71698.378054093366</v>
      </c>
      <c r="BP19" s="27">
        <v>75550.459062273847</v>
      </c>
      <c r="BQ19" s="27">
        <v>77477.01058798896</v>
      </c>
      <c r="BR19" s="27">
        <v>79403.562113704073</v>
      </c>
      <c r="BS19" s="27">
        <v>81329.091596169441</v>
      </c>
      <c r="BT19" s="27">
        <v>83254.621078634838</v>
      </c>
      <c r="BU19" s="27">
        <v>85181.172604349937</v>
      </c>
      <c r="BV19" s="28">
        <v>87108.746173314765</v>
      </c>
    </row>
    <row r="20" spans="2:74" ht="15.75" x14ac:dyDescent="0.3">
      <c r="B20" s="124">
        <v>16</v>
      </c>
      <c r="C20" s="125">
        <v>65920</v>
      </c>
      <c r="D20" s="125">
        <v>69772</v>
      </c>
      <c r="E20" s="125">
        <v>71698</v>
      </c>
      <c r="F20" s="125">
        <v>75550</v>
      </c>
      <c r="G20" s="125">
        <v>79404</v>
      </c>
      <c r="H20" s="125">
        <v>81329</v>
      </c>
      <c r="I20" s="125">
        <v>83255</v>
      </c>
      <c r="J20" s="125">
        <v>85181</v>
      </c>
      <c r="K20" s="125">
        <v>87109</v>
      </c>
      <c r="L20" s="23">
        <v>89034</v>
      </c>
      <c r="M20" s="64"/>
      <c r="N20" s="64"/>
      <c r="O20" s="124">
        <v>16</v>
      </c>
      <c r="P20" s="127">
        <f t="shared" si="10"/>
        <v>1.5399999999999991</v>
      </c>
      <c r="Q20" s="127">
        <f t="shared" si="10"/>
        <v>1.629999999999999</v>
      </c>
      <c r="R20" s="127">
        <f t="shared" si="10"/>
        <v>1.6749999999999989</v>
      </c>
      <c r="S20" s="127">
        <f>S19</f>
        <v>1.7649999999999988</v>
      </c>
      <c r="T20" s="127">
        <f t="shared" si="5"/>
        <v>1.8549999999999986</v>
      </c>
      <c r="U20" s="127">
        <f t="shared" si="5"/>
        <v>1.8999999999999986</v>
      </c>
      <c r="V20" s="127">
        <f t="shared" si="5"/>
        <v>1.9449999999999985</v>
      </c>
      <c r="W20" s="127">
        <f t="shared" si="5"/>
        <v>1.9899999999999984</v>
      </c>
      <c r="X20" s="127">
        <f t="shared" si="5"/>
        <v>2.0349999999999984</v>
      </c>
      <c r="Y20" s="127">
        <f t="shared" si="5"/>
        <v>2.0799999999999983</v>
      </c>
      <c r="Z20" s="64"/>
      <c r="AA20" s="124">
        <v>16</v>
      </c>
      <c r="AB20" s="125">
        <f t="shared" si="9"/>
        <v>66249</v>
      </c>
      <c r="AC20" s="125">
        <f t="shared" si="2"/>
        <v>70121</v>
      </c>
      <c r="AD20" s="125">
        <f t="shared" si="2"/>
        <v>72057</v>
      </c>
      <c r="AE20" s="125">
        <f t="shared" si="2"/>
        <v>75929</v>
      </c>
      <c r="AF20" s="125">
        <f>ROUND($AA$3*T20,0)</f>
        <v>79800</v>
      </c>
      <c r="AG20" s="125">
        <f t="shared" si="2"/>
        <v>81736</v>
      </c>
      <c r="AH20" s="125">
        <f t="shared" si="2"/>
        <v>83672</v>
      </c>
      <c r="AI20" s="125">
        <f t="shared" si="2"/>
        <v>85608</v>
      </c>
      <c r="AJ20" s="125">
        <f t="shared" si="2"/>
        <v>87544</v>
      </c>
      <c r="AK20" s="125">
        <f t="shared" si="2"/>
        <v>89480</v>
      </c>
      <c r="AL20" s="64"/>
      <c r="AM20" s="124">
        <v>16</v>
      </c>
      <c r="AN20" s="125">
        <f t="shared" si="6"/>
        <v>66580</v>
      </c>
      <c r="AO20" s="125">
        <f t="shared" si="3"/>
        <v>70471</v>
      </c>
      <c r="AP20" s="125">
        <f t="shared" si="3"/>
        <v>72417</v>
      </c>
      <c r="AQ20" s="125">
        <f t="shared" si="3"/>
        <v>76308</v>
      </c>
      <c r="AR20" s="125">
        <f t="shared" si="3"/>
        <v>80199</v>
      </c>
      <c r="AS20" s="125">
        <f t="shared" si="3"/>
        <v>82145</v>
      </c>
      <c r="AT20" s="125">
        <f t="shared" si="3"/>
        <v>84090</v>
      </c>
      <c r="AU20" s="125">
        <f t="shared" si="3"/>
        <v>86036</v>
      </c>
      <c r="AV20" s="125">
        <f t="shared" si="3"/>
        <v>87981</v>
      </c>
      <c r="AW20" s="125">
        <f t="shared" si="3"/>
        <v>89927</v>
      </c>
      <c r="AX20" s="64"/>
      <c r="AY20" s="124">
        <v>16</v>
      </c>
      <c r="AZ20" s="125">
        <f t="shared" si="7"/>
        <v>66913</v>
      </c>
      <c r="BA20" s="125">
        <f t="shared" si="4"/>
        <v>70824</v>
      </c>
      <c r="BB20" s="125">
        <f t="shared" si="4"/>
        <v>72779</v>
      </c>
      <c r="BC20" s="125">
        <f t="shared" si="4"/>
        <v>76689</v>
      </c>
      <c r="BD20" s="125">
        <f t="shared" si="4"/>
        <v>80600</v>
      </c>
      <c r="BE20" s="125">
        <f t="shared" si="4"/>
        <v>82555</v>
      </c>
      <c r="BF20" s="125">
        <f t="shared" si="4"/>
        <v>84510</v>
      </c>
      <c r="BG20" s="125">
        <f t="shared" si="4"/>
        <v>86465</v>
      </c>
      <c r="BH20" s="125">
        <f t="shared" si="4"/>
        <v>88421</v>
      </c>
      <c r="BI20" s="125">
        <f t="shared" si="4"/>
        <v>90376</v>
      </c>
      <c r="BM20" s="21">
        <v>65919.745520197757</v>
      </c>
      <c r="BN20" s="21">
        <v>69771.826528378253</v>
      </c>
      <c r="BO20" s="21">
        <v>71698.378054093366</v>
      </c>
      <c r="BP20" s="21">
        <v>75550.459062273847</v>
      </c>
      <c r="BQ20" s="21">
        <v>79403.562113704073</v>
      </c>
      <c r="BR20" s="21">
        <v>81329.091596169441</v>
      </c>
      <c r="BS20" s="21">
        <v>83254.621078634838</v>
      </c>
      <c r="BT20" s="21">
        <v>85181.172604349937</v>
      </c>
      <c r="BU20" s="21">
        <v>87108.746173314765</v>
      </c>
      <c r="BV20" s="22">
        <v>89034.275655780148</v>
      </c>
    </row>
    <row r="21" spans="2:74" ht="15.75" x14ac:dyDescent="0.3">
      <c r="B21" s="124">
        <v>17</v>
      </c>
      <c r="C21" s="125">
        <v>65920</v>
      </c>
      <c r="D21" s="125">
        <v>69772</v>
      </c>
      <c r="E21" s="125">
        <v>71698</v>
      </c>
      <c r="F21" s="125">
        <v>75550</v>
      </c>
      <c r="G21" s="125">
        <v>79404</v>
      </c>
      <c r="H21" s="125">
        <v>83255</v>
      </c>
      <c r="I21" s="125">
        <v>85181</v>
      </c>
      <c r="J21" s="125">
        <v>87109</v>
      </c>
      <c r="K21" s="125">
        <v>89034</v>
      </c>
      <c r="L21" s="23">
        <v>90960</v>
      </c>
      <c r="M21" s="64"/>
      <c r="N21" s="64"/>
      <c r="O21" s="124">
        <v>17</v>
      </c>
      <c r="P21" s="127">
        <f t="shared" si="10"/>
        <v>1.5399999999999991</v>
      </c>
      <c r="Q21" s="127">
        <f t="shared" si="10"/>
        <v>1.629999999999999</v>
      </c>
      <c r="R21" s="127">
        <f t="shared" si="10"/>
        <v>1.6749999999999989</v>
      </c>
      <c r="S21" s="127">
        <f>S20</f>
        <v>1.7649999999999988</v>
      </c>
      <c r="T21" s="127">
        <f>T20</f>
        <v>1.8549999999999986</v>
      </c>
      <c r="U21" s="127">
        <f t="shared" si="5"/>
        <v>1.9449999999999985</v>
      </c>
      <c r="V21" s="127">
        <f t="shared" si="5"/>
        <v>1.9899999999999984</v>
      </c>
      <c r="W21" s="127">
        <f t="shared" si="5"/>
        <v>2.0349999999999984</v>
      </c>
      <c r="X21" s="127">
        <f t="shared" si="5"/>
        <v>2.0799999999999983</v>
      </c>
      <c r="Y21" s="127">
        <f t="shared" si="5"/>
        <v>2.1249999999999982</v>
      </c>
      <c r="Z21" s="64"/>
      <c r="AA21" s="124">
        <v>17</v>
      </c>
      <c r="AB21" s="125">
        <f t="shared" si="9"/>
        <v>66249</v>
      </c>
      <c r="AC21" s="125">
        <f>ROUND($AA$3*Q21,0)</f>
        <v>70121</v>
      </c>
      <c r="AD21" s="125">
        <f t="shared" ref="AD21:AK21" si="11">ROUND($AA$3*R21,0)</f>
        <v>72057</v>
      </c>
      <c r="AE21" s="125">
        <f t="shared" si="11"/>
        <v>75929</v>
      </c>
      <c r="AF21" s="125">
        <f t="shared" si="11"/>
        <v>79800</v>
      </c>
      <c r="AG21" s="125">
        <f t="shared" si="11"/>
        <v>83672</v>
      </c>
      <c r="AH21" s="125">
        <f t="shared" si="11"/>
        <v>85608</v>
      </c>
      <c r="AI21" s="125">
        <f t="shared" si="11"/>
        <v>87544</v>
      </c>
      <c r="AJ21" s="125">
        <f t="shared" si="11"/>
        <v>89480</v>
      </c>
      <c r="AK21" s="125">
        <f t="shared" si="11"/>
        <v>91415</v>
      </c>
      <c r="AL21" s="64"/>
      <c r="AM21" s="124">
        <v>17</v>
      </c>
      <c r="AN21" s="125">
        <f>ROUND($AM$3*P21,0)</f>
        <v>66580</v>
      </c>
      <c r="AO21" s="125">
        <f t="shared" ref="AO21:AW21" si="12">ROUND($AM$3*Q21,0)</f>
        <v>70471</v>
      </c>
      <c r="AP21" s="125">
        <f t="shared" si="12"/>
        <v>72417</v>
      </c>
      <c r="AQ21" s="125">
        <f t="shared" si="12"/>
        <v>76308</v>
      </c>
      <c r="AR21" s="125">
        <f t="shared" si="12"/>
        <v>80199</v>
      </c>
      <c r="AS21" s="125">
        <f t="shared" si="12"/>
        <v>84090</v>
      </c>
      <c r="AT21" s="125">
        <f t="shared" si="12"/>
        <v>86036</v>
      </c>
      <c r="AU21" s="125">
        <f t="shared" si="12"/>
        <v>87981</v>
      </c>
      <c r="AV21" s="125">
        <f t="shared" si="12"/>
        <v>89927</v>
      </c>
      <c r="AW21" s="125">
        <f t="shared" si="12"/>
        <v>91872</v>
      </c>
      <c r="AX21" s="64"/>
      <c r="AY21" s="124">
        <v>17</v>
      </c>
      <c r="AZ21" s="125">
        <f>ROUND($AY$3*P21,0)</f>
        <v>66913</v>
      </c>
      <c r="BA21" s="125">
        <f t="shared" ref="BA21:BI21" si="13">ROUND($AY$3*Q21,0)</f>
        <v>70824</v>
      </c>
      <c r="BB21" s="125">
        <f t="shared" si="13"/>
        <v>72779</v>
      </c>
      <c r="BC21" s="125">
        <f t="shared" si="13"/>
        <v>76689</v>
      </c>
      <c r="BD21" s="125">
        <f t="shared" si="13"/>
        <v>80600</v>
      </c>
      <c r="BE21" s="125">
        <f t="shared" si="13"/>
        <v>84510</v>
      </c>
      <c r="BF21" s="125">
        <f t="shared" si="13"/>
        <v>86465</v>
      </c>
      <c r="BG21" s="125">
        <f t="shared" si="13"/>
        <v>88421</v>
      </c>
      <c r="BH21" s="125">
        <f t="shared" si="13"/>
        <v>90376</v>
      </c>
      <c r="BI21" s="125">
        <f t="shared" si="13"/>
        <v>92331</v>
      </c>
      <c r="BM21" s="21">
        <v>65919.745520197757</v>
      </c>
      <c r="BN21" s="21">
        <v>69771.826528378253</v>
      </c>
      <c r="BO21" s="21">
        <v>71698.378054093366</v>
      </c>
      <c r="BP21" s="21">
        <v>75550.459062273847</v>
      </c>
      <c r="BQ21" s="21">
        <v>79403.562113704073</v>
      </c>
      <c r="BR21" s="21">
        <v>83254.621078634838</v>
      </c>
      <c r="BS21" s="21">
        <v>85181.172604349937</v>
      </c>
      <c r="BT21" s="21">
        <v>87108.746173314765</v>
      </c>
      <c r="BU21" s="21">
        <v>89034.275655780148</v>
      </c>
      <c r="BV21" s="22">
        <v>90959.805138245545</v>
      </c>
    </row>
    <row r="22" spans="2:74" ht="15.75" x14ac:dyDescent="0.3">
      <c r="B22" s="133">
        <v>18</v>
      </c>
      <c r="C22" s="125">
        <v>66579</v>
      </c>
      <c r="D22" s="125">
        <v>70470</v>
      </c>
      <c r="E22" s="125">
        <v>72415</v>
      </c>
      <c r="F22" s="125">
        <v>76306</v>
      </c>
      <c r="G22" s="125">
        <v>80198</v>
      </c>
      <c r="H22" s="125">
        <v>84087</v>
      </c>
      <c r="I22" s="125">
        <v>86033</v>
      </c>
      <c r="J22" s="125">
        <v>87980</v>
      </c>
      <c r="K22" s="125">
        <v>89925</v>
      </c>
      <c r="L22" s="23">
        <v>91869</v>
      </c>
      <c r="M22" s="64"/>
      <c r="N22" s="64"/>
      <c r="O22" s="133">
        <v>18</v>
      </c>
      <c r="P22" s="127">
        <f>C22/C21</f>
        <v>1.0099969660194175</v>
      </c>
      <c r="Q22" s="127">
        <f t="shared" ref="Q22:Y22" si="14">D22/D21</f>
        <v>1.0100040130711461</v>
      </c>
      <c r="R22" s="127">
        <f t="shared" si="14"/>
        <v>1.0100002789478089</v>
      </c>
      <c r="S22" s="127">
        <f t="shared" si="14"/>
        <v>1.0100066181336862</v>
      </c>
      <c r="T22" s="127">
        <f t="shared" si="14"/>
        <v>1.0099994962470404</v>
      </c>
      <c r="U22" s="127">
        <f t="shared" si="14"/>
        <v>1.0099933937901628</v>
      </c>
      <c r="V22" s="127">
        <f t="shared" si="14"/>
        <v>1.0100022305443703</v>
      </c>
      <c r="W22" s="127">
        <f t="shared" si="14"/>
        <v>1.0099989668116958</v>
      </c>
      <c r="X22" s="127">
        <f t="shared" si="14"/>
        <v>1.0100074128984433</v>
      </c>
      <c r="Y22" s="127">
        <f t="shared" si="14"/>
        <v>1.0099934036939313</v>
      </c>
      <c r="Z22" s="64"/>
      <c r="AA22" s="133">
        <v>18</v>
      </c>
      <c r="AB22" s="125">
        <f>ROUND(AB21*P22,0)</f>
        <v>66911</v>
      </c>
      <c r="AC22" s="125">
        <f t="shared" ref="AC22:AK35" si="15">ROUND(AC21*Q22,0)</f>
        <v>70822</v>
      </c>
      <c r="AD22" s="125">
        <f t="shared" si="15"/>
        <v>72778</v>
      </c>
      <c r="AE22" s="125">
        <f t="shared" si="15"/>
        <v>76689</v>
      </c>
      <c r="AF22" s="125">
        <f t="shared" si="15"/>
        <v>80598</v>
      </c>
      <c r="AG22" s="125">
        <f t="shared" si="15"/>
        <v>84508</v>
      </c>
      <c r="AH22" s="125">
        <f t="shared" si="15"/>
        <v>86464</v>
      </c>
      <c r="AI22" s="125">
        <f t="shared" si="15"/>
        <v>88419</v>
      </c>
      <c r="AJ22" s="125">
        <f t="shared" si="15"/>
        <v>90375</v>
      </c>
      <c r="AK22" s="125">
        <f t="shared" si="15"/>
        <v>92329</v>
      </c>
      <c r="AL22" s="64"/>
      <c r="AM22" s="133">
        <v>18</v>
      </c>
      <c r="AN22" s="125">
        <f>ROUND(AN21*P22,0)</f>
        <v>67246</v>
      </c>
      <c r="AO22" s="125">
        <f t="shared" ref="AO22:AW35" si="16">ROUND(AO21*Q22,0)</f>
        <v>71176</v>
      </c>
      <c r="AP22" s="125">
        <f t="shared" si="16"/>
        <v>73141</v>
      </c>
      <c r="AQ22" s="125">
        <f t="shared" si="16"/>
        <v>77072</v>
      </c>
      <c r="AR22" s="125">
        <f t="shared" si="16"/>
        <v>81001</v>
      </c>
      <c r="AS22" s="125">
        <f t="shared" si="16"/>
        <v>84930</v>
      </c>
      <c r="AT22" s="125">
        <f t="shared" si="16"/>
        <v>86897</v>
      </c>
      <c r="AU22" s="125">
        <f t="shared" si="16"/>
        <v>88861</v>
      </c>
      <c r="AV22" s="125">
        <f t="shared" si="16"/>
        <v>90827</v>
      </c>
      <c r="AW22" s="125">
        <f t="shared" si="16"/>
        <v>92790</v>
      </c>
      <c r="AX22" s="64"/>
      <c r="AY22" s="133">
        <v>18</v>
      </c>
      <c r="AZ22" s="125">
        <f t="shared" ref="AZ22:BI35" si="17">ROUND(AZ21*P22,0)</f>
        <v>67582</v>
      </c>
      <c r="BA22" s="125">
        <f t="shared" si="17"/>
        <v>71533</v>
      </c>
      <c r="BB22" s="125">
        <f t="shared" si="17"/>
        <v>73507</v>
      </c>
      <c r="BC22" s="125">
        <f t="shared" si="17"/>
        <v>77456</v>
      </c>
      <c r="BD22" s="125">
        <f t="shared" si="17"/>
        <v>81406</v>
      </c>
      <c r="BE22" s="125">
        <f t="shared" si="17"/>
        <v>85355</v>
      </c>
      <c r="BF22" s="125">
        <f t="shared" si="17"/>
        <v>87330</v>
      </c>
      <c r="BG22" s="125">
        <f t="shared" si="17"/>
        <v>89305</v>
      </c>
      <c r="BH22" s="125">
        <f t="shared" si="17"/>
        <v>91280</v>
      </c>
      <c r="BI22" s="125">
        <f t="shared" si="17"/>
        <v>93254</v>
      </c>
      <c r="BM22" s="32">
        <v>66578.942975399739</v>
      </c>
      <c r="BN22" s="32">
        <v>70469.544793662033</v>
      </c>
      <c r="BO22" s="32">
        <v>72415.361834634299</v>
      </c>
      <c r="BP22" s="32">
        <v>76305.963652896593</v>
      </c>
      <c r="BQ22" s="32">
        <v>80197.597734841111</v>
      </c>
      <c r="BR22" s="32">
        <v>84087.167289421181</v>
      </c>
      <c r="BS22" s="32">
        <v>86032.984330393432</v>
      </c>
      <c r="BT22" s="32">
        <v>87979.833635047908</v>
      </c>
      <c r="BU22" s="32">
        <v>89924.61841233795</v>
      </c>
      <c r="BV22" s="32">
        <v>91869.403189628007</v>
      </c>
    </row>
    <row r="23" spans="2:74" ht="15.75" x14ac:dyDescent="0.3">
      <c r="B23" s="124">
        <v>19</v>
      </c>
      <c r="C23" s="125">
        <v>67245</v>
      </c>
      <c r="D23" s="125">
        <v>71174</v>
      </c>
      <c r="E23" s="125">
        <v>73140</v>
      </c>
      <c r="F23" s="125">
        <v>77069</v>
      </c>
      <c r="G23" s="125">
        <v>81000</v>
      </c>
      <c r="H23" s="125">
        <v>84928</v>
      </c>
      <c r="I23" s="125">
        <v>86893</v>
      </c>
      <c r="J23" s="125">
        <v>88860</v>
      </c>
      <c r="K23" s="125">
        <v>90824</v>
      </c>
      <c r="L23" s="23">
        <v>92788</v>
      </c>
      <c r="M23" s="64"/>
      <c r="N23" s="64"/>
      <c r="O23" s="124">
        <v>19</v>
      </c>
      <c r="P23" s="127">
        <f t="shared" ref="P23:P35" si="18">C23/C22</f>
        <v>1.0100031541477041</v>
      </c>
      <c r="Q23" s="127">
        <f t="shared" ref="Q23:Q35" si="19">D23/D22</f>
        <v>1.0099900666950474</v>
      </c>
      <c r="R23" s="127">
        <f t="shared" ref="R23:R35" si="20">E23/E22</f>
        <v>1.0100117378996065</v>
      </c>
      <c r="S23" s="127">
        <f t="shared" ref="S23:S35" si="21">F23/F22</f>
        <v>1.0099992136922391</v>
      </c>
      <c r="T23" s="127">
        <f t="shared" ref="T23:T35" si="22">G23/G22</f>
        <v>1.0100002493827775</v>
      </c>
      <c r="U23" s="127">
        <f t="shared" ref="U23:U35" si="23">H23/H22</f>
        <v>1.0100015460178149</v>
      </c>
      <c r="V23" s="127">
        <f t="shared" ref="V23:V35" si="24">I23/I22</f>
        <v>1.0099961642625503</v>
      </c>
      <c r="W23" s="127">
        <f t="shared" ref="W23:W35" si="25">J23/J22</f>
        <v>1.0100022732439191</v>
      </c>
      <c r="X23" s="127">
        <f t="shared" ref="X23:X35" si="26">K23/K22</f>
        <v>1.0099972199054768</v>
      </c>
      <c r="Y23" s="127">
        <f t="shared" ref="Y23:Y35" si="27">L23/L22</f>
        <v>1.010003374370027</v>
      </c>
      <c r="Z23" s="64"/>
      <c r="AA23" s="124">
        <v>19</v>
      </c>
      <c r="AB23" s="125">
        <f>ROUND(AB22*P23,0)</f>
        <v>67580</v>
      </c>
      <c r="AC23" s="125">
        <f t="shared" si="15"/>
        <v>71530</v>
      </c>
      <c r="AD23" s="125">
        <f t="shared" si="15"/>
        <v>73507</v>
      </c>
      <c r="AE23" s="125">
        <f t="shared" si="15"/>
        <v>77456</v>
      </c>
      <c r="AF23" s="125">
        <f t="shared" si="15"/>
        <v>81404</v>
      </c>
      <c r="AG23" s="125">
        <f t="shared" si="15"/>
        <v>85353</v>
      </c>
      <c r="AH23" s="125">
        <f t="shared" si="15"/>
        <v>87328</v>
      </c>
      <c r="AI23" s="125">
        <f t="shared" si="15"/>
        <v>89303</v>
      </c>
      <c r="AJ23" s="125">
        <f t="shared" si="15"/>
        <v>91278</v>
      </c>
      <c r="AK23" s="125">
        <f t="shared" si="15"/>
        <v>93253</v>
      </c>
      <c r="AL23" s="64"/>
      <c r="AM23" s="124">
        <v>19</v>
      </c>
      <c r="AN23" s="125">
        <f t="shared" ref="AN23:AN35" si="28">ROUND(AN22*P23,0)</f>
        <v>67919</v>
      </c>
      <c r="AO23" s="125">
        <f t="shared" si="16"/>
        <v>71887</v>
      </c>
      <c r="AP23" s="125">
        <f t="shared" si="16"/>
        <v>73873</v>
      </c>
      <c r="AQ23" s="125">
        <f t="shared" si="16"/>
        <v>77843</v>
      </c>
      <c r="AR23" s="125">
        <f t="shared" si="16"/>
        <v>81811</v>
      </c>
      <c r="AS23" s="125">
        <f t="shared" si="16"/>
        <v>85779</v>
      </c>
      <c r="AT23" s="125">
        <f t="shared" si="16"/>
        <v>87766</v>
      </c>
      <c r="AU23" s="125">
        <f t="shared" si="16"/>
        <v>89750</v>
      </c>
      <c r="AV23" s="125">
        <f t="shared" si="16"/>
        <v>91735</v>
      </c>
      <c r="AW23" s="125">
        <f t="shared" si="16"/>
        <v>93718</v>
      </c>
      <c r="AX23" s="64"/>
      <c r="AY23" s="124">
        <v>19</v>
      </c>
      <c r="AZ23" s="125">
        <f t="shared" si="17"/>
        <v>68258</v>
      </c>
      <c r="BA23" s="125">
        <f t="shared" si="17"/>
        <v>72248</v>
      </c>
      <c r="BB23" s="125">
        <f t="shared" si="17"/>
        <v>74243</v>
      </c>
      <c r="BC23" s="125">
        <f t="shared" si="17"/>
        <v>78230</v>
      </c>
      <c r="BD23" s="125">
        <f t="shared" si="17"/>
        <v>82220</v>
      </c>
      <c r="BE23" s="125">
        <f t="shared" si="17"/>
        <v>86209</v>
      </c>
      <c r="BF23" s="125">
        <f t="shared" si="17"/>
        <v>88203</v>
      </c>
      <c r="BG23" s="125">
        <f t="shared" si="17"/>
        <v>90198</v>
      </c>
      <c r="BH23" s="125">
        <f t="shared" si="17"/>
        <v>92193</v>
      </c>
      <c r="BI23" s="125">
        <f t="shared" si="17"/>
        <v>94187</v>
      </c>
      <c r="BM23" s="32">
        <v>67244.732405153743</v>
      </c>
      <c r="BN23" s="32">
        <v>71174.240241598658</v>
      </c>
      <c r="BO23" s="32">
        <v>73139.515452980646</v>
      </c>
      <c r="BP23" s="32">
        <v>77069.023289425561</v>
      </c>
      <c r="BQ23" s="32">
        <v>80999.573712189522</v>
      </c>
      <c r="BR23" s="32">
        <v>84928.03896231539</v>
      </c>
      <c r="BS23" s="32">
        <v>86893.314173697363</v>
      </c>
      <c r="BT23" s="32">
        <v>88859.631971398383</v>
      </c>
      <c r="BU23" s="32">
        <v>90823.864596461324</v>
      </c>
      <c r="BV23" s="33">
        <v>92788.097221524295</v>
      </c>
    </row>
    <row r="24" spans="2:74" ht="15.75" x14ac:dyDescent="0.3">
      <c r="B24" s="129">
        <v>20</v>
      </c>
      <c r="C24" s="130">
        <v>67917</v>
      </c>
      <c r="D24" s="130">
        <v>71886</v>
      </c>
      <c r="E24" s="130">
        <v>73871</v>
      </c>
      <c r="F24" s="130">
        <v>77840</v>
      </c>
      <c r="G24" s="130">
        <v>81810</v>
      </c>
      <c r="H24" s="130">
        <v>85777</v>
      </c>
      <c r="I24" s="130">
        <v>87762</v>
      </c>
      <c r="J24" s="130">
        <v>89748</v>
      </c>
      <c r="K24" s="130">
        <v>91732</v>
      </c>
      <c r="L24" s="130">
        <v>93716</v>
      </c>
      <c r="M24" s="64"/>
      <c r="N24" s="64"/>
      <c r="O24" s="129">
        <v>20</v>
      </c>
      <c r="P24" s="131">
        <f t="shared" si="18"/>
        <v>1.0099933080526433</v>
      </c>
      <c r="Q24" s="131">
        <f t="shared" si="19"/>
        <v>1.010003653019361</v>
      </c>
      <c r="R24" s="131">
        <f t="shared" si="20"/>
        <v>1.0099945310363687</v>
      </c>
      <c r="S24" s="131">
        <f t="shared" si="21"/>
        <v>1.010004022369565</v>
      </c>
      <c r="T24" s="131">
        <f t="shared" si="22"/>
        <v>1.01</v>
      </c>
      <c r="U24" s="131">
        <f t="shared" si="23"/>
        <v>1.0099967030896759</v>
      </c>
      <c r="V24" s="131">
        <f t="shared" si="24"/>
        <v>1.0100008055884824</v>
      </c>
      <c r="W24" s="131">
        <f t="shared" si="25"/>
        <v>1.0099932478055369</v>
      </c>
      <c r="X24" s="131">
        <f t="shared" si="26"/>
        <v>1.009997357526645</v>
      </c>
      <c r="Y24" s="131">
        <f t="shared" si="27"/>
        <v>1.0100012932706814</v>
      </c>
      <c r="Z24" s="64"/>
      <c r="AA24" s="129">
        <v>20</v>
      </c>
      <c r="AB24" s="130">
        <f>ROUND(AB23*P24,0)</f>
        <v>68255</v>
      </c>
      <c r="AC24" s="130">
        <f t="shared" si="15"/>
        <v>72246</v>
      </c>
      <c r="AD24" s="130">
        <f t="shared" si="15"/>
        <v>74242</v>
      </c>
      <c r="AE24" s="130">
        <f t="shared" si="15"/>
        <v>78231</v>
      </c>
      <c r="AF24" s="130">
        <f t="shared" si="15"/>
        <v>82218</v>
      </c>
      <c r="AG24" s="130">
        <f t="shared" si="15"/>
        <v>86206</v>
      </c>
      <c r="AH24" s="130">
        <f t="shared" si="15"/>
        <v>88201</v>
      </c>
      <c r="AI24" s="130">
        <f t="shared" si="15"/>
        <v>90195</v>
      </c>
      <c r="AJ24" s="130">
        <f t="shared" si="15"/>
        <v>92191</v>
      </c>
      <c r="AK24" s="130">
        <f t="shared" si="15"/>
        <v>94186</v>
      </c>
      <c r="AL24" s="64"/>
      <c r="AM24" s="129">
        <v>20</v>
      </c>
      <c r="AN24" s="130">
        <f t="shared" si="28"/>
        <v>68598</v>
      </c>
      <c r="AO24" s="130">
        <f t="shared" si="16"/>
        <v>72606</v>
      </c>
      <c r="AP24" s="130">
        <f t="shared" si="16"/>
        <v>74611</v>
      </c>
      <c r="AQ24" s="130">
        <f t="shared" si="16"/>
        <v>78622</v>
      </c>
      <c r="AR24" s="130">
        <f t="shared" si="16"/>
        <v>82629</v>
      </c>
      <c r="AS24" s="130">
        <f t="shared" si="16"/>
        <v>86637</v>
      </c>
      <c r="AT24" s="130">
        <f t="shared" si="16"/>
        <v>88644</v>
      </c>
      <c r="AU24" s="130">
        <f t="shared" si="16"/>
        <v>90647</v>
      </c>
      <c r="AV24" s="130">
        <f t="shared" si="16"/>
        <v>92652</v>
      </c>
      <c r="AW24" s="130">
        <f t="shared" si="16"/>
        <v>94655</v>
      </c>
      <c r="AX24" s="64"/>
      <c r="AY24" s="129">
        <v>20</v>
      </c>
      <c r="AZ24" s="130">
        <f t="shared" si="17"/>
        <v>68940</v>
      </c>
      <c r="BA24" s="130">
        <f t="shared" si="17"/>
        <v>72971</v>
      </c>
      <c r="BB24" s="130">
        <f t="shared" si="17"/>
        <v>74985</v>
      </c>
      <c r="BC24" s="130">
        <f t="shared" si="17"/>
        <v>79013</v>
      </c>
      <c r="BD24" s="130">
        <f t="shared" si="17"/>
        <v>83042</v>
      </c>
      <c r="BE24" s="130">
        <f t="shared" si="17"/>
        <v>87071</v>
      </c>
      <c r="BF24" s="130">
        <f t="shared" si="17"/>
        <v>89085</v>
      </c>
      <c r="BG24" s="130">
        <f t="shared" si="17"/>
        <v>91099</v>
      </c>
      <c r="BH24" s="130">
        <f t="shared" si="17"/>
        <v>93115</v>
      </c>
      <c r="BI24" s="130">
        <f t="shared" si="17"/>
        <v>95129</v>
      </c>
      <c r="BM24" s="35">
        <v>67917.17972920528</v>
      </c>
      <c r="BN24" s="35">
        <v>71885.982644014643</v>
      </c>
      <c r="BO24" s="35">
        <v>73870.91060751045</v>
      </c>
      <c r="BP24" s="35">
        <v>77839.713522319813</v>
      </c>
      <c r="BQ24" s="35">
        <v>81809.569449311413</v>
      </c>
      <c r="BR24" s="35">
        <v>85777.319351938539</v>
      </c>
      <c r="BS24" s="35">
        <v>87762.247315434332</v>
      </c>
      <c r="BT24" s="35">
        <v>89748.228291112362</v>
      </c>
      <c r="BU24" s="35">
        <v>91732.103242425932</v>
      </c>
      <c r="BV24" s="36">
        <v>93715.978193739546</v>
      </c>
    </row>
    <row r="25" spans="2:74" ht="15.75" x14ac:dyDescent="0.3">
      <c r="B25" s="124">
        <v>21</v>
      </c>
      <c r="C25" s="125">
        <v>68596</v>
      </c>
      <c r="D25" s="125">
        <v>72605</v>
      </c>
      <c r="E25" s="125">
        <v>74610</v>
      </c>
      <c r="F25" s="125">
        <v>78618</v>
      </c>
      <c r="G25" s="125">
        <v>82628</v>
      </c>
      <c r="H25" s="125">
        <v>86635</v>
      </c>
      <c r="I25" s="125">
        <v>88640</v>
      </c>
      <c r="J25" s="125">
        <v>90646</v>
      </c>
      <c r="K25" s="125">
        <v>92649</v>
      </c>
      <c r="L25" s="23">
        <v>94653</v>
      </c>
      <c r="M25" s="64"/>
      <c r="N25" s="64"/>
      <c r="O25" s="124">
        <v>21</v>
      </c>
      <c r="P25" s="127">
        <f t="shared" si="18"/>
        <v>1.0099974969448002</v>
      </c>
      <c r="Q25" s="127">
        <f t="shared" si="19"/>
        <v>1.0100019475280304</v>
      </c>
      <c r="R25" s="127">
        <f t="shared" si="20"/>
        <v>1.0100039257624778</v>
      </c>
      <c r="S25" s="127">
        <f t="shared" si="21"/>
        <v>1.0099948612538541</v>
      </c>
      <c r="T25" s="127">
        <f t="shared" si="22"/>
        <v>1.0099987776555432</v>
      </c>
      <c r="U25" s="127">
        <f t="shared" si="23"/>
        <v>1.0100026813714633</v>
      </c>
      <c r="V25" s="127">
        <f t="shared" si="24"/>
        <v>1.0100043298922086</v>
      </c>
      <c r="W25" s="127">
        <f t="shared" si="25"/>
        <v>1.0100057940009806</v>
      </c>
      <c r="X25" s="127">
        <f t="shared" si="26"/>
        <v>1.0099965115772032</v>
      </c>
      <c r="Y25" s="127">
        <f t="shared" si="27"/>
        <v>1.0099982927141578</v>
      </c>
      <c r="Z25" s="64"/>
      <c r="AA25" s="124">
        <v>21</v>
      </c>
      <c r="AB25" s="125">
        <f>ROUND(AB24*P25,0)</f>
        <v>68937</v>
      </c>
      <c r="AC25" s="125">
        <f t="shared" si="15"/>
        <v>72969</v>
      </c>
      <c r="AD25" s="125">
        <f t="shared" si="15"/>
        <v>74985</v>
      </c>
      <c r="AE25" s="125">
        <f t="shared" si="15"/>
        <v>79013</v>
      </c>
      <c r="AF25" s="125">
        <f t="shared" si="15"/>
        <v>83040</v>
      </c>
      <c r="AG25" s="125">
        <f t="shared" si="15"/>
        <v>87068</v>
      </c>
      <c r="AH25" s="125">
        <f t="shared" si="15"/>
        <v>89083</v>
      </c>
      <c r="AI25" s="125">
        <f t="shared" si="15"/>
        <v>91097</v>
      </c>
      <c r="AJ25" s="125">
        <f t="shared" si="15"/>
        <v>93113</v>
      </c>
      <c r="AK25" s="125">
        <f t="shared" si="15"/>
        <v>95128</v>
      </c>
      <c r="AL25" s="64"/>
      <c r="AM25" s="124">
        <v>21</v>
      </c>
      <c r="AN25" s="125">
        <f t="shared" si="28"/>
        <v>69284</v>
      </c>
      <c r="AO25" s="125">
        <f t="shared" si="16"/>
        <v>73332</v>
      </c>
      <c r="AP25" s="125">
        <f t="shared" si="16"/>
        <v>75357</v>
      </c>
      <c r="AQ25" s="125">
        <f t="shared" si="16"/>
        <v>79408</v>
      </c>
      <c r="AR25" s="125">
        <f t="shared" si="16"/>
        <v>83455</v>
      </c>
      <c r="AS25" s="125">
        <f t="shared" si="16"/>
        <v>87504</v>
      </c>
      <c r="AT25" s="125">
        <f t="shared" si="16"/>
        <v>89531</v>
      </c>
      <c r="AU25" s="125">
        <f t="shared" si="16"/>
        <v>91554</v>
      </c>
      <c r="AV25" s="125">
        <f t="shared" si="16"/>
        <v>93578</v>
      </c>
      <c r="AW25" s="125">
        <f t="shared" si="16"/>
        <v>95601</v>
      </c>
      <c r="AX25" s="64"/>
      <c r="AY25" s="124">
        <v>21</v>
      </c>
      <c r="AZ25" s="125">
        <f t="shared" si="17"/>
        <v>69629</v>
      </c>
      <c r="BA25" s="125">
        <f t="shared" si="17"/>
        <v>73701</v>
      </c>
      <c r="BB25" s="125">
        <f t="shared" si="17"/>
        <v>75735</v>
      </c>
      <c r="BC25" s="125">
        <f t="shared" si="17"/>
        <v>79803</v>
      </c>
      <c r="BD25" s="125">
        <f t="shared" si="17"/>
        <v>83872</v>
      </c>
      <c r="BE25" s="125">
        <f t="shared" si="17"/>
        <v>87942</v>
      </c>
      <c r="BF25" s="125">
        <f t="shared" si="17"/>
        <v>89976</v>
      </c>
      <c r="BG25" s="125">
        <f t="shared" si="17"/>
        <v>92011</v>
      </c>
      <c r="BH25" s="125">
        <f t="shared" si="17"/>
        <v>94046</v>
      </c>
      <c r="BI25" s="125">
        <f t="shared" si="17"/>
        <v>96080</v>
      </c>
      <c r="BM25" s="32">
        <v>68596.351526497339</v>
      </c>
      <c r="BN25" s="32">
        <v>72604.842470454794</v>
      </c>
      <c r="BO25" s="32">
        <v>74609.619713585562</v>
      </c>
      <c r="BP25" s="32">
        <v>78618.110657543017</v>
      </c>
      <c r="BQ25" s="32">
        <v>82627.665143804523</v>
      </c>
      <c r="BR25" s="32">
        <v>86635.092545457926</v>
      </c>
      <c r="BS25" s="32">
        <v>88639.86978858868</v>
      </c>
      <c r="BT25" s="32">
        <v>90645.710574023484</v>
      </c>
      <c r="BU25" s="32">
        <v>92649.424274850186</v>
      </c>
      <c r="BV25" s="33">
        <v>94653.137975676946</v>
      </c>
    </row>
    <row r="26" spans="2:74" ht="15.75" x14ac:dyDescent="0.3">
      <c r="B26" s="124">
        <v>22</v>
      </c>
      <c r="C26" s="125">
        <v>69282</v>
      </c>
      <c r="D26" s="125">
        <v>73331</v>
      </c>
      <c r="E26" s="125">
        <v>75356</v>
      </c>
      <c r="F26" s="125">
        <v>79404</v>
      </c>
      <c r="G26" s="125">
        <v>83454</v>
      </c>
      <c r="H26" s="125">
        <v>87501</v>
      </c>
      <c r="I26" s="125">
        <v>89526</v>
      </c>
      <c r="J26" s="125">
        <v>91552</v>
      </c>
      <c r="K26" s="125">
        <v>93576</v>
      </c>
      <c r="L26" s="23">
        <v>95600</v>
      </c>
      <c r="M26" s="64"/>
      <c r="N26" s="64"/>
      <c r="O26" s="124">
        <v>22</v>
      </c>
      <c r="P26" s="127">
        <f t="shared" si="18"/>
        <v>1.0100005831243803</v>
      </c>
      <c r="Q26" s="127">
        <f t="shared" si="19"/>
        <v>1.0099993113421941</v>
      </c>
      <c r="R26" s="127">
        <f t="shared" si="20"/>
        <v>1.0099986596970916</v>
      </c>
      <c r="S26" s="127">
        <f t="shared" si="21"/>
        <v>1.0099977104479889</v>
      </c>
      <c r="T26" s="127">
        <f t="shared" si="22"/>
        <v>1.0099966113181973</v>
      </c>
      <c r="U26" s="127">
        <f t="shared" si="23"/>
        <v>1.0099959600623305</v>
      </c>
      <c r="V26" s="127">
        <f t="shared" si="24"/>
        <v>1.0099954873646209</v>
      </c>
      <c r="W26" s="127">
        <f t="shared" si="25"/>
        <v>1.0099949253138583</v>
      </c>
      <c r="X26" s="127">
        <f t="shared" si="26"/>
        <v>1.0100055046465692</v>
      </c>
      <c r="Y26" s="127">
        <f t="shared" si="27"/>
        <v>1.0100049655055836</v>
      </c>
      <c r="Z26" s="64"/>
      <c r="AA26" s="124">
        <v>22</v>
      </c>
      <c r="AB26" s="125">
        <f>ROUND(AB25*P26,0)</f>
        <v>69626</v>
      </c>
      <c r="AC26" s="125">
        <f t="shared" si="15"/>
        <v>73699</v>
      </c>
      <c r="AD26" s="125">
        <f t="shared" si="15"/>
        <v>75735</v>
      </c>
      <c r="AE26" s="125">
        <f t="shared" si="15"/>
        <v>79803</v>
      </c>
      <c r="AF26" s="125">
        <f t="shared" si="15"/>
        <v>83870</v>
      </c>
      <c r="AG26" s="125">
        <f t="shared" si="15"/>
        <v>87938</v>
      </c>
      <c r="AH26" s="125">
        <f t="shared" si="15"/>
        <v>89973</v>
      </c>
      <c r="AI26" s="125">
        <f t="shared" si="15"/>
        <v>92008</v>
      </c>
      <c r="AJ26" s="125">
        <f t="shared" si="15"/>
        <v>94045</v>
      </c>
      <c r="AK26" s="125">
        <f t="shared" si="15"/>
        <v>96080</v>
      </c>
      <c r="AL26" s="64"/>
      <c r="AM26" s="124">
        <v>22</v>
      </c>
      <c r="AN26" s="125">
        <f t="shared" si="28"/>
        <v>69977</v>
      </c>
      <c r="AO26" s="125">
        <f t="shared" si="16"/>
        <v>74065</v>
      </c>
      <c r="AP26" s="125">
        <f t="shared" si="16"/>
        <v>76110</v>
      </c>
      <c r="AQ26" s="125">
        <f t="shared" si="16"/>
        <v>80202</v>
      </c>
      <c r="AR26" s="125">
        <f t="shared" si="16"/>
        <v>84289</v>
      </c>
      <c r="AS26" s="125">
        <f t="shared" si="16"/>
        <v>88379</v>
      </c>
      <c r="AT26" s="125">
        <f t="shared" si="16"/>
        <v>90426</v>
      </c>
      <c r="AU26" s="125">
        <f t="shared" si="16"/>
        <v>92469</v>
      </c>
      <c r="AV26" s="125">
        <f t="shared" si="16"/>
        <v>94514</v>
      </c>
      <c r="AW26" s="125">
        <f t="shared" si="16"/>
        <v>96557</v>
      </c>
      <c r="AX26" s="64"/>
      <c r="AY26" s="124">
        <v>22</v>
      </c>
      <c r="AZ26" s="125">
        <f t="shared" si="17"/>
        <v>70325</v>
      </c>
      <c r="BA26" s="125">
        <f t="shared" si="17"/>
        <v>74438</v>
      </c>
      <c r="BB26" s="125">
        <f t="shared" si="17"/>
        <v>76492</v>
      </c>
      <c r="BC26" s="125">
        <f t="shared" si="17"/>
        <v>80601</v>
      </c>
      <c r="BD26" s="125">
        <f t="shared" si="17"/>
        <v>84710</v>
      </c>
      <c r="BE26" s="125">
        <f t="shared" si="17"/>
        <v>88821</v>
      </c>
      <c r="BF26" s="125">
        <f t="shared" si="17"/>
        <v>90875</v>
      </c>
      <c r="BG26" s="125">
        <f t="shared" si="17"/>
        <v>92931</v>
      </c>
      <c r="BH26" s="125">
        <f t="shared" si="17"/>
        <v>94987</v>
      </c>
      <c r="BI26" s="125">
        <f t="shared" si="17"/>
        <v>97041</v>
      </c>
      <c r="BM26" s="32">
        <v>69282.315041762311</v>
      </c>
      <c r="BN26" s="32">
        <v>73330.890895159348</v>
      </c>
      <c r="BO26" s="32">
        <v>75355.715910721425</v>
      </c>
      <c r="BP26" s="32">
        <v>79404.291764118447</v>
      </c>
      <c r="BQ26" s="32">
        <v>83453.941795242572</v>
      </c>
      <c r="BR26" s="32">
        <v>87501.443470912505</v>
      </c>
      <c r="BS26" s="32">
        <v>89526.268486474568</v>
      </c>
      <c r="BT26" s="32">
        <v>91552.167679763719</v>
      </c>
      <c r="BU26" s="32">
        <v>93575.918517598693</v>
      </c>
      <c r="BV26" s="33">
        <v>95599.669355433711</v>
      </c>
    </row>
    <row r="27" spans="2:74" ht="15.75" x14ac:dyDescent="0.3">
      <c r="B27" s="133">
        <v>23</v>
      </c>
      <c r="C27" s="125">
        <v>69975</v>
      </c>
      <c r="D27" s="125">
        <v>74064</v>
      </c>
      <c r="E27" s="125">
        <v>76109</v>
      </c>
      <c r="F27" s="125">
        <v>80198</v>
      </c>
      <c r="G27" s="125">
        <v>84288</v>
      </c>
      <c r="H27" s="125">
        <v>88376</v>
      </c>
      <c r="I27" s="125">
        <v>90422</v>
      </c>
      <c r="J27" s="125">
        <v>92468</v>
      </c>
      <c r="K27" s="125">
        <v>94512</v>
      </c>
      <c r="L27" s="23">
        <v>96556</v>
      </c>
      <c r="M27" s="64"/>
      <c r="N27" s="64"/>
      <c r="O27" s="133">
        <v>23</v>
      </c>
      <c r="P27" s="127">
        <f t="shared" si="18"/>
        <v>1.0100025980774228</v>
      </c>
      <c r="Q27" s="127">
        <f t="shared" si="19"/>
        <v>1.0099957725927644</v>
      </c>
      <c r="R27" s="127">
        <f t="shared" si="20"/>
        <v>1.0099925686076756</v>
      </c>
      <c r="S27" s="127">
        <f t="shared" si="21"/>
        <v>1.0099994962470404</v>
      </c>
      <c r="T27" s="127">
        <f t="shared" si="22"/>
        <v>1.0099935293694731</v>
      </c>
      <c r="U27" s="127">
        <f t="shared" si="23"/>
        <v>1.0099998857155918</v>
      </c>
      <c r="V27" s="127">
        <f t="shared" si="24"/>
        <v>1.0100082657551996</v>
      </c>
      <c r="W27" s="127">
        <f t="shared" si="25"/>
        <v>1.0100052429220552</v>
      </c>
      <c r="X27" s="127">
        <f t="shared" si="26"/>
        <v>1.0100025647601949</v>
      </c>
      <c r="Y27" s="127">
        <f t="shared" si="27"/>
        <v>1.01</v>
      </c>
      <c r="Z27" s="64"/>
      <c r="AA27" s="133">
        <v>23</v>
      </c>
      <c r="AB27" s="125">
        <f t="shared" ref="AB27:AB35" si="29">ROUND(AB26*P27,0)</f>
        <v>70322</v>
      </c>
      <c r="AC27" s="125">
        <f t="shared" si="15"/>
        <v>74436</v>
      </c>
      <c r="AD27" s="125">
        <f t="shared" si="15"/>
        <v>76492</v>
      </c>
      <c r="AE27" s="125">
        <f t="shared" si="15"/>
        <v>80601</v>
      </c>
      <c r="AF27" s="125">
        <f t="shared" si="15"/>
        <v>84708</v>
      </c>
      <c r="AG27" s="125">
        <f t="shared" si="15"/>
        <v>88817</v>
      </c>
      <c r="AH27" s="125">
        <f t="shared" si="15"/>
        <v>90873</v>
      </c>
      <c r="AI27" s="125">
        <f t="shared" si="15"/>
        <v>92929</v>
      </c>
      <c r="AJ27" s="125">
        <f t="shared" si="15"/>
        <v>94986</v>
      </c>
      <c r="AK27" s="125">
        <f t="shared" si="15"/>
        <v>97041</v>
      </c>
      <c r="AL27" s="64"/>
      <c r="AM27" s="133">
        <v>23</v>
      </c>
      <c r="AN27" s="125">
        <f t="shared" si="28"/>
        <v>70677</v>
      </c>
      <c r="AO27" s="125">
        <f t="shared" si="16"/>
        <v>74805</v>
      </c>
      <c r="AP27" s="125">
        <f t="shared" si="16"/>
        <v>76871</v>
      </c>
      <c r="AQ27" s="125">
        <f t="shared" si="16"/>
        <v>81004</v>
      </c>
      <c r="AR27" s="125">
        <f t="shared" si="16"/>
        <v>85131</v>
      </c>
      <c r="AS27" s="125">
        <f t="shared" si="16"/>
        <v>89263</v>
      </c>
      <c r="AT27" s="125">
        <f t="shared" si="16"/>
        <v>91331</v>
      </c>
      <c r="AU27" s="125">
        <f t="shared" si="16"/>
        <v>93394</v>
      </c>
      <c r="AV27" s="125">
        <f t="shared" si="16"/>
        <v>95459</v>
      </c>
      <c r="AW27" s="125">
        <f t="shared" si="16"/>
        <v>97523</v>
      </c>
      <c r="AX27" s="64"/>
      <c r="AY27" s="133">
        <v>23</v>
      </c>
      <c r="AZ27" s="125">
        <f t="shared" si="17"/>
        <v>71028</v>
      </c>
      <c r="BA27" s="125">
        <f t="shared" si="17"/>
        <v>75182</v>
      </c>
      <c r="BB27" s="125">
        <f t="shared" si="17"/>
        <v>77256</v>
      </c>
      <c r="BC27" s="125">
        <f t="shared" si="17"/>
        <v>81407</v>
      </c>
      <c r="BD27" s="125">
        <f t="shared" si="17"/>
        <v>85557</v>
      </c>
      <c r="BE27" s="125">
        <f t="shared" si="17"/>
        <v>89709</v>
      </c>
      <c r="BF27" s="125">
        <f t="shared" si="17"/>
        <v>91785</v>
      </c>
      <c r="BG27" s="125">
        <f t="shared" si="17"/>
        <v>93861</v>
      </c>
      <c r="BH27" s="125">
        <f t="shared" si="17"/>
        <v>95937</v>
      </c>
      <c r="BI27" s="125">
        <f t="shared" si="17"/>
        <v>98011</v>
      </c>
      <c r="BM27" s="32">
        <v>69975.138192179933</v>
      </c>
      <c r="BN27" s="32">
        <v>74064.199804110947</v>
      </c>
      <c r="BO27" s="32">
        <v>76109.273069828647</v>
      </c>
      <c r="BP27" s="32">
        <v>80198.334681759632</v>
      </c>
      <c r="BQ27" s="32">
        <v>84288.481213195002</v>
      </c>
      <c r="BR27" s="32">
        <v>88376.457905621632</v>
      </c>
      <c r="BS27" s="32">
        <v>90421.531171339317</v>
      </c>
      <c r="BT27" s="32">
        <v>92467.689356561357</v>
      </c>
      <c r="BU27" s="32">
        <v>94511.677702774687</v>
      </c>
      <c r="BV27" s="33">
        <v>96555.666048988045</v>
      </c>
    </row>
    <row r="28" spans="2:74" ht="15.75" x14ac:dyDescent="0.3">
      <c r="B28" s="133">
        <v>24</v>
      </c>
      <c r="C28" s="125">
        <v>70675</v>
      </c>
      <c r="D28" s="125">
        <v>74805</v>
      </c>
      <c r="E28" s="125">
        <v>76870</v>
      </c>
      <c r="F28" s="125">
        <v>81000</v>
      </c>
      <c r="G28" s="125">
        <v>85131</v>
      </c>
      <c r="H28" s="125">
        <v>89260</v>
      </c>
      <c r="I28" s="125">
        <v>91326</v>
      </c>
      <c r="J28" s="125">
        <v>93392</v>
      </c>
      <c r="K28" s="125">
        <v>95457</v>
      </c>
      <c r="L28" s="23">
        <v>97521</v>
      </c>
      <c r="M28" s="64"/>
      <c r="N28" s="64"/>
      <c r="O28" s="133">
        <v>24</v>
      </c>
      <c r="P28" s="127">
        <f t="shared" si="18"/>
        <v>1.0100035727045373</v>
      </c>
      <c r="Q28" s="127">
        <f t="shared" si="19"/>
        <v>1.0100048606610499</v>
      </c>
      <c r="R28" s="127">
        <f t="shared" si="20"/>
        <v>1.0099988174854484</v>
      </c>
      <c r="S28" s="127">
        <f t="shared" si="21"/>
        <v>1.0100002493827775</v>
      </c>
      <c r="T28" s="127">
        <f t="shared" si="22"/>
        <v>1.0100014236902051</v>
      </c>
      <c r="U28" s="127">
        <f t="shared" si="23"/>
        <v>1.0100027156694125</v>
      </c>
      <c r="V28" s="127">
        <f t="shared" si="24"/>
        <v>1.0099975669637919</v>
      </c>
      <c r="W28" s="127">
        <f t="shared" si="25"/>
        <v>1.0099926461045983</v>
      </c>
      <c r="X28" s="127">
        <f t="shared" si="26"/>
        <v>1.0099987303199593</v>
      </c>
      <c r="Y28" s="127">
        <f t="shared" si="27"/>
        <v>1.0099942002568458</v>
      </c>
      <c r="Z28" s="64"/>
      <c r="AA28" s="133">
        <v>24</v>
      </c>
      <c r="AB28" s="125">
        <f t="shared" si="29"/>
        <v>71025</v>
      </c>
      <c r="AC28" s="125">
        <f t="shared" si="15"/>
        <v>75181</v>
      </c>
      <c r="AD28" s="125">
        <f t="shared" si="15"/>
        <v>77257</v>
      </c>
      <c r="AE28" s="125">
        <f t="shared" si="15"/>
        <v>81407</v>
      </c>
      <c r="AF28" s="125">
        <f t="shared" si="15"/>
        <v>85555</v>
      </c>
      <c r="AG28" s="125">
        <f t="shared" si="15"/>
        <v>89705</v>
      </c>
      <c r="AH28" s="125">
        <f t="shared" si="15"/>
        <v>91782</v>
      </c>
      <c r="AI28" s="125">
        <f t="shared" si="15"/>
        <v>93858</v>
      </c>
      <c r="AJ28" s="125">
        <f t="shared" si="15"/>
        <v>95936</v>
      </c>
      <c r="AK28" s="125">
        <f t="shared" si="15"/>
        <v>98011</v>
      </c>
      <c r="AL28" s="64"/>
      <c r="AM28" s="133">
        <v>24</v>
      </c>
      <c r="AN28" s="125">
        <f t="shared" si="28"/>
        <v>71384</v>
      </c>
      <c r="AO28" s="125">
        <f t="shared" si="16"/>
        <v>75553</v>
      </c>
      <c r="AP28" s="125">
        <f t="shared" si="16"/>
        <v>77640</v>
      </c>
      <c r="AQ28" s="125">
        <f t="shared" si="16"/>
        <v>81814</v>
      </c>
      <c r="AR28" s="125">
        <f t="shared" si="16"/>
        <v>85982</v>
      </c>
      <c r="AS28" s="125">
        <f t="shared" si="16"/>
        <v>90156</v>
      </c>
      <c r="AT28" s="125">
        <f t="shared" si="16"/>
        <v>92244</v>
      </c>
      <c r="AU28" s="125">
        <f t="shared" si="16"/>
        <v>94327</v>
      </c>
      <c r="AV28" s="125">
        <f t="shared" si="16"/>
        <v>96413</v>
      </c>
      <c r="AW28" s="125">
        <f t="shared" si="16"/>
        <v>98498</v>
      </c>
      <c r="AX28" s="64"/>
      <c r="AY28" s="133">
        <v>24</v>
      </c>
      <c r="AZ28" s="125">
        <f t="shared" si="17"/>
        <v>71739</v>
      </c>
      <c r="BA28" s="125">
        <f t="shared" si="17"/>
        <v>75934</v>
      </c>
      <c r="BB28" s="125">
        <f t="shared" si="17"/>
        <v>78028</v>
      </c>
      <c r="BC28" s="125">
        <f t="shared" si="17"/>
        <v>82221</v>
      </c>
      <c r="BD28" s="125">
        <f t="shared" si="17"/>
        <v>86413</v>
      </c>
      <c r="BE28" s="125">
        <f t="shared" si="17"/>
        <v>90606</v>
      </c>
      <c r="BF28" s="125">
        <f t="shared" si="17"/>
        <v>92703</v>
      </c>
      <c r="BG28" s="125">
        <f t="shared" si="17"/>
        <v>94799</v>
      </c>
      <c r="BH28" s="125">
        <f t="shared" si="17"/>
        <v>96896</v>
      </c>
      <c r="BI28" s="125">
        <f t="shared" si="17"/>
        <v>98991</v>
      </c>
      <c r="BM28" s="32">
        <v>70674.889574101733</v>
      </c>
      <c r="BN28" s="32">
        <v>74804.841802152063</v>
      </c>
      <c r="BO28" s="32">
        <v>76870.365800526939</v>
      </c>
      <c r="BP28" s="32">
        <v>81000.318028577225</v>
      </c>
      <c r="BQ28" s="32">
        <v>85131.366025326948</v>
      </c>
      <c r="BR28" s="32">
        <v>89260.222484677855</v>
      </c>
      <c r="BS28" s="32">
        <v>91325.746483052717</v>
      </c>
      <c r="BT28" s="32">
        <v>93392.366250126972</v>
      </c>
      <c r="BU28" s="32">
        <v>95456.79447980244</v>
      </c>
      <c r="BV28" s="33">
        <v>97521.222709477923</v>
      </c>
    </row>
    <row r="29" spans="2:74" ht="15.75" x14ac:dyDescent="0.3">
      <c r="B29" s="129">
        <v>25</v>
      </c>
      <c r="C29" s="130">
        <v>71382</v>
      </c>
      <c r="D29" s="130">
        <v>75553</v>
      </c>
      <c r="E29" s="130">
        <v>77639</v>
      </c>
      <c r="F29" s="130">
        <v>81810</v>
      </c>
      <c r="G29" s="130">
        <v>85983</v>
      </c>
      <c r="H29" s="130">
        <v>90153</v>
      </c>
      <c r="I29" s="130">
        <v>92239</v>
      </c>
      <c r="J29" s="130">
        <v>94326</v>
      </c>
      <c r="K29" s="130">
        <v>96411</v>
      </c>
      <c r="L29" s="130">
        <v>98496</v>
      </c>
      <c r="M29" s="64"/>
      <c r="N29" s="64"/>
      <c r="O29" s="129">
        <v>25</v>
      </c>
      <c r="P29" s="131">
        <f t="shared" si="18"/>
        <v>1.0100035373187124</v>
      </c>
      <c r="Q29" s="131">
        <f t="shared" si="19"/>
        <v>1.0099993315954816</v>
      </c>
      <c r="R29" s="131">
        <f t="shared" si="20"/>
        <v>1.010003902692858</v>
      </c>
      <c r="S29" s="131">
        <f t="shared" si="21"/>
        <v>1.01</v>
      </c>
      <c r="T29" s="131">
        <f t="shared" si="22"/>
        <v>1.0100081051555838</v>
      </c>
      <c r="U29" s="131">
        <f t="shared" si="23"/>
        <v>1.0100044812906117</v>
      </c>
      <c r="V29" s="131">
        <f t="shared" si="24"/>
        <v>1.0099971530560847</v>
      </c>
      <c r="W29" s="131">
        <f t="shared" si="25"/>
        <v>1.0100008566044201</v>
      </c>
      <c r="X29" s="131">
        <f t="shared" si="26"/>
        <v>1.0099940287249756</v>
      </c>
      <c r="Y29" s="131">
        <f t="shared" si="27"/>
        <v>1.0099978466176516</v>
      </c>
      <c r="Z29" s="64"/>
      <c r="AA29" s="129">
        <v>25</v>
      </c>
      <c r="AB29" s="130">
        <f t="shared" si="29"/>
        <v>71736</v>
      </c>
      <c r="AC29" s="130">
        <f t="shared" si="15"/>
        <v>75933</v>
      </c>
      <c r="AD29" s="130">
        <f t="shared" si="15"/>
        <v>78030</v>
      </c>
      <c r="AE29" s="130">
        <f t="shared" si="15"/>
        <v>82221</v>
      </c>
      <c r="AF29" s="130">
        <f t="shared" si="15"/>
        <v>86411</v>
      </c>
      <c r="AG29" s="130">
        <f t="shared" si="15"/>
        <v>90602</v>
      </c>
      <c r="AH29" s="130">
        <f t="shared" si="15"/>
        <v>92700</v>
      </c>
      <c r="AI29" s="130">
        <f t="shared" si="15"/>
        <v>94797</v>
      </c>
      <c r="AJ29" s="130">
        <f t="shared" si="15"/>
        <v>96895</v>
      </c>
      <c r="AK29" s="130">
        <f t="shared" si="15"/>
        <v>98991</v>
      </c>
      <c r="AL29" s="64"/>
      <c r="AM29" s="129">
        <v>25</v>
      </c>
      <c r="AN29" s="130">
        <f t="shared" si="28"/>
        <v>72098</v>
      </c>
      <c r="AO29" s="130">
        <f t="shared" si="16"/>
        <v>76308</v>
      </c>
      <c r="AP29" s="130">
        <f t="shared" si="16"/>
        <v>78417</v>
      </c>
      <c r="AQ29" s="130">
        <f t="shared" si="16"/>
        <v>82632</v>
      </c>
      <c r="AR29" s="130">
        <f t="shared" si="16"/>
        <v>86843</v>
      </c>
      <c r="AS29" s="130">
        <f t="shared" si="16"/>
        <v>91058</v>
      </c>
      <c r="AT29" s="130">
        <f t="shared" si="16"/>
        <v>93166</v>
      </c>
      <c r="AU29" s="130">
        <f t="shared" si="16"/>
        <v>95270</v>
      </c>
      <c r="AV29" s="130">
        <f t="shared" si="16"/>
        <v>97377</v>
      </c>
      <c r="AW29" s="130">
        <f t="shared" si="16"/>
        <v>99483</v>
      </c>
      <c r="AX29" s="64"/>
      <c r="AY29" s="129">
        <v>25</v>
      </c>
      <c r="AZ29" s="130">
        <f t="shared" si="17"/>
        <v>72457</v>
      </c>
      <c r="BA29" s="130">
        <f t="shared" si="17"/>
        <v>76693</v>
      </c>
      <c r="BB29" s="130">
        <f t="shared" si="17"/>
        <v>78809</v>
      </c>
      <c r="BC29" s="130">
        <f t="shared" si="17"/>
        <v>83043</v>
      </c>
      <c r="BD29" s="130">
        <f t="shared" si="17"/>
        <v>87278</v>
      </c>
      <c r="BE29" s="130">
        <f t="shared" si="17"/>
        <v>91512</v>
      </c>
      <c r="BF29" s="130">
        <f t="shared" si="17"/>
        <v>93630</v>
      </c>
      <c r="BG29" s="130">
        <f t="shared" si="17"/>
        <v>95747</v>
      </c>
      <c r="BH29" s="130">
        <f t="shared" si="17"/>
        <v>97864</v>
      </c>
      <c r="BI29" s="130">
        <f t="shared" si="17"/>
        <v>99981</v>
      </c>
      <c r="BM29" s="35">
        <v>71381.638469842757</v>
      </c>
      <c r="BN29" s="35">
        <v>75552.890220173591</v>
      </c>
      <c r="BO29" s="35">
        <v>77639.069458532205</v>
      </c>
      <c r="BP29" s="35">
        <v>81810.321208862995</v>
      </c>
      <c r="BQ29" s="35">
        <v>85982.679685580224</v>
      </c>
      <c r="BR29" s="35">
        <v>90152.824709524633</v>
      </c>
      <c r="BS29" s="35">
        <v>92239.003947883248</v>
      </c>
      <c r="BT29" s="35">
        <v>94326.289912628243</v>
      </c>
      <c r="BU29" s="35">
        <v>96411.362424600462</v>
      </c>
      <c r="BV29" s="36">
        <v>98496.434936572696</v>
      </c>
    </row>
    <row r="30" spans="2:74" ht="15.75" x14ac:dyDescent="0.3">
      <c r="B30" s="133">
        <v>26</v>
      </c>
      <c r="C30" s="125">
        <v>72095</v>
      </c>
      <c r="D30" s="125">
        <v>76308</v>
      </c>
      <c r="E30" s="125">
        <v>78415</v>
      </c>
      <c r="F30" s="125">
        <v>82628</v>
      </c>
      <c r="G30" s="125">
        <v>86843</v>
      </c>
      <c r="H30" s="125">
        <v>91054</v>
      </c>
      <c r="I30" s="125">
        <v>93161</v>
      </c>
      <c r="J30" s="125">
        <v>95270</v>
      </c>
      <c r="K30" s="125">
        <v>97375</v>
      </c>
      <c r="L30" s="23">
        <v>99481</v>
      </c>
      <c r="M30" s="64"/>
      <c r="N30" s="64"/>
      <c r="O30" s="133">
        <v>26</v>
      </c>
      <c r="P30" s="127">
        <f t="shared" si="18"/>
        <v>1.0099885125101566</v>
      </c>
      <c r="Q30" s="127">
        <f t="shared" si="19"/>
        <v>1.0099929850568474</v>
      </c>
      <c r="R30" s="127">
        <f t="shared" si="20"/>
        <v>1.009994976751375</v>
      </c>
      <c r="S30" s="127">
        <f t="shared" si="21"/>
        <v>1.0099987776555432</v>
      </c>
      <c r="T30" s="127">
        <f t="shared" si="22"/>
        <v>1.010001977135015</v>
      </c>
      <c r="U30" s="127">
        <f t="shared" si="23"/>
        <v>1.0099941211052321</v>
      </c>
      <c r="V30" s="127">
        <f t="shared" si="24"/>
        <v>1.0099957718535544</v>
      </c>
      <c r="W30" s="127">
        <f t="shared" si="25"/>
        <v>1.0100078451328371</v>
      </c>
      <c r="X30" s="127">
        <f t="shared" si="26"/>
        <v>1.0099988590513531</v>
      </c>
      <c r="Y30" s="127">
        <f t="shared" si="27"/>
        <v>1.0100004061078622</v>
      </c>
      <c r="Z30" s="64"/>
      <c r="AA30" s="133">
        <v>26</v>
      </c>
      <c r="AB30" s="125">
        <f t="shared" si="29"/>
        <v>72453</v>
      </c>
      <c r="AC30" s="125">
        <f t="shared" si="15"/>
        <v>76692</v>
      </c>
      <c r="AD30" s="125">
        <f t="shared" si="15"/>
        <v>78810</v>
      </c>
      <c r="AE30" s="125">
        <f t="shared" si="15"/>
        <v>83043</v>
      </c>
      <c r="AF30" s="125">
        <f t="shared" si="15"/>
        <v>87275</v>
      </c>
      <c r="AG30" s="125">
        <f t="shared" si="15"/>
        <v>91507</v>
      </c>
      <c r="AH30" s="125">
        <f t="shared" si="15"/>
        <v>93627</v>
      </c>
      <c r="AI30" s="125">
        <f t="shared" si="15"/>
        <v>95746</v>
      </c>
      <c r="AJ30" s="125">
        <f t="shared" si="15"/>
        <v>97864</v>
      </c>
      <c r="AK30" s="125">
        <f t="shared" si="15"/>
        <v>99981</v>
      </c>
      <c r="AL30" s="64"/>
      <c r="AM30" s="133">
        <v>26</v>
      </c>
      <c r="AN30" s="125">
        <f t="shared" si="28"/>
        <v>72818</v>
      </c>
      <c r="AO30" s="125">
        <f t="shared" si="16"/>
        <v>77071</v>
      </c>
      <c r="AP30" s="125">
        <f t="shared" si="16"/>
        <v>79201</v>
      </c>
      <c r="AQ30" s="125">
        <f t="shared" si="16"/>
        <v>83458</v>
      </c>
      <c r="AR30" s="125">
        <f t="shared" si="16"/>
        <v>87712</v>
      </c>
      <c r="AS30" s="125">
        <f t="shared" si="16"/>
        <v>91968</v>
      </c>
      <c r="AT30" s="125">
        <f t="shared" si="16"/>
        <v>94097</v>
      </c>
      <c r="AU30" s="125">
        <f t="shared" si="16"/>
        <v>96223</v>
      </c>
      <c r="AV30" s="125">
        <f t="shared" si="16"/>
        <v>98351</v>
      </c>
      <c r="AW30" s="125">
        <f t="shared" si="16"/>
        <v>100478</v>
      </c>
      <c r="AX30" s="64"/>
      <c r="AY30" s="133">
        <v>26</v>
      </c>
      <c r="AZ30" s="125">
        <f t="shared" si="17"/>
        <v>73181</v>
      </c>
      <c r="BA30" s="125">
        <f t="shared" si="17"/>
        <v>77459</v>
      </c>
      <c r="BB30" s="125">
        <f t="shared" si="17"/>
        <v>79597</v>
      </c>
      <c r="BC30" s="125">
        <f t="shared" si="17"/>
        <v>83873</v>
      </c>
      <c r="BD30" s="125">
        <f t="shared" si="17"/>
        <v>88151</v>
      </c>
      <c r="BE30" s="125">
        <f t="shared" si="17"/>
        <v>92427</v>
      </c>
      <c r="BF30" s="125">
        <f t="shared" si="17"/>
        <v>94566</v>
      </c>
      <c r="BG30" s="125">
        <f t="shared" si="17"/>
        <v>96705</v>
      </c>
      <c r="BH30" s="125">
        <f t="shared" si="17"/>
        <v>98843</v>
      </c>
      <c r="BI30" s="125">
        <f t="shared" si="17"/>
        <v>100981</v>
      </c>
      <c r="BM30" s="32">
        <v>72095.454854541182</v>
      </c>
      <c r="BN30" s="32">
        <v>76308.41912237533</v>
      </c>
      <c r="BO30" s="32">
        <v>78415.460153117529</v>
      </c>
      <c r="BP30" s="32">
        <v>82628.424420951633</v>
      </c>
      <c r="BQ30" s="32">
        <v>86842.506482436031</v>
      </c>
      <c r="BR30" s="32">
        <v>91054.352956619885</v>
      </c>
      <c r="BS30" s="32">
        <v>93161.393987362084</v>
      </c>
      <c r="BT30" s="32">
        <v>95269.552811754533</v>
      </c>
      <c r="BU30" s="32">
        <v>97375.476048846467</v>
      </c>
      <c r="BV30" s="33">
        <v>99481.399285938431</v>
      </c>
    </row>
    <row r="31" spans="2:74" ht="15.75" x14ac:dyDescent="0.3">
      <c r="B31" s="133">
        <v>27</v>
      </c>
      <c r="C31" s="125">
        <v>72816</v>
      </c>
      <c r="D31" s="125">
        <v>77072</v>
      </c>
      <c r="E31" s="125">
        <v>79200</v>
      </c>
      <c r="F31" s="125">
        <v>83455</v>
      </c>
      <c r="G31" s="125">
        <v>87711</v>
      </c>
      <c r="H31" s="125">
        <v>91965</v>
      </c>
      <c r="I31" s="125">
        <v>94093</v>
      </c>
      <c r="J31" s="125">
        <v>96222</v>
      </c>
      <c r="K31" s="125">
        <v>98349</v>
      </c>
      <c r="L31" s="23">
        <v>100476</v>
      </c>
      <c r="M31" s="64"/>
      <c r="N31" s="64"/>
      <c r="O31" s="133">
        <v>27</v>
      </c>
      <c r="P31" s="127">
        <f t="shared" si="18"/>
        <v>1.0100006935293711</v>
      </c>
      <c r="Q31" s="127">
        <f t="shared" si="19"/>
        <v>1.0100120564029984</v>
      </c>
      <c r="R31" s="127">
        <f t="shared" si="20"/>
        <v>1.0100108397628005</v>
      </c>
      <c r="S31" s="127">
        <f t="shared" si="21"/>
        <v>1.0100087137532072</v>
      </c>
      <c r="T31" s="127">
        <f t="shared" si="22"/>
        <v>1.0099950485358635</v>
      </c>
      <c r="U31" s="127">
        <f t="shared" si="23"/>
        <v>1.0100050519471961</v>
      </c>
      <c r="V31" s="127">
        <f t="shared" si="24"/>
        <v>1.0100041863011346</v>
      </c>
      <c r="W31" s="127">
        <f t="shared" si="25"/>
        <v>1.0099926524614253</v>
      </c>
      <c r="X31" s="127">
        <f t="shared" si="26"/>
        <v>1.0100025673940949</v>
      </c>
      <c r="Y31" s="127">
        <f t="shared" si="27"/>
        <v>1.0100019099124455</v>
      </c>
      <c r="Z31" s="64"/>
      <c r="AA31" s="133">
        <v>27</v>
      </c>
      <c r="AB31" s="125">
        <f t="shared" si="29"/>
        <v>73178</v>
      </c>
      <c r="AC31" s="125">
        <f t="shared" si="15"/>
        <v>77460</v>
      </c>
      <c r="AD31" s="125">
        <f t="shared" si="15"/>
        <v>79599</v>
      </c>
      <c r="AE31" s="125">
        <f t="shared" si="15"/>
        <v>83874</v>
      </c>
      <c r="AF31" s="125">
        <f t="shared" si="15"/>
        <v>88147</v>
      </c>
      <c r="AG31" s="125">
        <f t="shared" si="15"/>
        <v>92423</v>
      </c>
      <c r="AH31" s="125">
        <f t="shared" si="15"/>
        <v>94564</v>
      </c>
      <c r="AI31" s="125">
        <f t="shared" si="15"/>
        <v>96703</v>
      </c>
      <c r="AJ31" s="125">
        <f t="shared" si="15"/>
        <v>98843</v>
      </c>
      <c r="AK31" s="125">
        <f t="shared" si="15"/>
        <v>100981</v>
      </c>
      <c r="AL31" s="64"/>
      <c r="AM31" s="133">
        <v>27</v>
      </c>
      <c r="AN31" s="125">
        <f t="shared" si="28"/>
        <v>73546</v>
      </c>
      <c r="AO31" s="125">
        <f t="shared" si="16"/>
        <v>77843</v>
      </c>
      <c r="AP31" s="125">
        <f t="shared" si="16"/>
        <v>79994</v>
      </c>
      <c r="AQ31" s="125">
        <f t="shared" si="16"/>
        <v>84293</v>
      </c>
      <c r="AR31" s="125">
        <f t="shared" si="16"/>
        <v>88589</v>
      </c>
      <c r="AS31" s="125">
        <f t="shared" si="16"/>
        <v>92888</v>
      </c>
      <c r="AT31" s="125">
        <f t="shared" si="16"/>
        <v>95038</v>
      </c>
      <c r="AU31" s="125">
        <f t="shared" si="16"/>
        <v>97185</v>
      </c>
      <c r="AV31" s="125">
        <f t="shared" si="16"/>
        <v>99335</v>
      </c>
      <c r="AW31" s="125">
        <f t="shared" si="16"/>
        <v>101483</v>
      </c>
      <c r="AX31" s="64"/>
      <c r="AY31" s="133">
        <v>27</v>
      </c>
      <c r="AZ31" s="125">
        <f t="shared" si="17"/>
        <v>73913</v>
      </c>
      <c r="BA31" s="125">
        <f t="shared" si="17"/>
        <v>78235</v>
      </c>
      <c r="BB31" s="125">
        <f t="shared" si="17"/>
        <v>80394</v>
      </c>
      <c r="BC31" s="125">
        <f t="shared" si="17"/>
        <v>84712</v>
      </c>
      <c r="BD31" s="125">
        <f t="shared" si="17"/>
        <v>89032</v>
      </c>
      <c r="BE31" s="125">
        <f t="shared" si="17"/>
        <v>93352</v>
      </c>
      <c r="BF31" s="125">
        <f t="shared" si="17"/>
        <v>95512</v>
      </c>
      <c r="BG31" s="125">
        <f t="shared" si="17"/>
        <v>97671</v>
      </c>
      <c r="BH31" s="125">
        <f t="shared" si="17"/>
        <v>99832</v>
      </c>
      <c r="BI31" s="125">
        <f t="shared" si="17"/>
        <v>101991</v>
      </c>
      <c r="BM31" s="32">
        <v>72816.409403086596</v>
      </c>
      <c r="BN31" s="32">
        <v>77071.503313599082</v>
      </c>
      <c r="BO31" s="32">
        <v>79199.614754648705</v>
      </c>
      <c r="BP31" s="32">
        <v>83454.708665161146</v>
      </c>
      <c r="BQ31" s="32">
        <v>87710.931547260392</v>
      </c>
      <c r="BR31" s="32">
        <v>91964.896486186088</v>
      </c>
      <c r="BS31" s="32">
        <v>94093.007927235711</v>
      </c>
      <c r="BT31" s="32">
        <v>96222.24833987208</v>
      </c>
      <c r="BU31" s="32">
        <v>98349.230809334927</v>
      </c>
      <c r="BV31" s="33">
        <v>100476.21327879782</v>
      </c>
    </row>
    <row r="32" spans="2:74" ht="15.75" x14ac:dyDescent="0.3">
      <c r="B32" s="133">
        <v>28</v>
      </c>
      <c r="C32" s="125">
        <v>73545</v>
      </c>
      <c r="D32" s="125">
        <v>77842</v>
      </c>
      <c r="E32" s="125">
        <v>79992</v>
      </c>
      <c r="F32" s="125">
        <v>84289</v>
      </c>
      <c r="G32" s="125">
        <v>88588</v>
      </c>
      <c r="H32" s="125">
        <v>92885</v>
      </c>
      <c r="I32" s="125">
        <v>95034</v>
      </c>
      <c r="J32" s="125">
        <v>97184</v>
      </c>
      <c r="K32" s="125">
        <v>99333</v>
      </c>
      <c r="L32" s="23">
        <v>101481</v>
      </c>
      <c r="M32" s="64"/>
      <c r="N32" s="64"/>
      <c r="O32" s="133">
        <v>28</v>
      </c>
      <c r="P32" s="127">
        <f t="shared" si="18"/>
        <v>1.0100115359261701</v>
      </c>
      <c r="Q32" s="127">
        <f t="shared" si="19"/>
        <v>1.0099906580859457</v>
      </c>
      <c r="R32" s="127">
        <f t="shared" si="20"/>
        <v>1.01</v>
      </c>
      <c r="S32" s="127">
        <f t="shared" si="21"/>
        <v>1.0099934096219521</v>
      </c>
      <c r="T32" s="127">
        <f t="shared" si="22"/>
        <v>1.0099987458813604</v>
      </c>
      <c r="U32" s="127">
        <f t="shared" si="23"/>
        <v>1.0100038057956831</v>
      </c>
      <c r="V32" s="127">
        <f t="shared" si="24"/>
        <v>1.0100007439448206</v>
      </c>
      <c r="W32" s="127">
        <f t="shared" si="25"/>
        <v>1.0099977136205858</v>
      </c>
      <c r="X32" s="127">
        <f t="shared" si="26"/>
        <v>1.0100051856144954</v>
      </c>
      <c r="Y32" s="127">
        <f t="shared" si="27"/>
        <v>1.0100023886301206</v>
      </c>
      <c r="Z32" s="64"/>
      <c r="AA32" s="133">
        <v>28</v>
      </c>
      <c r="AB32" s="125">
        <f t="shared" si="29"/>
        <v>73911</v>
      </c>
      <c r="AC32" s="125">
        <f t="shared" si="15"/>
        <v>78234</v>
      </c>
      <c r="AD32" s="125">
        <f t="shared" si="15"/>
        <v>80395</v>
      </c>
      <c r="AE32" s="125">
        <f t="shared" si="15"/>
        <v>84712</v>
      </c>
      <c r="AF32" s="125">
        <f t="shared" si="15"/>
        <v>89028</v>
      </c>
      <c r="AG32" s="125">
        <f t="shared" si="15"/>
        <v>93348</v>
      </c>
      <c r="AH32" s="125">
        <f t="shared" si="15"/>
        <v>95510</v>
      </c>
      <c r="AI32" s="125">
        <f t="shared" si="15"/>
        <v>97670</v>
      </c>
      <c r="AJ32" s="125">
        <f t="shared" si="15"/>
        <v>99832</v>
      </c>
      <c r="AK32" s="125">
        <f t="shared" si="15"/>
        <v>101991</v>
      </c>
      <c r="AL32" s="64"/>
      <c r="AM32" s="133">
        <v>28</v>
      </c>
      <c r="AN32" s="125">
        <f t="shared" si="28"/>
        <v>74282</v>
      </c>
      <c r="AO32" s="125">
        <f t="shared" si="16"/>
        <v>78621</v>
      </c>
      <c r="AP32" s="125">
        <f t="shared" si="16"/>
        <v>80794</v>
      </c>
      <c r="AQ32" s="125">
        <f t="shared" si="16"/>
        <v>85135</v>
      </c>
      <c r="AR32" s="125">
        <f t="shared" si="16"/>
        <v>89475</v>
      </c>
      <c r="AS32" s="125">
        <f t="shared" si="16"/>
        <v>93817</v>
      </c>
      <c r="AT32" s="125">
        <f t="shared" si="16"/>
        <v>95988</v>
      </c>
      <c r="AU32" s="125">
        <f t="shared" si="16"/>
        <v>98157</v>
      </c>
      <c r="AV32" s="125">
        <f t="shared" si="16"/>
        <v>100329</v>
      </c>
      <c r="AW32" s="125">
        <f t="shared" si="16"/>
        <v>102498</v>
      </c>
      <c r="AX32" s="64"/>
      <c r="AY32" s="133">
        <v>28</v>
      </c>
      <c r="AZ32" s="125">
        <f t="shared" si="17"/>
        <v>74653</v>
      </c>
      <c r="BA32" s="125">
        <f t="shared" si="17"/>
        <v>79017</v>
      </c>
      <c r="BB32" s="125">
        <f t="shared" si="17"/>
        <v>81198</v>
      </c>
      <c r="BC32" s="125">
        <f t="shared" si="17"/>
        <v>85559</v>
      </c>
      <c r="BD32" s="125">
        <f t="shared" si="17"/>
        <v>89922</v>
      </c>
      <c r="BE32" s="125">
        <f t="shared" si="17"/>
        <v>94286</v>
      </c>
      <c r="BF32" s="125">
        <f t="shared" si="17"/>
        <v>96467</v>
      </c>
      <c r="BG32" s="125">
        <f t="shared" si="17"/>
        <v>98647</v>
      </c>
      <c r="BH32" s="125">
        <f t="shared" si="17"/>
        <v>100831</v>
      </c>
      <c r="BI32" s="125">
        <f t="shared" si="17"/>
        <v>103011</v>
      </c>
      <c r="BM32" s="32">
        <v>73544.573497117468</v>
      </c>
      <c r="BN32" s="32">
        <v>77842.21834673507</v>
      </c>
      <c r="BO32" s="32">
        <v>79991.610902195185</v>
      </c>
      <c r="BP32" s="32">
        <v>84289.255751812758</v>
      </c>
      <c r="BQ32" s="32">
        <v>88588.040862733003</v>
      </c>
      <c r="BR32" s="32">
        <v>92884.545451047947</v>
      </c>
      <c r="BS32" s="32">
        <v>95033.938006508062</v>
      </c>
      <c r="BT32" s="32">
        <v>97184.470823270807</v>
      </c>
      <c r="BU32" s="32">
        <v>99332.723117428279</v>
      </c>
      <c r="BV32" s="33">
        <v>101480.97541158579</v>
      </c>
    </row>
    <row r="33" spans="2:74" ht="15.75" x14ac:dyDescent="0.3">
      <c r="B33" s="124">
        <v>29</v>
      </c>
      <c r="C33" s="125">
        <v>74280</v>
      </c>
      <c r="D33" s="125">
        <v>78621</v>
      </c>
      <c r="E33" s="125">
        <v>80792</v>
      </c>
      <c r="F33" s="125">
        <v>85132</v>
      </c>
      <c r="G33" s="125">
        <v>89474</v>
      </c>
      <c r="H33" s="125">
        <v>93813</v>
      </c>
      <c r="I33" s="125">
        <v>95984</v>
      </c>
      <c r="J33" s="125">
        <v>98156</v>
      </c>
      <c r="K33" s="125">
        <v>100326</v>
      </c>
      <c r="L33" s="23">
        <v>102496</v>
      </c>
      <c r="M33" s="64"/>
      <c r="N33" s="64"/>
      <c r="O33" s="124">
        <v>29</v>
      </c>
      <c r="P33" s="127">
        <f t="shared" si="18"/>
        <v>1.0099938812971649</v>
      </c>
      <c r="Q33" s="127">
        <f t="shared" si="19"/>
        <v>1.010007450990468</v>
      </c>
      <c r="R33" s="127">
        <f t="shared" si="20"/>
        <v>1.0100010001000099</v>
      </c>
      <c r="S33" s="127">
        <f t="shared" si="21"/>
        <v>1.0100013050338716</v>
      </c>
      <c r="T33" s="127">
        <f t="shared" si="22"/>
        <v>1.0100013545852711</v>
      </c>
      <c r="U33" s="127">
        <f t="shared" si="23"/>
        <v>1.0099908488991765</v>
      </c>
      <c r="V33" s="127">
        <f t="shared" si="24"/>
        <v>1.0099964223330598</v>
      </c>
      <c r="W33" s="127">
        <f t="shared" si="25"/>
        <v>1.0100016463615409</v>
      </c>
      <c r="X33" s="127">
        <f t="shared" si="26"/>
        <v>1.0099966778412008</v>
      </c>
      <c r="Y33" s="127">
        <f t="shared" si="27"/>
        <v>1.0100018722716568</v>
      </c>
      <c r="Z33" s="64"/>
      <c r="AA33" s="124">
        <v>29</v>
      </c>
      <c r="AB33" s="125">
        <f t="shared" si="29"/>
        <v>74650</v>
      </c>
      <c r="AC33" s="125">
        <f t="shared" si="15"/>
        <v>79017</v>
      </c>
      <c r="AD33" s="125">
        <f t="shared" si="15"/>
        <v>81199</v>
      </c>
      <c r="AE33" s="125">
        <f t="shared" si="15"/>
        <v>85559</v>
      </c>
      <c r="AF33" s="125">
        <f t="shared" si="15"/>
        <v>89918</v>
      </c>
      <c r="AG33" s="125">
        <f t="shared" si="15"/>
        <v>94281</v>
      </c>
      <c r="AH33" s="125">
        <f t="shared" si="15"/>
        <v>96465</v>
      </c>
      <c r="AI33" s="125">
        <f t="shared" si="15"/>
        <v>98647</v>
      </c>
      <c r="AJ33" s="125">
        <f t="shared" si="15"/>
        <v>100830</v>
      </c>
      <c r="AK33" s="125">
        <f t="shared" si="15"/>
        <v>103011</v>
      </c>
      <c r="AL33" s="64"/>
      <c r="AM33" s="124">
        <v>29</v>
      </c>
      <c r="AN33" s="125">
        <f t="shared" si="28"/>
        <v>75024</v>
      </c>
      <c r="AO33" s="125">
        <f t="shared" si="16"/>
        <v>79408</v>
      </c>
      <c r="AP33" s="125">
        <f t="shared" si="16"/>
        <v>81602</v>
      </c>
      <c r="AQ33" s="125">
        <f t="shared" si="16"/>
        <v>85986</v>
      </c>
      <c r="AR33" s="125">
        <f t="shared" si="16"/>
        <v>90370</v>
      </c>
      <c r="AS33" s="125">
        <f t="shared" si="16"/>
        <v>94754</v>
      </c>
      <c r="AT33" s="125">
        <f t="shared" si="16"/>
        <v>96948</v>
      </c>
      <c r="AU33" s="125">
        <f t="shared" si="16"/>
        <v>99139</v>
      </c>
      <c r="AV33" s="125">
        <f t="shared" si="16"/>
        <v>101332</v>
      </c>
      <c r="AW33" s="125">
        <f t="shared" si="16"/>
        <v>103523</v>
      </c>
      <c r="AX33" s="64"/>
      <c r="AY33" s="124">
        <v>29</v>
      </c>
      <c r="AZ33" s="125">
        <f t="shared" si="17"/>
        <v>75399</v>
      </c>
      <c r="BA33" s="125">
        <f t="shared" si="17"/>
        <v>79808</v>
      </c>
      <c r="BB33" s="125">
        <f t="shared" si="17"/>
        <v>82010</v>
      </c>
      <c r="BC33" s="125">
        <f t="shared" si="17"/>
        <v>86415</v>
      </c>
      <c r="BD33" s="125">
        <f t="shared" si="17"/>
        <v>90821</v>
      </c>
      <c r="BE33" s="125">
        <f t="shared" si="17"/>
        <v>95228</v>
      </c>
      <c r="BF33" s="125">
        <f t="shared" si="17"/>
        <v>97431</v>
      </c>
      <c r="BG33" s="125">
        <f t="shared" si="17"/>
        <v>99634</v>
      </c>
      <c r="BH33" s="125">
        <f t="shared" si="17"/>
        <v>101839</v>
      </c>
      <c r="BI33" s="125">
        <f t="shared" si="17"/>
        <v>104041</v>
      </c>
      <c r="BM33" s="32">
        <v>74280.019232088642</v>
      </c>
      <c r="BN33" s="32">
        <v>78620.640530202421</v>
      </c>
      <c r="BO33" s="32">
        <v>80791.527011217142</v>
      </c>
      <c r="BP33" s="32">
        <v>85132.148309330893</v>
      </c>
      <c r="BQ33" s="32">
        <v>89473.921271360334</v>
      </c>
      <c r="BR33" s="32">
        <v>93813.390905558423</v>
      </c>
      <c r="BS33" s="32">
        <v>95984.277386573143</v>
      </c>
      <c r="BT33" s="32">
        <v>98156.315531503511</v>
      </c>
      <c r="BU33" s="32">
        <v>100326.05034860256</v>
      </c>
      <c r="BV33" s="33">
        <v>102495.78516570166</v>
      </c>
    </row>
    <row r="34" spans="2:74" ht="15.75" x14ac:dyDescent="0.3">
      <c r="B34" s="129">
        <v>30</v>
      </c>
      <c r="C34" s="130">
        <v>75023</v>
      </c>
      <c r="D34" s="130">
        <v>79407</v>
      </c>
      <c r="E34" s="130">
        <v>81599</v>
      </c>
      <c r="F34" s="130">
        <v>85983</v>
      </c>
      <c r="G34" s="130">
        <v>90369</v>
      </c>
      <c r="H34" s="130">
        <v>94752</v>
      </c>
      <c r="I34" s="130">
        <v>96944</v>
      </c>
      <c r="J34" s="130">
        <v>99138</v>
      </c>
      <c r="K34" s="130">
        <v>101329</v>
      </c>
      <c r="L34" s="130">
        <v>103521</v>
      </c>
      <c r="M34" s="64"/>
      <c r="N34" s="64"/>
      <c r="O34" s="129">
        <v>30</v>
      </c>
      <c r="P34" s="131">
        <f t="shared" si="18"/>
        <v>1.0100026925148089</v>
      </c>
      <c r="Q34" s="131">
        <f t="shared" si="19"/>
        <v>1.0099973289579121</v>
      </c>
      <c r="R34" s="131">
        <f t="shared" si="20"/>
        <v>1.0099886127339341</v>
      </c>
      <c r="S34" s="131">
        <f t="shared" si="21"/>
        <v>1.0099962411314194</v>
      </c>
      <c r="T34" s="131">
        <f t="shared" si="22"/>
        <v>1.010002905872097</v>
      </c>
      <c r="U34" s="131">
        <f t="shared" si="23"/>
        <v>1.010009273768028</v>
      </c>
      <c r="V34" s="131">
        <f t="shared" si="24"/>
        <v>1.0100016669444907</v>
      </c>
      <c r="W34" s="131">
        <f t="shared" si="25"/>
        <v>1.010004482660255</v>
      </c>
      <c r="X34" s="131">
        <f t="shared" si="26"/>
        <v>1.009997408448458</v>
      </c>
      <c r="Y34" s="131">
        <f t="shared" si="27"/>
        <v>1.0100003902591321</v>
      </c>
      <c r="Z34" s="64"/>
      <c r="AA34" s="129">
        <v>30</v>
      </c>
      <c r="AB34" s="130">
        <f t="shared" si="29"/>
        <v>75397</v>
      </c>
      <c r="AC34" s="130">
        <f t="shared" si="15"/>
        <v>79807</v>
      </c>
      <c r="AD34" s="130">
        <f t="shared" si="15"/>
        <v>82010</v>
      </c>
      <c r="AE34" s="130">
        <f t="shared" si="15"/>
        <v>86414</v>
      </c>
      <c r="AF34" s="130">
        <f t="shared" si="15"/>
        <v>90817</v>
      </c>
      <c r="AG34" s="130">
        <f t="shared" si="15"/>
        <v>95225</v>
      </c>
      <c r="AH34" s="130">
        <f t="shared" si="15"/>
        <v>97430</v>
      </c>
      <c r="AI34" s="130">
        <f t="shared" si="15"/>
        <v>99634</v>
      </c>
      <c r="AJ34" s="130">
        <f t="shared" si="15"/>
        <v>101838</v>
      </c>
      <c r="AK34" s="130">
        <f t="shared" si="15"/>
        <v>104041</v>
      </c>
      <c r="AL34" s="64"/>
      <c r="AM34" s="129">
        <v>30</v>
      </c>
      <c r="AN34" s="130">
        <f t="shared" si="28"/>
        <v>75774</v>
      </c>
      <c r="AO34" s="130">
        <f t="shared" si="16"/>
        <v>80202</v>
      </c>
      <c r="AP34" s="130">
        <f t="shared" si="16"/>
        <v>82417</v>
      </c>
      <c r="AQ34" s="130">
        <f t="shared" si="16"/>
        <v>86846</v>
      </c>
      <c r="AR34" s="130">
        <f t="shared" si="16"/>
        <v>91274</v>
      </c>
      <c r="AS34" s="130">
        <f t="shared" si="16"/>
        <v>95702</v>
      </c>
      <c r="AT34" s="130">
        <f t="shared" si="16"/>
        <v>97918</v>
      </c>
      <c r="AU34" s="130">
        <f t="shared" si="16"/>
        <v>100131</v>
      </c>
      <c r="AV34" s="130">
        <f t="shared" si="16"/>
        <v>102345</v>
      </c>
      <c r="AW34" s="130">
        <f t="shared" si="16"/>
        <v>104558</v>
      </c>
      <c r="AX34" s="64"/>
      <c r="AY34" s="129">
        <v>30</v>
      </c>
      <c r="AZ34" s="130">
        <f t="shared" si="17"/>
        <v>76153</v>
      </c>
      <c r="BA34" s="130">
        <f t="shared" si="17"/>
        <v>80606</v>
      </c>
      <c r="BB34" s="130">
        <f t="shared" si="17"/>
        <v>82829</v>
      </c>
      <c r="BC34" s="130">
        <f t="shared" si="17"/>
        <v>87279</v>
      </c>
      <c r="BD34" s="130">
        <f t="shared" si="17"/>
        <v>91729</v>
      </c>
      <c r="BE34" s="130">
        <f t="shared" si="17"/>
        <v>96181</v>
      </c>
      <c r="BF34" s="130">
        <f t="shared" si="17"/>
        <v>98405</v>
      </c>
      <c r="BG34" s="130">
        <f t="shared" si="17"/>
        <v>100631</v>
      </c>
      <c r="BH34" s="130">
        <f t="shared" si="17"/>
        <v>102857</v>
      </c>
      <c r="BI34" s="130">
        <f t="shared" si="17"/>
        <v>105081</v>
      </c>
      <c r="BM34" s="35">
        <v>75022.819424409536</v>
      </c>
      <c r="BN34" s="35">
        <v>79406.846935504451</v>
      </c>
      <c r="BO34" s="35">
        <v>81599.44228132932</v>
      </c>
      <c r="BP34" s="35">
        <v>85983.469792424206</v>
      </c>
      <c r="BQ34" s="35">
        <v>90368.660484073931</v>
      </c>
      <c r="BR34" s="35">
        <v>94751.524814614007</v>
      </c>
      <c r="BS34" s="35">
        <v>96944.120160438877</v>
      </c>
      <c r="BT34" s="35">
        <v>99137.878686818542</v>
      </c>
      <c r="BU34" s="35">
        <v>101329.31085208859</v>
      </c>
      <c r="BV34" s="36">
        <v>103520.74301735868</v>
      </c>
    </row>
    <row r="35" spans="2:74" ht="15.75" x14ac:dyDescent="0.3">
      <c r="B35" s="133">
        <v>31</v>
      </c>
      <c r="C35" s="125">
        <v>75773</v>
      </c>
      <c r="D35" s="125">
        <v>80201</v>
      </c>
      <c r="E35" s="125">
        <v>82415</v>
      </c>
      <c r="F35" s="125">
        <v>86843</v>
      </c>
      <c r="G35" s="125">
        <v>91272</v>
      </c>
      <c r="H35" s="125">
        <v>95699</v>
      </c>
      <c r="I35" s="125">
        <v>97914</v>
      </c>
      <c r="J35" s="125">
        <v>100129</v>
      </c>
      <c r="K35" s="125">
        <v>102343</v>
      </c>
      <c r="L35" s="23">
        <v>104556</v>
      </c>
      <c r="M35" s="64"/>
      <c r="N35" s="64"/>
      <c r="O35" s="133">
        <v>31</v>
      </c>
      <c r="P35" s="127">
        <f t="shared" si="18"/>
        <v>1.0099969342734894</v>
      </c>
      <c r="Q35" s="127">
        <f t="shared" si="19"/>
        <v>1.0099991184656265</v>
      </c>
      <c r="R35" s="127">
        <f t="shared" si="20"/>
        <v>1.0100001225505215</v>
      </c>
      <c r="S35" s="127">
        <f t="shared" si="21"/>
        <v>1.010001977135015</v>
      </c>
      <c r="T35" s="127">
        <f t="shared" si="22"/>
        <v>1.0099923646383162</v>
      </c>
      <c r="U35" s="127">
        <f t="shared" si="23"/>
        <v>1.0099945119891929</v>
      </c>
      <c r="V35" s="127">
        <f t="shared" si="24"/>
        <v>1.0100057765307806</v>
      </c>
      <c r="W35" s="127">
        <f t="shared" si="25"/>
        <v>1.0099961669591881</v>
      </c>
      <c r="X35" s="127">
        <f t="shared" si="26"/>
        <v>1.0100070068785836</v>
      </c>
      <c r="Y35" s="127">
        <f t="shared" si="27"/>
        <v>1.0099979714260874</v>
      </c>
      <c r="Z35" s="64"/>
      <c r="AA35" s="133">
        <v>31</v>
      </c>
      <c r="AB35" s="125">
        <f t="shared" si="29"/>
        <v>76151</v>
      </c>
      <c r="AC35" s="125">
        <f t="shared" si="15"/>
        <v>80605</v>
      </c>
      <c r="AD35" s="125">
        <f t="shared" si="15"/>
        <v>82830</v>
      </c>
      <c r="AE35" s="125">
        <f t="shared" si="15"/>
        <v>87278</v>
      </c>
      <c r="AF35" s="125">
        <f t="shared" si="15"/>
        <v>91724</v>
      </c>
      <c r="AG35" s="125">
        <f t="shared" si="15"/>
        <v>96177</v>
      </c>
      <c r="AH35" s="125">
        <f t="shared" si="15"/>
        <v>98405</v>
      </c>
      <c r="AI35" s="125">
        <f t="shared" si="15"/>
        <v>100630</v>
      </c>
      <c r="AJ35" s="125">
        <f t="shared" si="15"/>
        <v>102857</v>
      </c>
      <c r="AK35" s="125">
        <f t="shared" si="15"/>
        <v>105081</v>
      </c>
      <c r="AL35" s="64"/>
      <c r="AM35" s="133">
        <v>31</v>
      </c>
      <c r="AN35" s="125">
        <f t="shared" si="28"/>
        <v>76532</v>
      </c>
      <c r="AO35" s="125">
        <f t="shared" si="16"/>
        <v>81004</v>
      </c>
      <c r="AP35" s="125">
        <f t="shared" si="16"/>
        <v>83241</v>
      </c>
      <c r="AQ35" s="125">
        <f t="shared" si="16"/>
        <v>87715</v>
      </c>
      <c r="AR35" s="125">
        <f t="shared" si="16"/>
        <v>92186</v>
      </c>
      <c r="AS35" s="125">
        <f t="shared" si="16"/>
        <v>96658</v>
      </c>
      <c r="AT35" s="125">
        <f t="shared" si="16"/>
        <v>98898</v>
      </c>
      <c r="AU35" s="125">
        <f t="shared" si="16"/>
        <v>101132</v>
      </c>
      <c r="AV35" s="125">
        <f t="shared" si="16"/>
        <v>103369</v>
      </c>
      <c r="AW35" s="125">
        <f t="shared" si="16"/>
        <v>105603</v>
      </c>
      <c r="AX35" s="64"/>
      <c r="AY35" s="133">
        <v>31</v>
      </c>
      <c r="AZ35" s="125">
        <f t="shared" si="17"/>
        <v>76914</v>
      </c>
      <c r="BA35" s="125">
        <f t="shared" si="17"/>
        <v>81412</v>
      </c>
      <c r="BB35" s="125">
        <f t="shared" si="17"/>
        <v>83657</v>
      </c>
      <c r="BC35" s="125">
        <f t="shared" si="17"/>
        <v>88152</v>
      </c>
      <c r="BD35" s="125">
        <f t="shared" si="17"/>
        <v>92646</v>
      </c>
      <c r="BE35" s="125">
        <f t="shared" si="17"/>
        <v>97142</v>
      </c>
      <c r="BF35" s="125">
        <f t="shared" si="17"/>
        <v>99390</v>
      </c>
      <c r="BG35" s="125">
        <f t="shared" si="17"/>
        <v>101637</v>
      </c>
      <c r="BH35" s="125">
        <f t="shared" si="17"/>
        <v>103886</v>
      </c>
      <c r="BI35" s="125">
        <f t="shared" si="17"/>
        <v>106132</v>
      </c>
      <c r="BM35" s="32">
        <v>75773.047618653625</v>
      </c>
      <c r="BN35" s="32">
        <v>80200.915404859494</v>
      </c>
      <c r="BO35" s="32">
        <v>82415.436704142616</v>
      </c>
      <c r="BP35" s="32">
        <v>86843.304490348455</v>
      </c>
      <c r="BQ35" s="32">
        <v>91272.34708891467</v>
      </c>
      <c r="BR35" s="32">
        <v>95699.040062760148</v>
      </c>
      <c r="BS35" s="32">
        <v>97913.56136204327</v>
      </c>
      <c r="BT35" s="32">
        <v>100129.25747368672</v>
      </c>
      <c r="BU35" s="32">
        <v>102342.60396060947</v>
      </c>
      <c r="BV35" s="33">
        <v>104555.95044753226</v>
      </c>
    </row>
    <row r="36" spans="2:74" hidden="1" x14ac:dyDescent="0.3">
      <c r="L36" s="25"/>
    </row>
    <row r="37" spans="2:74" hidden="1" x14ac:dyDescent="0.3">
      <c r="C37" s="25"/>
      <c r="D37" s="25"/>
      <c r="E37" s="25"/>
      <c r="F37" s="25"/>
      <c r="G37" s="25"/>
      <c r="H37" s="25"/>
      <c r="I37" s="25"/>
      <c r="J37" s="25"/>
      <c r="K37" s="25"/>
      <c r="L37" s="25">
        <f>SUM(C5:L35)</f>
        <v>23365506</v>
      </c>
      <c r="AK37" s="25">
        <f>SUM(AB5:AK35)</f>
        <v>23482428</v>
      </c>
      <c r="AW37" s="25">
        <f>SUM(AN5:AW35)</f>
        <v>23599738</v>
      </c>
      <c r="BI37" s="25">
        <f>SUM(AZ5:BI35)</f>
        <v>23717684</v>
      </c>
    </row>
    <row r="38" spans="2:74" hidden="1" x14ac:dyDescent="0.3">
      <c r="N38" s="25"/>
    </row>
    <row r="39" spans="2:74" ht="15.75" hidden="1" x14ac:dyDescent="0.3">
      <c r="B39" s="20">
        <v>2</v>
      </c>
      <c r="C39" s="25">
        <f>C6-C5</f>
        <v>1926</v>
      </c>
      <c r="D39" s="25">
        <f t="shared" ref="D39:L39" si="30">D6-D5</f>
        <v>1926</v>
      </c>
      <c r="E39" s="25">
        <f t="shared" si="30"/>
        <v>1926</v>
      </c>
      <c r="F39" s="25">
        <f t="shared" si="30"/>
        <v>1927</v>
      </c>
      <c r="G39" s="25">
        <f t="shared" si="30"/>
        <v>1927</v>
      </c>
      <c r="H39" s="25">
        <f t="shared" si="30"/>
        <v>1925</v>
      </c>
      <c r="I39" s="25">
        <f t="shared" si="30"/>
        <v>1926</v>
      </c>
      <c r="J39" s="25">
        <f t="shared" si="30"/>
        <v>1926</v>
      </c>
      <c r="K39" s="25">
        <f t="shared" si="30"/>
        <v>1927</v>
      </c>
      <c r="L39" s="25">
        <f t="shared" si="30"/>
        <v>1926</v>
      </c>
      <c r="N39" s="38"/>
      <c r="AA39" s="20">
        <v>2</v>
      </c>
      <c r="AB39" s="25">
        <f>AB6-C5</f>
        <v>2150</v>
      </c>
      <c r="AC39" s="25">
        <f t="shared" ref="AC39:AJ39" si="31">AC6-D5</f>
        <v>2160</v>
      </c>
      <c r="AD39" s="25">
        <f t="shared" si="31"/>
        <v>2170</v>
      </c>
      <c r="AE39" s="25">
        <f t="shared" si="31"/>
        <v>2179</v>
      </c>
      <c r="AF39" s="25">
        <f t="shared" si="31"/>
        <v>2188</v>
      </c>
      <c r="AG39" s="25">
        <f>AG6-H5</f>
        <v>2197</v>
      </c>
      <c r="AH39" s="25">
        <f t="shared" si="31"/>
        <v>2208</v>
      </c>
      <c r="AI39" s="25">
        <f t="shared" si="31"/>
        <v>2218</v>
      </c>
      <c r="AJ39" s="25">
        <f t="shared" si="31"/>
        <v>2228</v>
      </c>
      <c r="AK39" s="25">
        <f>AK6-L5</f>
        <v>2237</v>
      </c>
      <c r="AM39" s="20">
        <v>2</v>
      </c>
      <c r="AN39" s="25">
        <f>AN6-AB5</f>
        <v>2161</v>
      </c>
      <c r="AO39" s="25">
        <f t="shared" ref="AO39:AW39" si="32">AO6-AC5</f>
        <v>2170</v>
      </c>
      <c r="AP39" s="25">
        <f t="shared" si="32"/>
        <v>2180</v>
      </c>
      <c r="AQ39" s="25">
        <f t="shared" si="32"/>
        <v>2189</v>
      </c>
      <c r="AR39" s="25">
        <f t="shared" si="32"/>
        <v>2200</v>
      </c>
      <c r="AS39" s="25">
        <f t="shared" si="32"/>
        <v>2209</v>
      </c>
      <c r="AT39" s="25">
        <f t="shared" si="32"/>
        <v>2219</v>
      </c>
      <c r="AU39" s="25">
        <f t="shared" si="32"/>
        <v>2228</v>
      </c>
      <c r="AV39" s="25">
        <f t="shared" si="32"/>
        <v>2238</v>
      </c>
      <c r="AW39" s="25">
        <f t="shared" si="32"/>
        <v>2247</v>
      </c>
      <c r="AY39" s="20">
        <v>2</v>
      </c>
      <c r="AZ39" s="25">
        <f>AZ6-AN5</f>
        <v>2171</v>
      </c>
      <c r="BA39" s="25">
        <f t="shared" ref="BA39:BA68" si="33">BA6-AO5</f>
        <v>2181</v>
      </c>
      <c r="BB39" s="25">
        <f t="shared" ref="BB39:BB68" si="34">BB6-AP5</f>
        <v>2191</v>
      </c>
      <c r="BC39" s="25">
        <f t="shared" ref="BC39:BC68" si="35">BC6-AQ5</f>
        <v>2200</v>
      </c>
      <c r="BD39" s="25">
        <f t="shared" ref="BD39:BD68" si="36">BD6-AR5</f>
        <v>2210</v>
      </c>
      <c r="BE39" s="25">
        <f t="shared" ref="BE39:BE68" si="37">BE6-AS5</f>
        <v>2220</v>
      </c>
      <c r="BF39" s="25">
        <f t="shared" ref="BF39:BF68" si="38">BF6-AT5</f>
        <v>2230</v>
      </c>
      <c r="BG39" s="25">
        <f t="shared" ref="BG39:BG68" si="39">BG6-AU5</f>
        <v>2239</v>
      </c>
      <c r="BH39" s="25">
        <f t="shared" ref="BH39:BH68" si="40">BH6-AV5</f>
        <v>2249</v>
      </c>
      <c r="BI39" s="25">
        <f t="shared" ref="BI39:BI68" si="41">BI6-AW5</f>
        <v>2259</v>
      </c>
      <c r="BM39" s="25">
        <f>ROUND(BM5,0)</f>
        <v>42805</v>
      </c>
      <c r="BN39" s="25">
        <f t="shared" ref="BN39:BV39" si="42">ROUND(BN5,0)</f>
        <v>44731</v>
      </c>
      <c r="BO39" s="25">
        <f t="shared" si="42"/>
        <v>46657</v>
      </c>
      <c r="BP39" s="25">
        <f t="shared" si="42"/>
        <v>48583</v>
      </c>
      <c r="BQ39" s="25">
        <f t="shared" si="42"/>
        <v>50510</v>
      </c>
      <c r="BR39" s="25">
        <f t="shared" si="42"/>
        <v>52437</v>
      </c>
      <c r="BS39" s="25">
        <f t="shared" si="42"/>
        <v>54362</v>
      </c>
      <c r="BT39" s="25">
        <f t="shared" si="42"/>
        <v>56288</v>
      </c>
      <c r="BU39" s="25">
        <f t="shared" si="42"/>
        <v>58214</v>
      </c>
      <c r="BV39" s="25">
        <f t="shared" si="42"/>
        <v>60141</v>
      </c>
    </row>
    <row r="40" spans="2:74" ht="15.75" hidden="1" x14ac:dyDescent="0.3">
      <c r="B40" s="20">
        <v>3</v>
      </c>
      <c r="C40" s="25">
        <f t="shared" ref="C40:L40" si="43">C7-C6</f>
        <v>1926</v>
      </c>
      <c r="D40" s="25">
        <f t="shared" si="43"/>
        <v>1926</v>
      </c>
      <c r="E40" s="25">
        <f t="shared" si="43"/>
        <v>1927</v>
      </c>
      <c r="F40" s="25">
        <f t="shared" si="43"/>
        <v>1927</v>
      </c>
      <c r="G40" s="25">
        <f t="shared" si="43"/>
        <v>1925</v>
      </c>
      <c r="H40" s="25">
        <f t="shared" si="43"/>
        <v>1926</v>
      </c>
      <c r="I40" s="25">
        <f t="shared" si="43"/>
        <v>1926</v>
      </c>
      <c r="J40" s="25">
        <f t="shared" si="43"/>
        <v>1927</v>
      </c>
      <c r="K40" s="25">
        <f t="shared" si="43"/>
        <v>1926</v>
      </c>
      <c r="L40" s="25">
        <f t="shared" si="43"/>
        <v>1926</v>
      </c>
      <c r="AA40" s="20">
        <v>3</v>
      </c>
      <c r="AB40" s="25">
        <f t="shared" ref="AB40:AB68" si="44">AB7-C6</f>
        <v>2160</v>
      </c>
      <c r="AC40" s="25">
        <f t="shared" ref="AC40:AC68" si="45">AC7-D6</f>
        <v>2170</v>
      </c>
      <c r="AD40" s="25">
        <f t="shared" ref="AD40:AD68" si="46">AD7-E6</f>
        <v>2179</v>
      </c>
      <c r="AE40" s="25">
        <f t="shared" ref="AE40:AE68" si="47">AE7-F6</f>
        <v>2188</v>
      </c>
      <c r="AF40" s="25">
        <f t="shared" ref="AF40:AF68" si="48">AF7-G6</f>
        <v>2197</v>
      </c>
      <c r="AG40" s="25">
        <f>AG7-H6</f>
        <v>2208</v>
      </c>
      <c r="AH40" s="25">
        <f t="shared" ref="AH40:AH68" si="49">AH7-I6</f>
        <v>2218</v>
      </c>
      <c r="AI40" s="25">
        <f t="shared" ref="AI40:AI68" si="50">AI7-J6</f>
        <v>2228</v>
      </c>
      <c r="AJ40" s="25">
        <f t="shared" ref="AJ40:AJ68" si="51">AJ7-K6</f>
        <v>2237</v>
      </c>
      <c r="AK40" s="25">
        <f>AK7-L6</f>
        <v>2246</v>
      </c>
      <c r="AM40" s="20">
        <v>3</v>
      </c>
      <c r="AN40" s="25">
        <f t="shared" ref="AN40:AN68" si="52">AN7-AB6</f>
        <v>2170</v>
      </c>
      <c r="AO40" s="25">
        <f t="shared" ref="AO40:AO68" si="53">AO7-AC6</f>
        <v>2180</v>
      </c>
      <c r="AP40" s="25">
        <f t="shared" ref="AP40:AP68" si="54">AP7-AD6</f>
        <v>2189</v>
      </c>
      <c r="AQ40" s="25">
        <f t="shared" ref="AQ40:AQ68" si="55">AQ7-AE6</f>
        <v>2200</v>
      </c>
      <c r="AR40" s="25">
        <f t="shared" ref="AR40:AR68" si="56">AR7-AF6</f>
        <v>2209</v>
      </c>
      <c r="AS40" s="25">
        <f t="shared" ref="AS40:AS68" si="57">AS7-AG6</f>
        <v>2219</v>
      </c>
      <c r="AT40" s="25">
        <f t="shared" ref="AT40:AT68" si="58">AT7-AH6</f>
        <v>2228</v>
      </c>
      <c r="AU40" s="25">
        <f t="shared" ref="AU40:AU68" si="59">AU7-AI6</f>
        <v>2238</v>
      </c>
      <c r="AV40" s="25">
        <f t="shared" ref="AV40:AV68" si="60">AV7-AJ6</f>
        <v>2247</v>
      </c>
      <c r="AW40" s="25">
        <f t="shared" ref="AW40:AW68" si="61">AW7-AK6</f>
        <v>2257</v>
      </c>
      <c r="AY40" s="20">
        <v>3</v>
      </c>
      <c r="AZ40" s="25">
        <f t="shared" ref="AZ40:AZ68" si="62">AZ7-AN6</f>
        <v>2181</v>
      </c>
      <c r="BA40" s="25">
        <f t="shared" si="33"/>
        <v>2191</v>
      </c>
      <c r="BB40" s="25">
        <f t="shared" si="34"/>
        <v>2200</v>
      </c>
      <c r="BC40" s="25">
        <f t="shared" si="35"/>
        <v>2210</v>
      </c>
      <c r="BD40" s="25">
        <f t="shared" si="36"/>
        <v>2220</v>
      </c>
      <c r="BE40" s="25">
        <f t="shared" si="37"/>
        <v>2230</v>
      </c>
      <c r="BF40" s="25">
        <f t="shared" si="38"/>
        <v>2239</v>
      </c>
      <c r="BG40" s="25">
        <f t="shared" si="39"/>
        <v>2249</v>
      </c>
      <c r="BH40" s="25">
        <f t="shared" si="40"/>
        <v>2259</v>
      </c>
      <c r="BI40" s="25">
        <f t="shared" si="41"/>
        <v>2269</v>
      </c>
      <c r="BM40" s="25">
        <f t="shared" ref="BM40:BV40" si="63">ROUND(BM6,0)</f>
        <v>44731</v>
      </c>
      <c r="BN40" s="25">
        <f t="shared" si="63"/>
        <v>46657</v>
      </c>
      <c r="BO40" s="25">
        <f t="shared" si="63"/>
        <v>48583</v>
      </c>
      <c r="BP40" s="25">
        <f t="shared" si="63"/>
        <v>50510</v>
      </c>
      <c r="BQ40" s="25">
        <f t="shared" si="63"/>
        <v>52437</v>
      </c>
      <c r="BR40" s="25">
        <f t="shared" si="63"/>
        <v>54362</v>
      </c>
      <c r="BS40" s="25">
        <f t="shared" si="63"/>
        <v>56288</v>
      </c>
      <c r="BT40" s="25">
        <f t="shared" si="63"/>
        <v>58214</v>
      </c>
      <c r="BU40" s="25">
        <f t="shared" si="63"/>
        <v>60141</v>
      </c>
      <c r="BV40" s="25">
        <f t="shared" si="63"/>
        <v>62067</v>
      </c>
    </row>
    <row r="41" spans="2:74" ht="15.75" hidden="1" x14ac:dyDescent="0.3">
      <c r="B41" s="20">
        <v>4</v>
      </c>
      <c r="C41" s="25">
        <f t="shared" ref="C41:L41" si="64">C8-C7</f>
        <v>1926</v>
      </c>
      <c r="D41" s="25">
        <f t="shared" si="64"/>
        <v>1927</v>
      </c>
      <c r="E41" s="25">
        <f t="shared" si="64"/>
        <v>1927</v>
      </c>
      <c r="F41" s="25">
        <f t="shared" si="64"/>
        <v>1925</v>
      </c>
      <c r="G41" s="25">
        <f t="shared" si="64"/>
        <v>1926</v>
      </c>
      <c r="H41" s="25">
        <f t="shared" si="64"/>
        <v>1926</v>
      </c>
      <c r="I41" s="25">
        <f t="shared" si="64"/>
        <v>1927</v>
      </c>
      <c r="J41" s="25">
        <f t="shared" si="64"/>
        <v>1926</v>
      </c>
      <c r="K41" s="25">
        <f t="shared" si="64"/>
        <v>1926</v>
      </c>
      <c r="L41" s="25">
        <f t="shared" si="64"/>
        <v>1927</v>
      </c>
      <c r="AA41" s="20">
        <v>4</v>
      </c>
      <c r="AB41" s="25">
        <f t="shared" si="44"/>
        <v>2170</v>
      </c>
      <c r="AC41" s="25">
        <f t="shared" si="45"/>
        <v>2179</v>
      </c>
      <c r="AD41" s="25">
        <f t="shared" si="46"/>
        <v>2188</v>
      </c>
      <c r="AE41" s="25">
        <f t="shared" si="47"/>
        <v>2197</v>
      </c>
      <c r="AF41" s="25">
        <f t="shared" si="48"/>
        <v>2208</v>
      </c>
      <c r="AG41" s="25">
        <f>AG8-H7</f>
        <v>2218</v>
      </c>
      <c r="AH41" s="25">
        <f t="shared" si="49"/>
        <v>2228</v>
      </c>
      <c r="AI41" s="25">
        <f t="shared" si="50"/>
        <v>2237</v>
      </c>
      <c r="AJ41" s="25">
        <f t="shared" si="51"/>
        <v>2246</v>
      </c>
      <c r="AK41" s="25">
        <f t="shared" ref="AK41:AK68" si="65">AK8-L7</f>
        <v>2256</v>
      </c>
      <c r="AM41" s="20">
        <v>4</v>
      </c>
      <c r="AN41" s="25">
        <f t="shared" si="52"/>
        <v>2180</v>
      </c>
      <c r="AO41" s="25">
        <f t="shared" si="53"/>
        <v>2189</v>
      </c>
      <c r="AP41" s="25">
        <f t="shared" si="54"/>
        <v>2200</v>
      </c>
      <c r="AQ41" s="25">
        <f t="shared" si="55"/>
        <v>2209</v>
      </c>
      <c r="AR41" s="25">
        <f t="shared" si="56"/>
        <v>2219</v>
      </c>
      <c r="AS41" s="25">
        <f t="shared" si="57"/>
        <v>2228</v>
      </c>
      <c r="AT41" s="25">
        <f t="shared" si="58"/>
        <v>2238</v>
      </c>
      <c r="AU41" s="25">
        <f t="shared" si="59"/>
        <v>2247</v>
      </c>
      <c r="AV41" s="25">
        <f t="shared" si="60"/>
        <v>2257</v>
      </c>
      <c r="AW41" s="25">
        <f t="shared" si="61"/>
        <v>2267</v>
      </c>
      <c r="AY41" s="20">
        <v>4</v>
      </c>
      <c r="AZ41" s="25">
        <f t="shared" si="62"/>
        <v>2191</v>
      </c>
      <c r="BA41" s="25">
        <f t="shared" si="33"/>
        <v>2200</v>
      </c>
      <c r="BB41" s="25">
        <f t="shared" si="34"/>
        <v>2210</v>
      </c>
      <c r="BC41" s="25">
        <f t="shared" si="35"/>
        <v>2220</v>
      </c>
      <c r="BD41" s="25">
        <f t="shared" si="36"/>
        <v>2230</v>
      </c>
      <c r="BE41" s="25">
        <f t="shared" si="37"/>
        <v>2239</v>
      </c>
      <c r="BF41" s="25">
        <f t="shared" si="38"/>
        <v>2249</v>
      </c>
      <c r="BG41" s="25">
        <f t="shared" si="39"/>
        <v>2259</v>
      </c>
      <c r="BH41" s="25">
        <f t="shared" si="40"/>
        <v>2269</v>
      </c>
      <c r="BI41" s="25">
        <f t="shared" si="41"/>
        <v>2278</v>
      </c>
      <c r="BM41" s="25">
        <f t="shared" ref="BM41:BV41" si="66">ROUND(BM7,0)</f>
        <v>46657</v>
      </c>
      <c r="BN41" s="25">
        <f t="shared" si="66"/>
        <v>48583</v>
      </c>
      <c r="BO41" s="25">
        <f t="shared" si="66"/>
        <v>50510</v>
      </c>
      <c r="BP41" s="25">
        <f t="shared" si="66"/>
        <v>52437</v>
      </c>
      <c r="BQ41" s="25">
        <f t="shared" si="66"/>
        <v>54362</v>
      </c>
      <c r="BR41" s="25">
        <f t="shared" si="66"/>
        <v>56288</v>
      </c>
      <c r="BS41" s="25">
        <f t="shared" si="66"/>
        <v>58214</v>
      </c>
      <c r="BT41" s="25">
        <f t="shared" si="66"/>
        <v>60141</v>
      </c>
      <c r="BU41" s="25">
        <f t="shared" si="66"/>
        <v>62067</v>
      </c>
      <c r="BV41" s="25">
        <f t="shared" si="66"/>
        <v>63993</v>
      </c>
    </row>
    <row r="42" spans="2:74" ht="15.75" hidden="1" x14ac:dyDescent="0.3">
      <c r="B42" s="26">
        <v>5</v>
      </c>
      <c r="C42" s="25">
        <f t="shared" ref="C42:L42" si="67">C9-C8</f>
        <v>1927</v>
      </c>
      <c r="D42" s="25">
        <f t="shared" si="67"/>
        <v>1927</v>
      </c>
      <c r="E42" s="25">
        <f t="shared" si="67"/>
        <v>1925</v>
      </c>
      <c r="F42" s="25">
        <f t="shared" si="67"/>
        <v>1926</v>
      </c>
      <c r="G42" s="25">
        <f t="shared" si="67"/>
        <v>1926</v>
      </c>
      <c r="H42" s="25">
        <f t="shared" si="67"/>
        <v>1927</v>
      </c>
      <c r="I42" s="25">
        <f t="shared" si="67"/>
        <v>1926</v>
      </c>
      <c r="J42" s="25">
        <f t="shared" si="67"/>
        <v>1926</v>
      </c>
      <c r="K42" s="25">
        <f t="shared" si="67"/>
        <v>1927</v>
      </c>
      <c r="L42" s="25">
        <f t="shared" si="67"/>
        <v>1926</v>
      </c>
      <c r="AA42" s="26">
        <v>5</v>
      </c>
      <c r="AB42" s="25">
        <f t="shared" si="44"/>
        <v>2179</v>
      </c>
      <c r="AC42" s="25">
        <f t="shared" si="45"/>
        <v>2188</v>
      </c>
      <c r="AD42" s="25">
        <f t="shared" si="46"/>
        <v>2197</v>
      </c>
      <c r="AE42" s="25">
        <f t="shared" si="47"/>
        <v>2208</v>
      </c>
      <c r="AF42" s="25">
        <f t="shared" si="48"/>
        <v>2218</v>
      </c>
      <c r="AG42" s="25">
        <f>AG9-H8</f>
        <v>2228</v>
      </c>
      <c r="AH42" s="25">
        <f t="shared" si="49"/>
        <v>2237</v>
      </c>
      <c r="AI42" s="25">
        <f t="shared" si="50"/>
        <v>2246</v>
      </c>
      <c r="AJ42" s="25">
        <f t="shared" si="51"/>
        <v>2256</v>
      </c>
      <c r="AK42" s="25">
        <f t="shared" si="65"/>
        <v>2265</v>
      </c>
      <c r="AM42" s="26">
        <v>5</v>
      </c>
      <c r="AN42" s="25">
        <f t="shared" si="52"/>
        <v>2189</v>
      </c>
      <c r="AO42" s="25">
        <f t="shared" si="53"/>
        <v>2200</v>
      </c>
      <c r="AP42" s="25">
        <f t="shared" si="54"/>
        <v>2209</v>
      </c>
      <c r="AQ42" s="25">
        <f t="shared" si="55"/>
        <v>2219</v>
      </c>
      <c r="AR42" s="25">
        <f t="shared" si="56"/>
        <v>2228</v>
      </c>
      <c r="AS42" s="25">
        <f t="shared" si="57"/>
        <v>2238</v>
      </c>
      <c r="AT42" s="25">
        <f t="shared" si="58"/>
        <v>2247</v>
      </c>
      <c r="AU42" s="25">
        <f t="shared" si="59"/>
        <v>2257</v>
      </c>
      <c r="AV42" s="25">
        <f t="shared" si="60"/>
        <v>2267</v>
      </c>
      <c r="AW42" s="25">
        <f t="shared" si="61"/>
        <v>2277</v>
      </c>
      <c r="AY42" s="26">
        <v>5</v>
      </c>
      <c r="AZ42" s="25">
        <f t="shared" si="62"/>
        <v>2200</v>
      </c>
      <c r="BA42" s="25">
        <f t="shared" si="33"/>
        <v>2210</v>
      </c>
      <c r="BB42" s="25">
        <f t="shared" si="34"/>
        <v>2220</v>
      </c>
      <c r="BC42" s="25">
        <f t="shared" si="35"/>
        <v>2230</v>
      </c>
      <c r="BD42" s="25">
        <f t="shared" si="36"/>
        <v>2239</v>
      </c>
      <c r="BE42" s="25">
        <f t="shared" si="37"/>
        <v>2249</v>
      </c>
      <c r="BF42" s="25">
        <f t="shared" si="38"/>
        <v>2259</v>
      </c>
      <c r="BG42" s="25">
        <f t="shared" si="39"/>
        <v>2269</v>
      </c>
      <c r="BH42" s="25">
        <f t="shared" si="40"/>
        <v>2278</v>
      </c>
      <c r="BI42" s="25">
        <f t="shared" si="41"/>
        <v>2288</v>
      </c>
      <c r="BM42" s="25">
        <f t="shared" ref="BM42:BV42" si="68">ROUND(BM8,0)</f>
        <v>48583</v>
      </c>
      <c r="BN42" s="25">
        <f t="shared" si="68"/>
        <v>50510</v>
      </c>
      <c r="BO42" s="25">
        <f t="shared" si="68"/>
        <v>52437</v>
      </c>
      <c r="BP42" s="25">
        <f t="shared" si="68"/>
        <v>54362</v>
      </c>
      <c r="BQ42" s="25">
        <f t="shared" si="68"/>
        <v>56288</v>
      </c>
      <c r="BR42" s="25">
        <f t="shared" si="68"/>
        <v>58214</v>
      </c>
      <c r="BS42" s="25">
        <f t="shared" si="68"/>
        <v>60141</v>
      </c>
      <c r="BT42" s="25">
        <f t="shared" si="68"/>
        <v>62067</v>
      </c>
      <c r="BU42" s="25">
        <f t="shared" si="68"/>
        <v>63993</v>
      </c>
      <c r="BV42" s="25">
        <f t="shared" si="68"/>
        <v>65920</v>
      </c>
    </row>
    <row r="43" spans="2:74" ht="15.75" hidden="1" x14ac:dyDescent="0.3">
      <c r="B43" s="20">
        <v>6</v>
      </c>
      <c r="C43" s="25">
        <f t="shared" ref="C43:L43" si="69">C10-C9</f>
        <v>1927</v>
      </c>
      <c r="D43" s="25">
        <f t="shared" si="69"/>
        <v>1925</v>
      </c>
      <c r="E43" s="25">
        <f t="shared" si="69"/>
        <v>1926</v>
      </c>
      <c r="F43" s="25">
        <f t="shared" si="69"/>
        <v>1926</v>
      </c>
      <c r="G43" s="25">
        <f t="shared" si="69"/>
        <v>1927</v>
      </c>
      <c r="H43" s="25">
        <f t="shared" si="69"/>
        <v>1926</v>
      </c>
      <c r="I43" s="25">
        <f t="shared" si="69"/>
        <v>1926</v>
      </c>
      <c r="J43" s="25">
        <f t="shared" si="69"/>
        <v>1927</v>
      </c>
      <c r="K43" s="25">
        <f t="shared" si="69"/>
        <v>1926</v>
      </c>
      <c r="L43" s="25">
        <f t="shared" si="69"/>
        <v>1926</v>
      </c>
      <c r="AA43" s="20">
        <v>6</v>
      </c>
      <c r="AB43" s="25">
        <f t="shared" si="44"/>
        <v>2188</v>
      </c>
      <c r="AC43" s="25">
        <f t="shared" si="45"/>
        <v>2197</v>
      </c>
      <c r="AD43" s="25">
        <f t="shared" si="46"/>
        <v>2208</v>
      </c>
      <c r="AE43" s="25">
        <f t="shared" si="47"/>
        <v>2218</v>
      </c>
      <c r="AF43" s="25">
        <f t="shared" si="48"/>
        <v>2228</v>
      </c>
      <c r="AG43" s="25">
        <f t="shared" ref="AG43:AG68" si="70">AG10-H9</f>
        <v>2237</v>
      </c>
      <c r="AH43" s="25">
        <f t="shared" si="49"/>
        <v>2246</v>
      </c>
      <c r="AI43" s="25">
        <f t="shared" si="50"/>
        <v>2256</v>
      </c>
      <c r="AJ43" s="25">
        <f t="shared" si="51"/>
        <v>2265</v>
      </c>
      <c r="AK43" s="25">
        <f t="shared" si="65"/>
        <v>2275</v>
      </c>
      <c r="AM43" s="20">
        <v>6</v>
      </c>
      <c r="AN43" s="25">
        <f t="shared" si="52"/>
        <v>2200</v>
      </c>
      <c r="AO43" s="25">
        <f t="shared" si="53"/>
        <v>2209</v>
      </c>
      <c r="AP43" s="25">
        <f t="shared" si="54"/>
        <v>2219</v>
      </c>
      <c r="AQ43" s="25">
        <f t="shared" si="55"/>
        <v>2228</v>
      </c>
      <c r="AR43" s="25">
        <f t="shared" si="56"/>
        <v>2238</v>
      </c>
      <c r="AS43" s="25">
        <f t="shared" si="57"/>
        <v>2247</v>
      </c>
      <c r="AT43" s="25">
        <f t="shared" si="58"/>
        <v>2257</v>
      </c>
      <c r="AU43" s="25">
        <f t="shared" si="59"/>
        <v>2267</v>
      </c>
      <c r="AV43" s="25">
        <f t="shared" si="60"/>
        <v>2277</v>
      </c>
      <c r="AW43" s="25">
        <f t="shared" si="61"/>
        <v>2286</v>
      </c>
      <c r="AY43" s="20">
        <v>6</v>
      </c>
      <c r="AZ43" s="25">
        <f t="shared" si="62"/>
        <v>2210</v>
      </c>
      <c r="BA43" s="25">
        <f t="shared" si="33"/>
        <v>2220</v>
      </c>
      <c r="BB43" s="25">
        <f t="shared" si="34"/>
        <v>2230</v>
      </c>
      <c r="BC43" s="25">
        <f t="shared" si="35"/>
        <v>2239</v>
      </c>
      <c r="BD43" s="25">
        <f t="shared" si="36"/>
        <v>2249</v>
      </c>
      <c r="BE43" s="25">
        <f t="shared" si="37"/>
        <v>2259</v>
      </c>
      <c r="BF43" s="25">
        <f t="shared" si="38"/>
        <v>2269</v>
      </c>
      <c r="BG43" s="25">
        <f t="shared" si="39"/>
        <v>2278</v>
      </c>
      <c r="BH43" s="25">
        <f t="shared" si="40"/>
        <v>2288</v>
      </c>
      <c r="BI43" s="25">
        <f t="shared" si="41"/>
        <v>2298</v>
      </c>
      <c r="BM43" s="25">
        <f t="shared" ref="BM43:BV43" si="71">ROUND(BM9,0)</f>
        <v>50510</v>
      </c>
      <c r="BN43" s="25">
        <f t="shared" si="71"/>
        <v>52437</v>
      </c>
      <c r="BO43" s="25">
        <f t="shared" si="71"/>
        <v>54362</v>
      </c>
      <c r="BP43" s="25">
        <f t="shared" si="71"/>
        <v>56288</v>
      </c>
      <c r="BQ43" s="25">
        <f t="shared" si="71"/>
        <v>58214</v>
      </c>
      <c r="BR43" s="25">
        <f t="shared" si="71"/>
        <v>60141</v>
      </c>
      <c r="BS43" s="25">
        <f t="shared" si="71"/>
        <v>62067</v>
      </c>
      <c r="BT43" s="25">
        <f t="shared" si="71"/>
        <v>63993</v>
      </c>
      <c r="BU43" s="25">
        <f t="shared" si="71"/>
        <v>65920</v>
      </c>
      <c r="BV43" s="25">
        <f t="shared" si="71"/>
        <v>67846</v>
      </c>
    </row>
    <row r="44" spans="2:74" ht="15.75" hidden="1" x14ac:dyDescent="0.3">
      <c r="B44" s="20">
        <v>7</v>
      </c>
      <c r="C44" s="25">
        <f t="shared" ref="C44:L44" si="72">C11-C10</f>
        <v>1925</v>
      </c>
      <c r="D44" s="25">
        <f t="shared" si="72"/>
        <v>1926</v>
      </c>
      <c r="E44" s="25">
        <f t="shared" si="72"/>
        <v>1926</v>
      </c>
      <c r="F44" s="25">
        <f t="shared" si="72"/>
        <v>1927</v>
      </c>
      <c r="G44" s="25">
        <f t="shared" si="72"/>
        <v>1926</v>
      </c>
      <c r="H44" s="25">
        <f t="shared" si="72"/>
        <v>1926</v>
      </c>
      <c r="I44" s="25">
        <f t="shared" si="72"/>
        <v>1927</v>
      </c>
      <c r="J44" s="25">
        <f t="shared" si="72"/>
        <v>1926</v>
      </c>
      <c r="K44" s="25">
        <f t="shared" si="72"/>
        <v>1926</v>
      </c>
      <c r="L44" s="25">
        <f t="shared" si="72"/>
        <v>1926</v>
      </c>
      <c r="AA44" s="20">
        <v>7</v>
      </c>
      <c r="AB44" s="25">
        <f t="shared" si="44"/>
        <v>2197</v>
      </c>
      <c r="AC44" s="25">
        <f t="shared" si="45"/>
        <v>2208</v>
      </c>
      <c r="AD44" s="25">
        <f t="shared" si="46"/>
        <v>2218</v>
      </c>
      <c r="AE44" s="25">
        <f t="shared" si="47"/>
        <v>2228</v>
      </c>
      <c r="AF44" s="25">
        <f t="shared" si="48"/>
        <v>2237</v>
      </c>
      <c r="AG44" s="25">
        <f t="shared" si="70"/>
        <v>2246</v>
      </c>
      <c r="AH44" s="25">
        <f t="shared" si="49"/>
        <v>2256</v>
      </c>
      <c r="AI44" s="25">
        <f t="shared" si="50"/>
        <v>2265</v>
      </c>
      <c r="AJ44" s="25">
        <f t="shared" si="51"/>
        <v>2275</v>
      </c>
      <c r="AK44" s="25">
        <f t="shared" si="65"/>
        <v>2285</v>
      </c>
      <c r="AM44" s="20">
        <v>7</v>
      </c>
      <c r="AN44" s="25">
        <f t="shared" si="52"/>
        <v>2209</v>
      </c>
      <c r="AO44" s="25">
        <f t="shared" si="53"/>
        <v>2219</v>
      </c>
      <c r="AP44" s="25">
        <f t="shared" si="54"/>
        <v>2228</v>
      </c>
      <c r="AQ44" s="25">
        <f t="shared" si="55"/>
        <v>2238</v>
      </c>
      <c r="AR44" s="25">
        <f t="shared" si="56"/>
        <v>2247</v>
      </c>
      <c r="AS44" s="25">
        <f t="shared" si="57"/>
        <v>2257</v>
      </c>
      <c r="AT44" s="25">
        <f t="shared" si="58"/>
        <v>2267</v>
      </c>
      <c r="AU44" s="25">
        <f t="shared" si="59"/>
        <v>2277</v>
      </c>
      <c r="AV44" s="25">
        <f t="shared" si="60"/>
        <v>2286</v>
      </c>
      <c r="AW44" s="25">
        <f t="shared" si="61"/>
        <v>2296</v>
      </c>
      <c r="AY44" s="20">
        <v>7</v>
      </c>
      <c r="AZ44" s="25">
        <f t="shared" si="62"/>
        <v>2220</v>
      </c>
      <c r="BA44" s="25">
        <f t="shared" si="33"/>
        <v>2230</v>
      </c>
      <c r="BB44" s="25">
        <f t="shared" si="34"/>
        <v>2239</v>
      </c>
      <c r="BC44" s="25">
        <f t="shared" si="35"/>
        <v>2249</v>
      </c>
      <c r="BD44" s="25">
        <f t="shared" si="36"/>
        <v>2259</v>
      </c>
      <c r="BE44" s="25">
        <f t="shared" si="37"/>
        <v>2269</v>
      </c>
      <c r="BF44" s="25">
        <f t="shared" si="38"/>
        <v>2278</v>
      </c>
      <c r="BG44" s="25">
        <f t="shared" si="39"/>
        <v>2288</v>
      </c>
      <c r="BH44" s="25">
        <f t="shared" si="40"/>
        <v>2298</v>
      </c>
      <c r="BI44" s="25">
        <f t="shared" si="41"/>
        <v>2308</v>
      </c>
      <c r="BM44" s="25">
        <f t="shared" ref="BM44:BV44" si="73">ROUND(BM10,0)</f>
        <v>52437</v>
      </c>
      <c r="BN44" s="25">
        <f t="shared" si="73"/>
        <v>54362</v>
      </c>
      <c r="BO44" s="25">
        <f t="shared" si="73"/>
        <v>56288</v>
      </c>
      <c r="BP44" s="25">
        <f t="shared" si="73"/>
        <v>58214</v>
      </c>
      <c r="BQ44" s="25">
        <f t="shared" si="73"/>
        <v>60141</v>
      </c>
      <c r="BR44" s="25">
        <f t="shared" si="73"/>
        <v>62067</v>
      </c>
      <c r="BS44" s="25">
        <f t="shared" si="73"/>
        <v>63993</v>
      </c>
      <c r="BT44" s="25">
        <f t="shared" si="73"/>
        <v>65920</v>
      </c>
      <c r="BU44" s="25">
        <f t="shared" si="73"/>
        <v>67846</v>
      </c>
      <c r="BV44" s="25">
        <f t="shared" si="73"/>
        <v>69772</v>
      </c>
    </row>
    <row r="45" spans="2:74" ht="15.75" hidden="1" x14ac:dyDescent="0.3">
      <c r="B45" s="20">
        <v>8</v>
      </c>
      <c r="C45" s="25">
        <f t="shared" ref="C45:L45" si="74">C12-C11</f>
        <v>1926</v>
      </c>
      <c r="D45" s="25">
        <f t="shared" si="74"/>
        <v>1926</v>
      </c>
      <c r="E45" s="25">
        <f t="shared" si="74"/>
        <v>1927</v>
      </c>
      <c r="F45" s="25">
        <f t="shared" si="74"/>
        <v>1926</v>
      </c>
      <c r="G45" s="25">
        <f t="shared" si="74"/>
        <v>1926</v>
      </c>
      <c r="H45" s="25">
        <f t="shared" si="74"/>
        <v>1927</v>
      </c>
      <c r="I45" s="25">
        <f t="shared" si="74"/>
        <v>1926</v>
      </c>
      <c r="J45" s="25">
        <f t="shared" si="74"/>
        <v>1926</v>
      </c>
      <c r="K45" s="25">
        <f t="shared" si="74"/>
        <v>1926</v>
      </c>
      <c r="L45" s="25">
        <f t="shared" si="74"/>
        <v>1926</v>
      </c>
      <c r="AA45" s="20">
        <v>8</v>
      </c>
      <c r="AB45" s="25">
        <f t="shared" si="44"/>
        <v>2208</v>
      </c>
      <c r="AC45" s="25">
        <f t="shared" si="45"/>
        <v>2218</v>
      </c>
      <c r="AD45" s="25">
        <f t="shared" si="46"/>
        <v>2228</v>
      </c>
      <c r="AE45" s="25">
        <f t="shared" si="47"/>
        <v>2237</v>
      </c>
      <c r="AF45" s="25">
        <f t="shared" si="48"/>
        <v>2246</v>
      </c>
      <c r="AG45" s="25">
        <f t="shared" si="70"/>
        <v>2256</v>
      </c>
      <c r="AH45" s="25">
        <f t="shared" si="49"/>
        <v>2265</v>
      </c>
      <c r="AI45" s="25">
        <f t="shared" si="50"/>
        <v>2275</v>
      </c>
      <c r="AJ45" s="25">
        <f t="shared" si="51"/>
        <v>2285</v>
      </c>
      <c r="AK45" s="25">
        <f t="shared" si="65"/>
        <v>2295</v>
      </c>
      <c r="AM45" s="20">
        <v>8</v>
      </c>
      <c r="AN45" s="25">
        <f t="shared" si="52"/>
        <v>2219</v>
      </c>
      <c r="AO45" s="25">
        <f t="shared" si="53"/>
        <v>2228</v>
      </c>
      <c r="AP45" s="25">
        <f t="shared" si="54"/>
        <v>2238</v>
      </c>
      <c r="AQ45" s="25">
        <f t="shared" si="55"/>
        <v>2247</v>
      </c>
      <c r="AR45" s="25">
        <f t="shared" si="56"/>
        <v>2257</v>
      </c>
      <c r="AS45" s="25">
        <f t="shared" si="57"/>
        <v>2267</v>
      </c>
      <c r="AT45" s="25">
        <f t="shared" si="58"/>
        <v>2277</v>
      </c>
      <c r="AU45" s="25">
        <f t="shared" si="59"/>
        <v>2286</v>
      </c>
      <c r="AV45" s="25">
        <f t="shared" si="60"/>
        <v>2296</v>
      </c>
      <c r="AW45" s="25">
        <f t="shared" si="61"/>
        <v>2305</v>
      </c>
      <c r="AY45" s="20">
        <v>8</v>
      </c>
      <c r="AZ45" s="25">
        <f t="shared" si="62"/>
        <v>2230</v>
      </c>
      <c r="BA45" s="25">
        <f t="shared" si="33"/>
        <v>2239</v>
      </c>
      <c r="BB45" s="25">
        <f t="shared" si="34"/>
        <v>2249</v>
      </c>
      <c r="BC45" s="25">
        <f t="shared" si="35"/>
        <v>2259</v>
      </c>
      <c r="BD45" s="25">
        <f t="shared" si="36"/>
        <v>2269</v>
      </c>
      <c r="BE45" s="25">
        <f t="shared" si="37"/>
        <v>2278</v>
      </c>
      <c r="BF45" s="25">
        <f t="shared" si="38"/>
        <v>2288</v>
      </c>
      <c r="BG45" s="25">
        <f t="shared" si="39"/>
        <v>2298</v>
      </c>
      <c r="BH45" s="25">
        <f t="shared" si="40"/>
        <v>2308</v>
      </c>
      <c r="BI45" s="25">
        <f t="shared" si="41"/>
        <v>2317</v>
      </c>
      <c r="BM45" s="25">
        <f t="shared" ref="BM45:BV45" si="75">ROUND(BM11,0)</f>
        <v>54362</v>
      </c>
      <c r="BN45" s="25">
        <f t="shared" si="75"/>
        <v>56288</v>
      </c>
      <c r="BO45" s="25">
        <f t="shared" si="75"/>
        <v>58214</v>
      </c>
      <c r="BP45" s="25">
        <f t="shared" si="75"/>
        <v>60141</v>
      </c>
      <c r="BQ45" s="25">
        <f t="shared" si="75"/>
        <v>62067</v>
      </c>
      <c r="BR45" s="25">
        <f t="shared" si="75"/>
        <v>63993</v>
      </c>
      <c r="BS45" s="25">
        <f t="shared" si="75"/>
        <v>65920</v>
      </c>
      <c r="BT45" s="25">
        <f t="shared" si="75"/>
        <v>67846</v>
      </c>
      <c r="BU45" s="25">
        <f t="shared" si="75"/>
        <v>69772</v>
      </c>
      <c r="BV45" s="25">
        <f t="shared" si="75"/>
        <v>71698</v>
      </c>
    </row>
    <row r="46" spans="2:74" ht="15.75" hidden="1" x14ac:dyDescent="0.3">
      <c r="B46" s="20">
        <v>9</v>
      </c>
      <c r="C46" s="25">
        <f t="shared" ref="C46:L46" si="76">C13-C12</f>
        <v>1926</v>
      </c>
      <c r="D46" s="25">
        <f t="shared" si="76"/>
        <v>1927</v>
      </c>
      <c r="E46" s="25">
        <f t="shared" si="76"/>
        <v>1926</v>
      </c>
      <c r="F46" s="25">
        <f t="shared" si="76"/>
        <v>1926</v>
      </c>
      <c r="G46" s="25">
        <f t="shared" si="76"/>
        <v>1927</v>
      </c>
      <c r="H46" s="25">
        <f t="shared" si="76"/>
        <v>1926</v>
      </c>
      <c r="I46" s="25">
        <f t="shared" si="76"/>
        <v>1926</v>
      </c>
      <c r="J46" s="25">
        <f t="shared" si="76"/>
        <v>1926</v>
      </c>
      <c r="K46" s="25">
        <f t="shared" si="76"/>
        <v>1926</v>
      </c>
      <c r="L46" s="25">
        <f t="shared" si="76"/>
        <v>1926</v>
      </c>
      <c r="AA46" s="20">
        <v>9</v>
      </c>
      <c r="AB46" s="25">
        <f t="shared" si="44"/>
        <v>2218</v>
      </c>
      <c r="AC46" s="25">
        <f t="shared" si="45"/>
        <v>2228</v>
      </c>
      <c r="AD46" s="25">
        <f t="shared" si="46"/>
        <v>2237</v>
      </c>
      <c r="AE46" s="25">
        <f t="shared" si="47"/>
        <v>2246</v>
      </c>
      <c r="AF46" s="25">
        <f t="shared" si="48"/>
        <v>2256</v>
      </c>
      <c r="AG46" s="25">
        <f t="shared" si="70"/>
        <v>2265</v>
      </c>
      <c r="AH46" s="25">
        <f t="shared" si="49"/>
        <v>2275</v>
      </c>
      <c r="AI46" s="25">
        <f t="shared" si="50"/>
        <v>2285</v>
      </c>
      <c r="AJ46" s="25">
        <f t="shared" si="51"/>
        <v>2295</v>
      </c>
      <c r="AK46" s="25">
        <f t="shared" si="65"/>
        <v>2305</v>
      </c>
      <c r="AM46" s="20">
        <v>9</v>
      </c>
      <c r="AN46" s="25">
        <f t="shared" si="52"/>
        <v>2228</v>
      </c>
      <c r="AO46" s="25">
        <f t="shared" si="53"/>
        <v>2238</v>
      </c>
      <c r="AP46" s="25">
        <f t="shared" si="54"/>
        <v>2247</v>
      </c>
      <c r="AQ46" s="25">
        <f t="shared" si="55"/>
        <v>2257</v>
      </c>
      <c r="AR46" s="25">
        <f t="shared" si="56"/>
        <v>2267</v>
      </c>
      <c r="AS46" s="25">
        <f t="shared" si="57"/>
        <v>2277</v>
      </c>
      <c r="AT46" s="25">
        <f t="shared" si="58"/>
        <v>2286</v>
      </c>
      <c r="AU46" s="25">
        <f t="shared" si="59"/>
        <v>2296</v>
      </c>
      <c r="AV46" s="25">
        <f t="shared" si="60"/>
        <v>2305</v>
      </c>
      <c r="AW46" s="25">
        <f t="shared" si="61"/>
        <v>2315</v>
      </c>
      <c r="AY46" s="20">
        <v>9</v>
      </c>
      <c r="AZ46" s="25">
        <f t="shared" si="62"/>
        <v>2239</v>
      </c>
      <c r="BA46" s="25">
        <f t="shared" si="33"/>
        <v>2249</v>
      </c>
      <c r="BB46" s="25">
        <f t="shared" si="34"/>
        <v>2259</v>
      </c>
      <c r="BC46" s="25">
        <f t="shared" si="35"/>
        <v>2269</v>
      </c>
      <c r="BD46" s="25">
        <f t="shared" si="36"/>
        <v>2278</v>
      </c>
      <c r="BE46" s="25">
        <f t="shared" si="37"/>
        <v>2288</v>
      </c>
      <c r="BF46" s="25">
        <f t="shared" si="38"/>
        <v>2298</v>
      </c>
      <c r="BG46" s="25">
        <f t="shared" si="39"/>
        <v>2308</v>
      </c>
      <c r="BH46" s="25">
        <f t="shared" si="40"/>
        <v>2317</v>
      </c>
      <c r="BI46" s="25">
        <f t="shared" si="41"/>
        <v>2327</v>
      </c>
      <c r="BM46" s="25">
        <f t="shared" ref="BM46:BV46" si="77">ROUND(BM12,0)</f>
        <v>56288</v>
      </c>
      <c r="BN46" s="25">
        <f t="shared" si="77"/>
        <v>58214</v>
      </c>
      <c r="BO46" s="25">
        <f t="shared" si="77"/>
        <v>60141</v>
      </c>
      <c r="BP46" s="25">
        <f t="shared" si="77"/>
        <v>62067</v>
      </c>
      <c r="BQ46" s="25">
        <f t="shared" si="77"/>
        <v>63993</v>
      </c>
      <c r="BR46" s="25">
        <f t="shared" si="77"/>
        <v>65920</v>
      </c>
      <c r="BS46" s="25">
        <f t="shared" si="77"/>
        <v>67846</v>
      </c>
      <c r="BT46" s="25">
        <f t="shared" si="77"/>
        <v>69772</v>
      </c>
      <c r="BU46" s="25">
        <f t="shared" si="77"/>
        <v>71698</v>
      </c>
      <c r="BV46" s="25">
        <f t="shared" si="77"/>
        <v>73624</v>
      </c>
    </row>
    <row r="47" spans="2:74" ht="15.75" hidden="1" x14ac:dyDescent="0.3">
      <c r="B47" s="26">
        <v>10</v>
      </c>
      <c r="C47" s="25">
        <f t="shared" ref="C47:L47" si="78">C14-C13</f>
        <v>1927</v>
      </c>
      <c r="D47" s="25">
        <f t="shared" si="78"/>
        <v>1926</v>
      </c>
      <c r="E47" s="25">
        <f t="shared" si="78"/>
        <v>1926</v>
      </c>
      <c r="F47" s="25">
        <f t="shared" si="78"/>
        <v>1927</v>
      </c>
      <c r="G47" s="25">
        <f t="shared" si="78"/>
        <v>1926</v>
      </c>
      <c r="H47" s="25">
        <f t="shared" si="78"/>
        <v>1926</v>
      </c>
      <c r="I47" s="25">
        <f t="shared" si="78"/>
        <v>1926</v>
      </c>
      <c r="J47" s="25">
        <f t="shared" si="78"/>
        <v>1926</v>
      </c>
      <c r="K47" s="25">
        <f t="shared" si="78"/>
        <v>1926</v>
      </c>
      <c r="L47" s="25">
        <f t="shared" si="78"/>
        <v>1927</v>
      </c>
      <c r="AA47" s="26">
        <v>10</v>
      </c>
      <c r="AB47" s="25">
        <f t="shared" si="44"/>
        <v>2228</v>
      </c>
      <c r="AC47" s="25">
        <f t="shared" si="45"/>
        <v>2237</v>
      </c>
      <c r="AD47" s="25">
        <f t="shared" si="46"/>
        <v>2246</v>
      </c>
      <c r="AE47" s="25">
        <f t="shared" si="47"/>
        <v>2256</v>
      </c>
      <c r="AF47" s="25">
        <f t="shared" si="48"/>
        <v>2265</v>
      </c>
      <c r="AG47" s="25">
        <f t="shared" si="70"/>
        <v>2275</v>
      </c>
      <c r="AH47" s="25">
        <f t="shared" si="49"/>
        <v>2285</v>
      </c>
      <c r="AI47" s="25">
        <f t="shared" si="50"/>
        <v>2295</v>
      </c>
      <c r="AJ47" s="25">
        <f t="shared" si="51"/>
        <v>2305</v>
      </c>
      <c r="AK47" s="25">
        <f t="shared" si="65"/>
        <v>2314</v>
      </c>
      <c r="AM47" s="26">
        <v>10</v>
      </c>
      <c r="AN47" s="25">
        <f t="shared" si="52"/>
        <v>2238</v>
      </c>
      <c r="AO47" s="25">
        <f t="shared" si="53"/>
        <v>2247</v>
      </c>
      <c r="AP47" s="25">
        <f t="shared" si="54"/>
        <v>2257</v>
      </c>
      <c r="AQ47" s="25">
        <f t="shared" si="55"/>
        <v>2267</v>
      </c>
      <c r="AR47" s="25">
        <f t="shared" si="56"/>
        <v>2277</v>
      </c>
      <c r="AS47" s="25">
        <f t="shared" si="57"/>
        <v>2286</v>
      </c>
      <c r="AT47" s="25">
        <f t="shared" si="58"/>
        <v>2296</v>
      </c>
      <c r="AU47" s="25">
        <f t="shared" si="59"/>
        <v>2305</v>
      </c>
      <c r="AV47" s="25">
        <f t="shared" si="60"/>
        <v>2315</v>
      </c>
      <c r="AW47" s="25">
        <f t="shared" si="61"/>
        <v>2325</v>
      </c>
      <c r="AY47" s="26">
        <v>10</v>
      </c>
      <c r="AZ47" s="25">
        <f t="shared" si="62"/>
        <v>2249</v>
      </c>
      <c r="BA47" s="25">
        <f t="shared" si="33"/>
        <v>2259</v>
      </c>
      <c r="BB47" s="25">
        <f t="shared" si="34"/>
        <v>2269</v>
      </c>
      <c r="BC47" s="25">
        <f t="shared" si="35"/>
        <v>2278</v>
      </c>
      <c r="BD47" s="25">
        <f t="shared" si="36"/>
        <v>2288</v>
      </c>
      <c r="BE47" s="25">
        <f t="shared" si="37"/>
        <v>2298</v>
      </c>
      <c r="BF47" s="25">
        <f t="shared" si="38"/>
        <v>2308</v>
      </c>
      <c r="BG47" s="25">
        <f t="shared" si="39"/>
        <v>2317</v>
      </c>
      <c r="BH47" s="25">
        <f t="shared" si="40"/>
        <v>2327</v>
      </c>
      <c r="BI47" s="25">
        <f t="shared" si="41"/>
        <v>2336</v>
      </c>
      <c r="BM47" s="25">
        <f t="shared" ref="BM47:BV47" si="79">ROUND(BM13,0)</f>
        <v>58214</v>
      </c>
      <c r="BN47" s="25">
        <f t="shared" si="79"/>
        <v>60141</v>
      </c>
      <c r="BO47" s="25">
        <f t="shared" si="79"/>
        <v>62067</v>
      </c>
      <c r="BP47" s="25">
        <f t="shared" si="79"/>
        <v>63993</v>
      </c>
      <c r="BQ47" s="25">
        <f t="shared" si="79"/>
        <v>65920</v>
      </c>
      <c r="BR47" s="25">
        <f t="shared" si="79"/>
        <v>67846</v>
      </c>
      <c r="BS47" s="25">
        <f t="shared" si="79"/>
        <v>69772</v>
      </c>
      <c r="BT47" s="25">
        <f t="shared" si="79"/>
        <v>71698</v>
      </c>
      <c r="BU47" s="25">
        <f t="shared" si="79"/>
        <v>73624</v>
      </c>
      <c r="BV47" s="25">
        <f t="shared" si="79"/>
        <v>75550</v>
      </c>
    </row>
    <row r="48" spans="2:74" ht="15.75" hidden="1" x14ac:dyDescent="0.3">
      <c r="B48" s="20">
        <v>11</v>
      </c>
      <c r="C48" s="25">
        <f t="shared" ref="C48:L48" si="80">C15-C14</f>
        <v>1926</v>
      </c>
      <c r="D48" s="25">
        <f t="shared" si="80"/>
        <v>1926</v>
      </c>
      <c r="E48" s="25">
        <f t="shared" si="80"/>
        <v>1927</v>
      </c>
      <c r="F48" s="25">
        <f t="shared" si="80"/>
        <v>1926</v>
      </c>
      <c r="G48" s="25">
        <f t="shared" si="80"/>
        <v>1926</v>
      </c>
      <c r="H48" s="25">
        <f t="shared" si="80"/>
        <v>1926</v>
      </c>
      <c r="I48" s="25">
        <f t="shared" si="80"/>
        <v>1926</v>
      </c>
      <c r="J48" s="25">
        <f t="shared" si="80"/>
        <v>1926</v>
      </c>
      <c r="K48" s="25">
        <f t="shared" si="80"/>
        <v>1927</v>
      </c>
      <c r="L48" s="25">
        <f t="shared" si="80"/>
        <v>1927</v>
      </c>
      <c r="AA48" s="20">
        <v>11</v>
      </c>
      <c r="AB48" s="25">
        <f t="shared" si="44"/>
        <v>2237</v>
      </c>
      <c r="AC48" s="25">
        <f t="shared" si="45"/>
        <v>2246</v>
      </c>
      <c r="AD48" s="25">
        <f t="shared" si="46"/>
        <v>2256</v>
      </c>
      <c r="AE48" s="25">
        <f t="shared" si="47"/>
        <v>2265</v>
      </c>
      <c r="AF48" s="25">
        <f t="shared" si="48"/>
        <v>2275</v>
      </c>
      <c r="AG48" s="25">
        <f t="shared" si="70"/>
        <v>2285</v>
      </c>
      <c r="AH48" s="25">
        <f t="shared" si="49"/>
        <v>2295</v>
      </c>
      <c r="AI48" s="25">
        <f t="shared" si="50"/>
        <v>2305</v>
      </c>
      <c r="AJ48" s="25">
        <f t="shared" si="51"/>
        <v>2314</v>
      </c>
      <c r="AK48" s="25">
        <f t="shared" si="65"/>
        <v>2323</v>
      </c>
      <c r="AM48" s="20">
        <v>11</v>
      </c>
      <c r="AN48" s="25">
        <f t="shared" si="52"/>
        <v>2247</v>
      </c>
      <c r="AO48" s="25">
        <f t="shared" si="53"/>
        <v>2257</v>
      </c>
      <c r="AP48" s="25">
        <f t="shared" si="54"/>
        <v>2267</v>
      </c>
      <c r="AQ48" s="25">
        <f t="shared" si="55"/>
        <v>2277</v>
      </c>
      <c r="AR48" s="25">
        <f t="shared" si="56"/>
        <v>2286</v>
      </c>
      <c r="AS48" s="25">
        <f t="shared" si="57"/>
        <v>2296</v>
      </c>
      <c r="AT48" s="25">
        <f t="shared" si="58"/>
        <v>2305</v>
      </c>
      <c r="AU48" s="25">
        <f t="shared" si="59"/>
        <v>2315</v>
      </c>
      <c r="AV48" s="25">
        <f t="shared" si="60"/>
        <v>2325</v>
      </c>
      <c r="AW48" s="25">
        <f t="shared" si="61"/>
        <v>2335</v>
      </c>
      <c r="AY48" s="20">
        <v>11</v>
      </c>
      <c r="AZ48" s="25">
        <f t="shared" si="62"/>
        <v>2259</v>
      </c>
      <c r="BA48" s="25">
        <f t="shared" si="33"/>
        <v>2269</v>
      </c>
      <c r="BB48" s="25">
        <f t="shared" si="34"/>
        <v>2278</v>
      </c>
      <c r="BC48" s="25">
        <f t="shared" si="35"/>
        <v>2288</v>
      </c>
      <c r="BD48" s="25">
        <f t="shared" si="36"/>
        <v>2298</v>
      </c>
      <c r="BE48" s="25">
        <f t="shared" si="37"/>
        <v>2308</v>
      </c>
      <c r="BF48" s="25">
        <f t="shared" si="38"/>
        <v>2317</v>
      </c>
      <c r="BG48" s="25">
        <f t="shared" si="39"/>
        <v>2327</v>
      </c>
      <c r="BH48" s="25">
        <f t="shared" si="40"/>
        <v>2336</v>
      </c>
      <c r="BI48" s="25">
        <f t="shared" si="41"/>
        <v>2346</v>
      </c>
      <c r="BM48" s="25">
        <f t="shared" ref="BM48:BV48" si="81">ROUND(BM14,0)</f>
        <v>60141</v>
      </c>
      <c r="BN48" s="25">
        <f t="shared" si="81"/>
        <v>62067</v>
      </c>
      <c r="BO48" s="25">
        <f t="shared" si="81"/>
        <v>63993</v>
      </c>
      <c r="BP48" s="25">
        <f t="shared" si="81"/>
        <v>65920</v>
      </c>
      <c r="BQ48" s="25">
        <f t="shared" si="81"/>
        <v>67846</v>
      </c>
      <c r="BR48" s="25">
        <f t="shared" si="81"/>
        <v>69772</v>
      </c>
      <c r="BS48" s="25">
        <f t="shared" si="81"/>
        <v>71698</v>
      </c>
      <c r="BT48" s="25">
        <f t="shared" si="81"/>
        <v>73624</v>
      </c>
      <c r="BU48" s="25">
        <f t="shared" si="81"/>
        <v>75550</v>
      </c>
      <c r="BV48" s="25">
        <f t="shared" si="81"/>
        <v>77477</v>
      </c>
    </row>
    <row r="49" spans="2:74" ht="15.75" hidden="1" x14ac:dyDescent="0.3">
      <c r="B49" s="20">
        <v>12</v>
      </c>
      <c r="C49" s="25">
        <f t="shared" ref="C49:L49" si="82">C16-C15</f>
        <v>1926</v>
      </c>
      <c r="D49" s="25">
        <f t="shared" si="82"/>
        <v>1927</v>
      </c>
      <c r="E49" s="25">
        <f t="shared" si="82"/>
        <v>1926</v>
      </c>
      <c r="F49" s="25">
        <f t="shared" si="82"/>
        <v>1926</v>
      </c>
      <c r="G49" s="25">
        <f t="shared" si="82"/>
        <v>1926</v>
      </c>
      <c r="H49" s="25">
        <f t="shared" si="82"/>
        <v>1926</v>
      </c>
      <c r="I49" s="25">
        <f t="shared" si="82"/>
        <v>1926</v>
      </c>
      <c r="J49" s="25">
        <f t="shared" si="82"/>
        <v>1927</v>
      </c>
      <c r="K49" s="25">
        <f t="shared" si="82"/>
        <v>1927</v>
      </c>
      <c r="L49" s="25">
        <f t="shared" si="82"/>
        <v>1925</v>
      </c>
      <c r="AA49" s="20">
        <v>12</v>
      </c>
      <c r="AB49" s="25">
        <f t="shared" si="44"/>
        <v>2246</v>
      </c>
      <c r="AC49" s="25">
        <f t="shared" si="45"/>
        <v>2256</v>
      </c>
      <c r="AD49" s="25">
        <f t="shared" si="46"/>
        <v>2265</v>
      </c>
      <c r="AE49" s="25">
        <f t="shared" si="47"/>
        <v>2275</v>
      </c>
      <c r="AF49" s="25">
        <f t="shared" si="48"/>
        <v>2285</v>
      </c>
      <c r="AG49" s="25">
        <f t="shared" si="70"/>
        <v>2295</v>
      </c>
      <c r="AH49" s="25">
        <f t="shared" si="49"/>
        <v>2305</v>
      </c>
      <c r="AI49" s="25">
        <f t="shared" si="50"/>
        <v>2314</v>
      </c>
      <c r="AJ49" s="25">
        <f t="shared" si="51"/>
        <v>2323</v>
      </c>
      <c r="AK49" s="25">
        <f t="shared" si="65"/>
        <v>2332</v>
      </c>
      <c r="AM49" s="20">
        <v>12</v>
      </c>
      <c r="AN49" s="25">
        <f t="shared" si="52"/>
        <v>2257</v>
      </c>
      <c r="AO49" s="25">
        <f t="shared" si="53"/>
        <v>2267</v>
      </c>
      <c r="AP49" s="25">
        <f t="shared" si="54"/>
        <v>2277</v>
      </c>
      <c r="AQ49" s="25">
        <f t="shared" si="55"/>
        <v>2286</v>
      </c>
      <c r="AR49" s="25">
        <f t="shared" si="56"/>
        <v>2296</v>
      </c>
      <c r="AS49" s="25">
        <f t="shared" si="57"/>
        <v>2305</v>
      </c>
      <c r="AT49" s="25">
        <f t="shared" si="58"/>
        <v>2315</v>
      </c>
      <c r="AU49" s="25">
        <f t="shared" si="59"/>
        <v>2325</v>
      </c>
      <c r="AV49" s="25">
        <f t="shared" si="60"/>
        <v>2335</v>
      </c>
      <c r="AW49" s="25">
        <f t="shared" si="61"/>
        <v>2345</v>
      </c>
      <c r="AY49" s="20">
        <v>12</v>
      </c>
      <c r="AZ49" s="25">
        <f t="shared" si="62"/>
        <v>2269</v>
      </c>
      <c r="BA49" s="25">
        <f t="shared" si="33"/>
        <v>2278</v>
      </c>
      <c r="BB49" s="25">
        <f t="shared" si="34"/>
        <v>2288</v>
      </c>
      <c r="BC49" s="25">
        <f t="shared" si="35"/>
        <v>2298</v>
      </c>
      <c r="BD49" s="25">
        <f t="shared" si="36"/>
        <v>2308</v>
      </c>
      <c r="BE49" s="25">
        <f t="shared" si="37"/>
        <v>2317</v>
      </c>
      <c r="BF49" s="25">
        <f t="shared" si="38"/>
        <v>2327</v>
      </c>
      <c r="BG49" s="25">
        <f t="shared" si="39"/>
        <v>2336</v>
      </c>
      <c r="BH49" s="25">
        <f t="shared" si="40"/>
        <v>2346</v>
      </c>
      <c r="BI49" s="25">
        <f t="shared" si="41"/>
        <v>2356</v>
      </c>
      <c r="BM49" s="25">
        <f t="shared" ref="BM49:BV49" si="83">ROUND(BM15,0)</f>
        <v>62067</v>
      </c>
      <c r="BN49" s="25">
        <f t="shared" si="83"/>
        <v>63993</v>
      </c>
      <c r="BO49" s="25">
        <f t="shared" si="83"/>
        <v>65920</v>
      </c>
      <c r="BP49" s="25">
        <f t="shared" si="83"/>
        <v>67846</v>
      </c>
      <c r="BQ49" s="25">
        <f t="shared" si="83"/>
        <v>69772</v>
      </c>
      <c r="BR49" s="25">
        <f t="shared" si="83"/>
        <v>71698</v>
      </c>
      <c r="BS49" s="25">
        <f t="shared" si="83"/>
        <v>73624</v>
      </c>
      <c r="BT49" s="25">
        <f t="shared" si="83"/>
        <v>75550</v>
      </c>
      <c r="BU49" s="25">
        <f t="shared" si="83"/>
        <v>77477</v>
      </c>
      <c r="BV49" s="25">
        <f t="shared" si="83"/>
        <v>79404</v>
      </c>
    </row>
    <row r="50" spans="2:74" ht="15.75" hidden="1" x14ac:dyDescent="0.3">
      <c r="B50" s="20">
        <v>13</v>
      </c>
      <c r="C50" s="25">
        <f t="shared" ref="C50:L50" si="84">C17-C16</f>
        <v>1927</v>
      </c>
      <c r="D50" s="25">
        <f t="shared" si="84"/>
        <v>1926</v>
      </c>
      <c r="E50" s="25">
        <f t="shared" si="84"/>
        <v>1926</v>
      </c>
      <c r="F50" s="25">
        <f t="shared" si="84"/>
        <v>1926</v>
      </c>
      <c r="G50" s="25">
        <f t="shared" si="84"/>
        <v>1926</v>
      </c>
      <c r="H50" s="25">
        <f t="shared" si="84"/>
        <v>1926</v>
      </c>
      <c r="I50" s="25">
        <f t="shared" si="84"/>
        <v>1927</v>
      </c>
      <c r="J50" s="25">
        <f t="shared" si="84"/>
        <v>1927</v>
      </c>
      <c r="K50" s="25">
        <f t="shared" si="84"/>
        <v>1925</v>
      </c>
      <c r="L50" s="25">
        <f t="shared" si="84"/>
        <v>1926</v>
      </c>
      <c r="AA50" s="20">
        <v>13</v>
      </c>
      <c r="AB50" s="25">
        <f t="shared" si="44"/>
        <v>2256</v>
      </c>
      <c r="AC50" s="25">
        <f t="shared" si="45"/>
        <v>2265</v>
      </c>
      <c r="AD50" s="25">
        <f t="shared" si="46"/>
        <v>2275</v>
      </c>
      <c r="AE50" s="25">
        <f t="shared" si="47"/>
        <v>2285</v>
      </c>
      <c r="AF50" s="25">
        <f t="shared" si="48"/>
        <v>2295</v>
      </c>
      <c r="AG50" s="25">
        <f t="shared" si="70"/>
        <v>2305</v>
      </c>
      <c r="AH50" s="25">
        <f t="shared" si="49"/>
        <v>2314</v>
      </c>
      <c r="AI50" s="25">
        <f t="shared" si="50"/>
        <v>2323</v>
      </c>
      <c r="AJ50" s="25">
        <f t="shared" si="51"/>
        <v>2332</v>
      </c>
      <c r="AK50" s="25">
        <f t="shared" si="65"/>
        <v>2343</v>
      </c>
      <c r="AM50" s="20">
        <v>13</v>
      </c>
      <c r="AN50" s="25">
        <f t="shared" si="52"/>
        <v>2267</v>
      </c>
      <c r="AO50" s="25">
        <f t="shared" si="53"/>
        <v>2277</v>
      </c>
      <c r="AP50" s="25">
        <f t="shared" si="54"/>
        <v>2286</v>
      </c>
      <c r="AQ50" s="25">
        <f t="shared" si="55"/>
        <v>2296</v>
      </c>
      <c r="AR50" s="25">
        <f t="shared" si="56"/>
        <v>2305</v>
      </c>
      <c r="AS50" s="25">
        <f t="shared" si="57"/>
        <v>2315</v>
      </c>
      <c r="AT50" s="25">
        <f t="shared" si="58"/>
        <v>2325</v>
      </c>
      <c r="AU50" s="25">
        <f t="shared" si="59"/>
        <v>2335</v>
      </c>
      <c r="AV50" s="25">
        <f t="shared" si="60"/>
        <v>2345</v>
      </c>
      <c r="AW50" s="25">
        <f t="shared" si="61"/>
        <v>2354</v>
      </c>
      <c r="AY50" s="20">
        <v>13</v>
      </c>
      <c r="AZ50" s="25">
        <f t="shared" si="62"/>
        <v>2278</v>
      </c>
      <c r="BA50" s="25">
        <f t="shared" si="33"/>
        <v>2288</v>
      </c>
      <c r="BB50" s="25">
        <f t="shared" si="34"/>
        <v>2298</v>
      </c>
      <c r="BC50" s="25">
        <f t="shared" si="35"/>
        <v>2308</v>
      </c>
      <c r="BD50" s="25">
        <f t="shared" si="36"/>
        <v>2317</v>
      </c>
      <c r="BE50" s="25">
        <f t="shared" si="37"/>
        <v>2327</v>
      </c>
      <c r="BF50" s="25">
        <f t="shared" si="38"/>
        <v>2336</v>
      </c>
      <c r="BG50" s="25">
        <f t="shared" si="39"/>
        <v>2346</v>
      </c>
      <c r="BH50" s="25">
        <f t="shared" si="40"/>
        <v>2356</v>
      </c>
      <c r="BI50" s="25">
        <f t="shared" si="41"/>
        <v>2365</v>
      </c>
      <c r="BM50" s="25">
        <f t="shared" ref="BM50:BV50" si="85">ROUND(BM16,0)</f>
        <v>63993</v>
      </c>
      <c r="BN50" s="25">
        <f t="shared" si="85"/>
        <v>65920</v>
      </c>
      <c r="BO50" s="25">
        <f t="shared" si="85"/>
        <v>67846</v>
      </c>
      <c r="BP50" s="25">
        <f t="shared" si="85"/>
        <v>69772</v>
      </c>
      <c r="BQ50" s="25">
        <f t="shared" si="85"/>
        <v>71698</v>
      </c>
      <c r="BR50" s="25">
        <f t="shared" si="85"/>
        <v>73624</v>
      </c>
      <c r="BS50" s="25">
        <f t="shared" si="85"/>
        <v>75550</v>
      </c>
      <c r="BT50" s="25">
        <f t="shared" si="85"/>
        <v>77477</v>
      </c>
      <c r="BU50" s="25">
        <f t="shared" si="85"/>
        <v>79404</v>
      </c>
      <c r="BV50" s="25">
        <f t="shared" si="85"/>
        <v>81329</v>
      </c>
    </row>
    <row r="51" spans="2:74" ht="15.75" hidden="1" x14ac:dyDescent="0.3">
      <c r="B51" s="20">
        <v>14</v>
      </c>
      <c r="C51" s="25">
        <f t="shared" ref="C51:L51" si="86">C18-C17</f>
        <v>0</v>
      </c>
      <c r="D51" s="25">
        <f t="shared" si="86"/>
        <v>1926</v>
      </c>
      <c r="E51" s="25">
        <f t="shared" si="86"/>
        <v>1926</v>
      </c>
      <c r="F51" s="25">
        <f t="shared" si="86"/>
        <v>1926</v>
      </c>
      <c r="G51" s="25">
        <f t="shared" si="86"/>
        <v>1926</v>
      </c>
      <c r="H51" s="25">
        <f t="shared" si="86"/>
        <v>1927</v>
      </c>
      <c r="I51" s="25">
        <f t="shared" si="86"/>
        <v>1927</v>
      </c>
      <c r="J51" s="25">
        <f t="shared" si="86"/>
        <v>1925</v>
      </c>
      <c r="K51" s="25">
        <f t="shared" si="86"/>
        <v>1926</v>
      </c>
      <c r="L51" s="25">
        <f t="shared" si="86"/>
        <v>1926</v>
      </c>
      <c r="AA51" s="20">
        <v>14</v>
      </c>
      <c r="AB51" s="25">
        <f t="shared" si="44"/>
        <v>329</v>
      </c>
      <c r="AC51" s="25">
        <f t="shared" si="45"/>
        <v>2275</v>
      </c>
      <c r="AD51" s="25">
        <f t="shared" si="46"/>
        <v>2285</v>
      </c>
      <c r="AE51" s="25">
        <f t="shared" si="47"/>
        <v>2295</v>
      </c>
      <c r="AF51" s="25">
        <f t="shared" si="48"/>
        <v>2305</v>
      </c>
      <c r="AG51" s="25">
        <f t="shared" si="70"/>
        <v>2314</v>
      </c>
      <c r="AH51" s="25">
        <f t="shared" si="49"/>
        <v>2323</v>
      </c>
      <c r="AI51" s="25">
        <f t="shared" si="50"/>
        <v>2332</v>
      </c>
      <c r="AJ51" s="25">
        <f t="shared" si="51"/>
        <v>2343</v>
      </c>
      <c r="AK51" s="25">
        <f t="shared" si="65"/>
        <v>2353</v>
      </c>
      <c r="AM51" s="20">
        <v>14</v>
      </c>
      <c r="AN51" s="25">
        <f t="shared" si="52"/>
        <v>331</v>
      </c>
      <c r="AO51" s="25">
        <f t="shared" si="53"/>
        <v>2286</v>
      </c>
      <c r="AP51" s="25">
        <f t="shared" si="54"/>
        <v>2296</v>
      </c>
      <c r="AQ51" s="25">
        <f t="shared" si="55"/>
        <v>2305</v>
      </c>
      <c r="AR51" s="25">
        <f t="shared" si="56"/>
        <v>2315</v>
      </c>
      <c r="AS51" s="25">
        <f t="shared" si="57"/>
        <v>2325</v>
      </c>
      <c r="AT51" s="25">
        <f t="shared" si="58"/>
        <v>2335</v>
      </c>
      <c r="AU51" s="25">
        <f t="shared" si="59"/>
        <v>2345</v>
      </c>
      <c r="AV51" s="25">
        <f t="shared" si="60"/>
        <v>2354</v>
      </c>
      <c r="AW51" s="25">
        <f t="shared" si="61"/>
        <v>2364</v>
      </c>
      <c r="AY51" s="20">
        <v>14</v>
      </c>
      <c r="AZ51" s="25">
        <f t="shared" si="62"/>
        <v>333</v>
      </c>
      <c r="BA51" s="25">
        <f t="shared" si="33"/>
        <v>2298</v>
      </c>
      <c r="BB51" s="25">
        <f t="shared" si="34"/>
        <v>2308</v>
      </c>
      <c r="BC51" s="25">
        <f t="shared" si="35"/>
        <v>2317</v>
      </c>
      <c r="BD51" s="25">
        <f t="shared" si="36"/>
        <v>2327</v>
      </c>
      <c r="BE51" s="25">
        <f t="shared" si="37"/>
        <v>2336</v>
      </c>
      <c r="BF51" s="25">
        <f t="shared" si="38"/>
        <v>2346</v>
      </c>
      <c r="BG51" s="25">
        <f t="shared" si="39"/>
        <v>2356</v>
      </c>
      <c r="BH51" s="25">
        <f t="shared" si="40"/>
        <v>2365</v>
      </c>
      <c r="BI51" s="25">
        <f t="shared" si="41"/>
        <v>2375</v>
      </c>
      <c r="BM51" s="25">
        <f t="shared" ref="BM51:BV51" si="87">ROUND(BM17,0)</f>
        <v>65920</v>
      </c>
      <c r="BN51" s="25">
        <f t="shared" si="87"/>
        <v>67846</v>
      </c>
      <c r="BO51" s="25">
        <f t="shared" si="87"/>
        <v>69772</v>
      </c>
      <c r="BP51" s="25">
        <f t="shared" si="87"/>
        <v>71698</v>
      </c>
      <c r="BQ51" s="25">
        <f t="shared" si="87"/>
        <v>73624</v>
      </c>
      <c r="BR51" s="25">
        <f t="shared" si="87"/>
        <v>75550</v>
      </c>
      <c r="BS51" s="25">
        <f t="shared" si="87"/>
        <v>77477</v>
      </c>
      <c r="BT51" s="25">
        <f t="shared" si="87"/>
        <v>79404</v>
      </c>
      <c r="BU51" s="25">
        <f t="shared" si="87"/>
        <v>81329</v>
      </c>
      <c r="BV51" s="25">
        <f t="shared" si="87"/>
        <v>83255</v>
      </c>
    </row>
    <row r="52" spans="2:74" ht="15.75" hidden="1" x14ac:dyDescent="0.3">
      <c r="B52" s="30">
        <v>15</v>
      </c>
      <c r="C52" s="25">
        <f t="shared" ref="C52:L52" si="88">C19-C18</f>
        <v>0</v>
      </c>
      <c r="D52" s="25">
        <f t="shared" si="88"/>
        <v>0</v>
      </c>
      <c r="E52" s="25">
        <f t="shared" si="88"/>
        <v>0</v>
      </c>
      <c r="F52" s="25">
        <f t="shared" si="88"/>
        <v>1926</v>
      </c>
      <c r="G52" s="25">
        <f t="shared" si="88"/>
        <v>1927</v>
      </c>
      <c r="H52" s="25">
        <f t="shared" si="88"/>
        <v>1927</v>
      </c>
      <c r="I52" s="25">
        <f t="shared" si="88"/>
        <v>1925</v>
      </c>
      <c r="J52" s="25">
        <f t="shared" si="88"/>
        <v>1926</v>
      </c>
      <c r="K52" s="25">
        <f t="shared" si="88"/>
        <v>1926</v>
      </c>
      <c r="L52" s="25">
        <f t="shared" si="88"/>
        <v>1928</v>
      </c>
      <c r="AA52" s="30">
        <v>15</v>
      </c>
      <c r="AB52" s="25">
        <f t="shared" si="44"/>
        <v>329</v>
      </c>
      <c r="AC52" s="25">
        <f t="shared" si="45"/>
        <v>349</v>
      </c>
      <c r="AD52" s="25">
        <f t="shared" si="46"/>
        <v>359</v>
      </c>
      <c r="AE52" s="25">
        <f t="shared" si="47"/>
        <v>2305</v>
      </c>
      <c r="AF52" s="25">
        <f t="shared" si="48"/>
        <v>2314</v>
      </c>
      <c r="AG52" s="25">
        <f t="shared" si="70"/>
        <v>2323</v>
      </c>
      <c r="AH52" s="25">
        <f t="shared" si="49"/>
        <v>2332</v>
      </c>
      <c r="AI52" s="25">
        <f t="shared" si="50"/>
        <v>2343</v>
      </c>
      <c r="AJ52" s="25">
        <f t="shared" si="51"/>
        <v>2353</v>
      </c>
      <c r="AK52" s="25">
        <f t="shared" si="65"/>
        <v>2363</v>
      </c>
      <c r="AM52" s="30">
        <v>15</v>
      </c>
      <c r="AN52" s="25">
        <f t="shared" si="52"/>
        <v>331</v>
      </c>
      <c r="AO52" s="25">
        <f t="shared" si="53"/>
        <v>350</v>
      </c>
      <c r="AP52" s="25">
        <f t="shared" si="54"/>
        <v>360</v>
      </c>
      <c r="AQ52" s="25">
        <f t="shared" si="55"/>
        <v>2315</v>
      </c>
      <c r="AR52" s="25">
        <f t="shared" si="56"/>
        <v>2325</v>
      </c>
      <c r="AS52" s="25">
        <f t="shared" si="57"/>
        <v>2335</v>
      </c>
      <c r="AT52" s="25">
        <f t="shared" si="58"/>
        <v>2345</v>
      </c>
      <c r="AU52" s="25">
        <f t="shared" si="59"/>
        <v>2354</v>
      </c>
      <c r="AV52" s="25">
        <f t="shared" si="60"/>
        <v>2364</v>
      </c>
      <c r="AW52" s="25">
        <f t="shared" si="61"/>
        <v>2373</v>
      </c>
      <c r="AY52" s="30">
        <v>15</v>
      </c>
      <c r="AZ52" s="25">
        <f t="shared" si="62"/>
        <v>333</v>
      </c>
      <c r="BA52" s="25">
        <f t="shared" si="33"/>
        <v>353</v>
      </c>
      <c r="BB52" s="25">
        <f t="shared" si="34"/>
        <v>362</v>
      </c>
      <c r="BC52" s="25">
        <f t="shared" si="35"/>
        <v>2327</v>
      </c>
      <c r="BD52" s="25">
        <f t="shared" si="36"/>
        <v>2336</v>
      </c>
      <c r="BE52" s="25">
        <f t="shared" si="37"/>
        <v>2346</v>
      </c>
      <c r="BF52" s="25">
        <f t="shared" si="38"/>
        <v>2356</v>
      </c>
      <c r="BG52" s="25">
        <f t="shared" si="39"/>
        <v>2365</v>
      </c>
      <c r="BH52" s="25">
        <f t="shared" si="40"/>
        <v>2375</v>
      </c>
      <c r="BI52" s="25">
        <f t="shared" si="41"/>
        <v>2385</v>
      </c>
      <c r="BM52" s="25">
        <f t="shared" ref="BM52:BV52" si="89">ROUND(BM18,0)</f>
        <v>65920</v>
      </c>
      <c r="BN52" s="25">
        <f t="shared" si="89"/>
        <v>69772</v>
      </c>
      <c r="BO52" s="25">
        <f t="shared" si="89"/>
        <v>71698</v>
      </c>
      <c r="BP52" s="25">
        <f t="shared" si="89"/>
        <v>73624</v>
      </c>
      <c r="BQ52" s="25">
        <f t="shared" si="89"/>
        <v>75550</v>
      </c>
      <c r="BR52" s="25">
        <f t="shared" si="89"/>
        <v>77477</v>
      </c>
      <c r="BS52" s="25">
        <f t="shared" si="89"/>
        <v>79404</v>
      </c>
      <c r="BT52" s="25">
        <f t="shared" si="89"/>
        <v>81329</v>
      </c>
      <c r="BU52" s="25">
        <f t="shared" si="89"/>
        <v>83255</v>
      </c>
      <c r="BV52" s="25">
        <f t="shared" si="89"/>
        <v>85181</v>
      </c>
    </row>
    <row r="53" spans="2:74" ht="15.75" hidden="1" x14ac:dyDescent="0.3">
      <c r="B53" s="20">
        <v>16</v>
      </c>
      <c r="C53" s="25">
        <f t="shared" ref="C53:L53" si="90">C20-C19</f>
        <v>0</v>
      </c>
      <c r="D53" s="25">
        <f t="shared" si="90"/>
        <v>0</v>
      </c>
      <c r="E53" s="25">
        <f t="shared" si="90"/>
        <v>0</v>
      </c>
      <c r="F53" s="25">
        <f t="shared" si="90"/>
        <v>0</v>
      </c>
      <c r="G53" s="25">
        <f t="shared" si="90"/>
        <v>1927</v>
      </c>
      <c r="H53" s="25">
        <f t="shared" si="90"/>
        <v>1925</v>
      </c>
      <c r="I53" s="25">
        <f t="shared" si="90"/>
        <v>1926</v>
      </c>
      <c r="J53" s="25">
        <f t="shared" si="90"/>
        <v>1926</v>
      </c>
      <c r="K53" s="25">
        <f t="shared" si="90"/>
        <v>1928</v>
      </c>
      <c r="L53" s="25">
        <f t="shared" si="90"/>
        <v>1925</v>
      </c>
      <c r="AA53" s="20">
        <v>16</v>
      </c>
      <c r="AB53" s="25">
        <f t="shared" si="44"/>
        <v>329</v>
      </c>
      <c r="AC53" s="25">
        <f t="shared" si="45"/>
        <v>349</v>
      </c>
      <c r="AD53" s="25">
        <f t="shared" si="46"/>
        <v>359</v>
      </c>
      <c r="AE53" s="25">
        <f t="shared" si="47"/>
        <v>379</v>
      </c>
      <c r="AF53" s="25">
        <f t="shared" si="48"/>
        <v>2323</v>
      </c>
      <c r="AG53" s="25">
        <f t="shared" si="70"/>
        <v>2332</v>
      </c>
      <c r="AH53" s="25">
        <f t="shared" si="49"/>
        <v>2343</v>
      </c>
      <c r="AI53" s="25">
        <f t="shared" si="50"/>
        <v>2353</v>
      </c>
      <c r="AJ53" s="25">
        <f t="shared" si="51"/>
        <v>2363</v>
      </c>
      <c r="AK53" s="25">
        <f t="shared" si="65"/>
        <v>2371</v>
      </c>
      <c r="AM53" s="20">
        <v>16</v>
      </c>
      <c r="AN53" s="25">
        <f t="shared" si="52"/>
        <v>331</v>
      </c>
      <c r="AO53" s="25">
        <f t="shared" si="53"/>
        <v>350</v>
      </c>
      <c r="AP53" s="25">
        <f t="shared" si="54"/>
        <v>360</v>
      </c>
      <c r="AQ53" s="25">
        <f t="shared" si="55"/>
        <v>379</v>
      </c>
      <c r="AR53" s="25">
        <f t="shared" si="56"/>
        <v>2335</v>
      </c>
      <c r="AS53" s="25">
        <f t="shared" si="57"/>
        <v>2345</v>
      </c>
      <c r="AT53" s="25">
        <f t="shared" si="58"/>
        <v>2354</v>
      </c>
      <c r="AU53" s="25">
        <f t="shared" si="59"/>
        <v>2364</v>
      </c>
      <c r="AV53" s="25">
        <f t="shared" si="60"/>
        <v>2373</v>
      </c>
      <c r="AW53" s="25">
        <f t="shared" si="61"/>
        <v>2383</v>
      </c>
      <c r="AY53" s="20">
        <v>16</v>
      </c>
      <c r="AZ53" s="25">
        <f t="shared" si="62"/>
        <v>333</v>
      </c>
      <c r="BA53" s="25">
        <f t="shared" si="33"/>
        <v>353</v>
      </c>
      <c r="BB53" s="25">
        <f t="shared" si="34"/>
        <v>362</v>
      </c>
      <c r="BC53" s="25">
        <f t="shared" si="35"/>
        <v>381</v>
      </c>
      <c r="BD53" s="25">
        <f t="shared" si="36"/>
        <v>2346</v>
      </c>
      <c r="BE53" s="25">
        <f t="shared" si="37"/>
        <v>2356</v>
      </c>
      <c r="BF53" s="25">
        <f t="shared" si="38"/>
        <v>2365</v>
      </c>
      <c r="BG53" s="25">
        <f t="shared" si="39"/>
        <v>2375</v>
      </c>
      <c r="BH53" s="25">
        <f t="shared" si="40"/>
        <v>2385</v>
      </c>
      <c r="BI53" s="25">
        <f t="shared" si="41"/>
        <v>2395</v>
      </c>
      <c r="BM53" s="25">
        <f t="shared" ref="BM53:BV53" si="91">ROUND(BM19,0)</f>
        <v>65920</v>
      </c>
      <c r="BN53" s="25">
        <f t="shared" si="91"/>
        <v>69772</v>
      </c>
      <c r="BO53" s="25">
        <f t="shared" si="91"/>
        <v>71698</v>
      </c>
      <c r="BP53" s="25">
        <f t="shared" si="91"/>
        <v>75550</v>
      </c>
      <c r="BQ53" s="25">
        <f t="shared" si="91"/>
        <v>77477</v>
      </c>
      <c r="BR53" s="25">
        <f t="shared" si="91"/>
        <v>79404</v>
      </c>
      <c r="BS53" s="25">
        <f t="shared" si="91"/>
        <v>81329</v>
      </c>
      <c r="BT53" s="25">
        <f t="shared" si="91"/>
        <v>83255</v>
      </c>
      <c r="BU53" s="25">
        <f t="shared" si="91"/>
        <v>85181</v>
      </c>
      <c r="BV53" s="25">
        <f t="shared" si="91"/>
        <v>87109</v>
      </c>
    </row>
    <row r="54" spans="2:74" ht="15.75" hidden="1" x14ac:dyDescent="0.3">
      <c r="B54" s="20">
        <v>17</v>
      </c>
      <c r="C54" s="25">
        <f t="shared" ref="C54:L54" si="92">C21-C20</f>
        <v>0</v>
      </c>
      <c r="D54" s="25">
        <f t="shared" si="92"/>
        <v>0</v>
      </c>
      <c r="E54" s="25">
        <f t="shared" si="92"/>
        <v>0</v>
      </c>
      <c r="F54" s="25">
        <f t="shared" si="92"/>
        <v>0</v>
      </c>
      <c r="G54" s="25">
        <f t="shared" si="92"/>
        <v>0</v>
      </c>
      <c r="H54" s="25">
        <f t="shared" si="92"/>
        <v>1926</v>
      </c>
      <c r="I54" s="25">
        <f t="shared" si="92"/>
        <v>1926</v>
      </c>
      <c r="J54" s="25">
        <f t="shared" si="92"/>
        <v>1928</v>
      </c>
      <c r="K54" s="25">
        <f t="shared" si="92"/>
        <v>1925</v>
      </c>
      <c r="L54" s="25">
        <f t="shared" si="92"/>
        <v>1926</v>
      </c>
      <c r="AA54" s="20">
        <v>17</v>
      </c>
      <c r="AB54" s="25">
        <f t="shared" si="44"/>
        <v>329</v>
      </c>
      <c r="AC54" s="25">
        <f t="shared" si="45"/>
        <v>349</v>
      </c>
      <c r="AD54" s="25">
        <f t="shared" si="46"/>
        <v>359</v>
      </c>
      <c r="AE54" s="25">
        <f t="shared" si="47"/>
        <v>379</v>
      </c>
      <c r="AF54" s="25">
        <f t="shared" si="48"/>
        <v>396</v>
      </c>
      <c r="AG54" s="25">
        <f t="shared" si="70"/>
        <v>2343</v>
      </c>
      <c r="AH54" s="25">
        <f t="shared" si="49"/>
        <v>2353</v>
      </c>
      <c r="AI54" s="25">
        <f t="shared" si="50"/>
        <v>2363</v>
      </c>
      <c r="AJ54" s="25">
        <f t="shared" si="51"/>
        <v>2371</v>
      </c>
      <c r="AK54" s="25">
        <f t="shared" si="65"/>
        <v>2381</v>
      </c>
      <c r="AM54" s="20">
        <v>17</v>
      </c>
      <c r="AN54" s="25">
        <f t="shared" si="52"/>
        <v>331</v>
      </c>
      <c r="AO54" s="25">
        <f t="shared" si="53"/>
        <v>350</v>
      </c>
      <c r="AP54" s="25">
        <f t="shared" si="54"/>
        <v>360</v>
      </c>
      <c r="AQ54" s="25">
        <f t="shared" si="55"/>
        <v>379</v>
      </c>
      <c r="AR54" s="25">
        <f t="shared" si="56"/>
        <v>399</v>
      </c>
      <c r="AS54" s="25">
        <f t="shared" si="57"/>
        <v>2354</v>
      </c>
      <c r="AT54" s="25">
        <f t="shared" si="58"/>
        <v>2364</v>
      </c>
      <c r="AU54" s="25">
        <f t="shared" si="59"/>
        <v>2373</v>
      </c>
      <c r="AV54" s="25">
        <f t="shared" si="60"/>
        <v>2383</v>
      </c>
      <c r="AW54" s="25">
        <f t="shared" si="61"/>
        <v>2392</v>
      </c>
      <c r="AY54" s="20">
        <v>17</v>
      </c>
      <c r="AZ54" s="25">
        <f t="shared" si="62"/>
        <v>333</v>
      </c>
      <c r="BA54" s="25">
        <f t="shared" si="33"/>
        <v>353</v>
      </c>
      <c r="BB54" s="25">
        <f t="shared" si="34"/>
        <v>362</v>
      </c>
      <c r="BC54" s="25">
        <f t="shared" si="35"/>
        <v>381</v>
      </c>
      <c r="BD54" s="25">
        <f t="shared" si="36"/>
        <v>401</v>
      </c>
      <c r="BE54" s="25">
        <f t="shared" si="37"/>
        <v>2365</v>
      </c>
      <c r="BF54" s="25">
        <f t="shared" si="38"/>
        <v>2375</v>
      </c>
      <c r="BG54" s="25">
        <f t="shared" si="39"/>
        <v>2385</v>
      </c>
      <c r="BH54" s="25">
        <f t="shared" si="40"/>
        <v>2395</v>
      </c>
      <c r="BI54" s="25">
        <f t="shared" si="41"/>
        <v>2404</v>
      </c>
      <c r="BM54" s="25">
        <f t="shared" ref="BM54:BV54" si="93">ROUND(BM20,0)</f>
        <v>65920</v>
      </c>
      <c r="BN54" s="25">
        <f t="shared" si="93"/>
        <v>69772</v>
      </c>
      <c r="BO54" s="25">
        <f t="shared" si="93"/>
        <v>71698</v>
      </c>
      <c r="BP54" s="25">
        <f t="shared" si="93"/>
        <v>75550</v>
      </c>
      <c r="BQ54" s="25">
        <f t="shared" si="93"/>
        <v>79404</v>
      </c>
      <c r="BR54" s="25">
        <f t="shared" si="93"/>
        <v>81329</v>
      </c>
      <c r="BS54" s="25">
        <f t="shared" si="93"/>
        <v>83255</v>
      </c>
      <c r="BT54" s="25">
        <f t="shared" si="93"/>
        <v>85181</v>
      </c>
      <c r="BU54" s="25">
        <f t="shared" si="93"/>
        <v>87109</v>
      </c>
      <c r="BV54" s="25">
        <f t="shared" si="93"/>
        <v>89034</v>
      </c>
    </row>
    <row r="55" spans="2:74" ht="15.75" hidden="1" x14ac:dyDescent="0.3">
      <c r="B55" s="31">
        <v>18</v>
      </c>
      <c r="C55" s="25">
        <f t="shared" ref="C55:L55" si="94">C22-C21</f>
        <v>659</v>
      </c>
      <c r="D55" s="25">
        <f t="shared" si="94"/>
        <v>698</v>
      </c>
      <c r="E55" s="25">
        <f t="shared" si="94"/>
        <v>717</v>
      </c>
      <c r="F55" s="25">
        <f t="shared" si="94"/>
        <v>756</v>
      </c>
      <c r="G55" s="25">
        <f t="shared" si="94"/>
        <v>794</v>
      </c>
      <c r="H55" s="25">
        <f t="shared" si="94"/>
        <v>832</v>
      </c>
      <c r="I55" s="25">
        <f t="shared" si="94"/>
        <v>852</v>
      </c>
      <c r="J55" s="25">
        <f t="shared" si="94"/>
        <v>871</v>
      </c>
      <c r="K55" s="25">
        <f t="shared" si="94"/>
        <v>891</v>
      </c>
      <c r="L55" s="25">
        <f t="shared" si="94"/>
        <v>909</v>
      </c>
      <c r="AA55" s="31">
        <v>18</v>
      </c>
      <c r="AB55" s="25">
        <f t="shared" si="44"/>
        <v>991</v>
      </c>
      <c r="AC55" s="25">
        <f t="shared" si="45"/>
        <v>1050</v>
      </c>
      <c r="AD55" s="25">
        <f t="shared" si="46"/>
        <v>1080</v>
      </c>
      <c r="AE55" s="25">
        <f t="shared" si="47"/>
        <v>1139</v>
      </c>
      <c r="AF55" s="25">
        <f t="shared" si="48"/>
        <v>1194</v>
      </c>
      <c r="AG55" s="25">
        <f t="shared" si="70"/>
        <v>1253</v>
      </c>
      <c r="AH55" s="25">
        <f t="shared" si="49"/>
        <v>1283</v>
      </c>
      <c r="AI55" s="25">
        <f t="shared" si="50"/>
        <v>1310</v>
      </c>
      <c r="AJ55" s="25">
        <f t="shared" si="51"/>
        <v>1341</v>
      </c>
      <c r="AK55" s="25">
        <f t="shared" si="65"/>
        <v>1369</v>
      </c>
      <c r="AM55" s="31">
        <v>18</v>
      </c>
      <c r="AN55" s="25">
        <f t="shared" si="52"/>
        <v>997</v>
      </c>
      <c r="AO55" s="25">
        <f t="shared" si="53"/>
        <v>1055</v>
      </c>
      <c r="AP55" s="25">
        <f t="shared" si="54"/>
        <v>1084</v>
      </c>
      <c r="AQ55" s="25">
        <f t="shared" si="55"/>
        <v>1143</v>
      </c>
      <c r="AR55" s="25">
        <f t="shared" si="56"/>
        <v>1201</v>
      </c>
      <c r="AS55" s="25">
        <f t="shared" si="57"/>
        <v>1258</v>
      </c>
      <c r="AT55" s="25">
        <f t="shared" si="58"/>
        <v>1289</v>
      </c>
      <c r="AU55" s="25">
        <f t="shared" si="59"/>
        <v>1317</v>
      </c>
      <c r="AV55" s="25">
        <f t="shared" si="60"/>
        <v>1347</v>
      </c>
      <c r="AW55" s="25">
        <f t="shared" si="61"/>
        <v>1375</v>
      </c>
      <c r="AY55" s="31">
        <v>18</v>
      </c>
      <c r="AZ55" s="25">
        <f t="shared" si="62"/>
        <v>1002</v>
      </c>
      <c r="BA55" s="25">
        <f t="shared" si="33"/>
        <v>1062</v>
      </c>
      <c r="BB55" s="25">
        <f t="shared" si="34"/>
        <v>1090</v>
      </c>
      <c r="BC55" s="25">
        <f t="shared" si="35"/>
        <v>1148</v>
      </c>
      <c r="BD55" s="25">
        <f t="shared" si="36"/>
        <v>1207</v>
      </c>
      <c r="BE55" s="25">
        <f t="shared" si="37"/>
        <v>1265</v>
      </c>
      <c r="BF55" s="25">
        <f t="shared" si="38"/>
        <v>1294</v>
      </c>
      <c r="BG55" s="25">
        <f t="shared" si="39"/>
        <v>1324</v>
      </c>
      <c r="BH55" s="25">
        <f t="shared" si="40"/>
        <v>1353</v>
      </c>
      <c r="BI55" s="25">
        <f t="shared" si="41"/>
        <v>1382</v>
      </c>
      <c r="BM55" s="25">
        <f t="shared" ref="BM55:BV55" si="95">ROUND(BM21,0)</f>
        <v>65920</v>
      </c>
      <c r="BN55" s="25">
        <f t="shared" si="95"/>
        <v>69772</v>
      </c>
      <c r="BO55" s="25">
        <f t="shared" si="95"/>
        <v>71698</v>
      </c>
      <c r="BP55" s="25">
        <f t="shared" si="95"/>
        <v>75550</v>
      </c>
      <c r="BQ55" s="25">
        <f t="shared" si="95"/>
        <v>79404</v>
      </c>
      <c r="BR55" s="25">
        <f t="shared" si="95"/>
        <v>83255</v>
      </c>
      <c r="BS55" s="25">
        <f t="shared" si="95"/>
        <v>85181</v>
      </c>
      <c r="BT55" s="25">
        <f t="shared" si="95"/>
        <v>87109</v>
      </c>
      <c r="BU55" s="25">
        <f t="shared" si="95"/>
        <v>89034</v>
      </c>
      <c r="BV55" s="25">
        <f t="shared" si="95"/>
        <v>90960</v>
      </c>
    </row>
    <row r="56" spans="2:74" ht="15.75" hidden="1" x14ac:dyDescent="0.3">
      <c r="B56" s="20">
        <v>19</v>
      </c>
      <c r="C56" s="25">
        <f t="shared" ref="C56:L56" si="96">C23-C22</f>
        <v>666</v>
      </c>
      <c r="D56" s="25">
        <f t="shared" si="96"/>
        <v>704</v>
      </c>
      <c r="E56" s="25">
        <f t="shared" si="96"/>
        <v>725</v>
      </c>
      <c r="F56" s="25">
        <f t="shared" si="96"/>
        <v>763</v>
      </c>
      <c r="G56" s="25">
        <f t="shared" si="96"/>
        <v>802</v>
      </c>
      <c r="H56" s="25">
        <f t="shared" si="96"/>
        <v>841</v>
      </c>
      <c r="I56" s="25">
        <f t="shared" si="96"/>
        <v>860</v>
      </c>
      <c r="J56" s="25">
        <f t="shared" si="96"/>
        <v>880</v>
      </c>
      <c r="K56" s="25">
        <f t="shared" si="96"/>
        <v>899</v>
      </c>
      <c r="L56" s="25">
        <f t="shared" si="96"/>
        <v>919</v>
      </c>
      <c r="AA56" s="20">
        <v>19</v>
      </c>
      <c r="AB56" s="25">
        <f t="shared" si="44"/>
        <v>1001</v>
      </c>
      <c r="AC56" s="25">
        <f t="shared" si="45"/>
        <v>1060</v>
      </c>
      <c r="AD56" s="25">
        <f t="shared" si="46"/>
        <v>1092</v>
      </c>
      <c r="AE56" s="25">
        <f t="shared" si="47"/>
        <v>1150</v>
      </c>
      <c r="AF56" s="25">
        <f t="shared" si="48"/>
        <v>1206</v>
      </c>
      <c r="AG56" s="25">
        <f t="shared" si="70"/>
        <v>1266</v>
      </c>
      <c r="AH56" s="25">
        <f t="shared" si="49"/>
        <v>1295</v>
      </c>
      <c r="AI56" s="25">
        <f t="shared" si="50"/>
        <v>1323</v>
      </c>
      <c r="AJ56" s="25">
        <f t="shared" si="51"/>
        <v>1353</v>
      </c>
      <c r="AK56" s="25">
        <f t="shared" si="65"/>
        <v>1384</v>
      </c>
      <c r="AM56" s="20">
        <v>19</v>
      </c>
      <c r="AN56" s="25">
        <f t="shared" si="52"/>
        <v>1008</v>
      </c>
      <c r="AO56" s="25">
        <f t="shared" si="53"/>
        <v>1065</v>
      </c>
      <c r="AP56" s="25">
        <f t="shared" si="54"/>
        <v>1095</v>
      </c>
      <c r="AQ56" s="25">
        <f t="shared" si="55"/>
        <v>1154</v>
      </c>
      <c r="AR56" s="25">
        <f t="shared" si="56"/>
        <v>1213</v>
      </c>
      <c r="AS56" s="25">
        <f t="shared" si="57"/>
        <v>1271</v>
      </c>
      <c r="AT56" s="25">
        <f t="shared" si="58"/>
        <v>1302</v>
      </c>
      <c r="AU56" s="25">
        <f t="shared" si="59"/>
        <v>1331</v>
      </c>
      <c r="AV56" s="25">
        <f t="shared" si="60"/>
        <v>1360</v>
      </c>
      <c r="AW56" s="25">
        <f t="shared" si="61"/>
        <v>1389</v>
      </c>
      <c r="AY56" s="20">
        <v>19</v>
      </c>
      <c r="AZ56" s="25">
        <f t="shared" si="62"/>
        <v>1012</v>
      </c>
      <c r="BA56" s="25">
        <f t="shared" si="33"/>
        <v>1072</v>
      </c>
      <c r="BB56" s="25">
        <f t="shared" si="34"/>
        <v>1102</v>
      </c>
      <c r="BC56" s="25">
        <f t="shared" si="35"/>
        <v>1158</v>
      </c>
      <c r="BD56" s="25">
        <f t="shared" si="36"/>
        <v>1219</v>
      </c>
      <c r="BE56" s="25">
        <f t="shared" si="37"/>
        <v>1279</v>
      </c>
      <c r="BF56" s="25">
        <f t="shared" si="38"/>
        <v>1306</v>
      </c>
      <c r="BG56" s="25">
        <f t="shared" si="39"/>
        <v>1337</v>
      </c>
      <c r="BH56" s="25">
        <f t="shared" si="40"/>
        <v>1366</v>
      </c>
      <c r="BI56" s="25">
        <f t="shared" si="41"/>
        <v>1397</v>
      </c>
      <c r="BM56" s="25">
        <f t="shared" ref="BM56:BV56" si="97">ROUND(BM22,0)</f>
        <v>66579</v>
      </c>
      <c r="BN56" s="25">
        <f t="shared" si="97"/>
        <v>70470</v>
      </c>
      <c r="BO56" s="25">
        <f t="shared" si="97"/>
        <v>72415</v>
      </c>
      <c r="BP56" s="25">
        <f t="shared" si="97"/>
        <v>76306</v>
      </c>
      <c r="BQ56" s="25">
        <f t="shared" si="97"/>
        <v>80198</v>
      </c>
      <c r="BR56" s="25">
        <f t="shared" si="97"/>
        <v>84087</v>
      </c>
      <c r="BS56" s="25">
        <f t="shared" si="97"/>
        <v>86033</v>
      </c>
      <c r="BT56" s="25">
        <f t="shared" si="97"/>
        <v>87980</v>
      </c>
      <c r="BU56" s="25">
        <f t="shared" si="97"/>
        <v>89925</v>
      </c>
      <c r="BV56" s="25">
        <f t="shared" si="97"/>
        <v>91869</v>
      </c>
    </row>
    <row r="57" spans="2:74" ht="15.75" hidden="1" x14ac:dyDescent="0.3">
      <c r="B57" s="26">
        <v>20</v>
      </c>
      <c r="C57" s="25">
        <f t="shared" ref="C57:L57" si="98">C24-C23</f>
        <v>672</v>
      </c>
      <c r="D57" s="25">
        <f t="shared" si="98"/>
        <v>712</v>
      </c>
      <c r="E57" s="25">
        <f t="shared" si="98"/>
        <v>731</v>
      </c>
      <c r="F57" s="25">
        <f t="shared" si="98"/>
        <v>771</v>
      </c>
      <c r="G57" s="25">
        <f t="shared" si="98"/>
        <v>810</v>
      </c>
      <c r="H57" s="25">
        <f t="shared" si="98"/>
        <v>849</v>
      </c>
      <c r="I57" s="25">
        <f t="shared" si="98"/>
        <v>869</v>
      </c>
      <c r="J57" s="25">
        <f t="shared" si="98"/>
        <v>888</v>
      </c>
      <c r="K57" s="25">
        <f t="shared" si="98"/>
        <v>908</v>
      </c>
      <c r="L57" s="25">
        <f t="shared" si="98"/>
        <v>928</v>
      </c>
      <c r="AA57" s="26">
        <v>20</v>
      </c>
      <c r="AB57" s="25">
        <f t="shared" si="44"/>
        <v>1010</v>
      </c>
      <c r="AC57" s="25">
        <f t="shared" si="45"/>
        <v>1072</v>
      </c>
      <c r="AD57" s="25">
        <f t="shared" si="46"/>
        <v>1102</v>
      </c>
      <c r="AE57" s="25">
        <f t="shared" si="47"/>
        <v>1162</v>
      </c>
      <c r="AF57" s="25">
        <f t="shared" si="48"/>
        <v>1218</v>
      </c>
      <c r="AG57" s="25">
        <f t="shared" si="70"/>
        <v>1278</v>
      </c>
      <c r="AH57" s="25">
        <f t="shared" si="49"/>
        <v>1308</v>
      </c>
      <c r="AI57" s="25">
        <f t="shared" si="50"/>
        <v>1335</v>
      </c>
      <c r="AJ57" s="25">
        <f t="shared" si="51"/>
        <v>1367</v>
      </c>
      <c r="AK57" s="25">
        <f t="shared" si="65"/>
        <v>1398</v>
      </c>
      <c r="AM57" s="26">
        <v>20</v>
      </c>
      <c r="AN57" s="25">
        <f t="shared" si="52"/>
        <v>1018</v>
      </c>
      <c r="AO57" s="25">
        <f t="shared" si="53"/>
        <v>1076</v>
      </c>
      <c r="AP57" s="25">
        <f t="shared" si="54"/>
        <v>1104</v>
      </c>
      <c r="AQ57" s="25">
        <f t="shared" si="55"/>
        <v>1166</v>
      </c>
      <c r="AR57" s="25">
        <f t="shared" si="56"/>
        <v>1225</v>
      </c>
      <c r="AS57" s="25">
        <f t="shared" si="57"/>
        <v>1284</v>
      </c>
      <c r="AT57" s="25">
        <f t="shared" si="58"/>
        <v>1316</v>
      </c>
      <c r="AU57" s="25">
        <f t="shared" si="59"/>
        <v>1344</v>
      </c>
      <c r="AV57" s="25">
        <f t="shared" si="60"/>
        <v>1374</v>
      </c>
      <c r="AW57" s="25">
        <f t="shared" si="61"/>
        <v>1402</v>
      </c>
      <c r="AY57" s="26">
        <v>20</v>
      </c>
      <c r="AZ57" s="25">
        <f t="shared" si="62"/>
        <v>1021</v>
      </c>
      <c r="BA57" s="25">
        <f t="shared" si="33"/>
        <v>1084</v>
      </c>
      <c r="BB57" s="25">
        <f t="shared" si="34"/>
        <v>1112</v>
      </c>
      <c r="BC57" s="25">
        <f t="shared" si="35"/>
        <v>1170</v>
      </c>
      <c r="BD57" s="25">
        <f t="shared" si="36"/>
        <v>1231</v>
      </c>
      <c r="BE57" s="25">
        <f t="shared" si="37"/>
        <v>1292</v>
      </c>
      <c r="BF57" s="25">
        <f t="shared" si="38"/>
        <v>1319</v>
      </c>
      <c r="BG57" s="25">
        <f t="shared" si="39"/>
        <v>1349</v>
      </c>
      <c r="BH57" s="25">
        <f t="shared" si="40"/>
        <v>1380</v>
      </c>
      <c r="BI57" s="25">
        <f t="shared" si="41"/>
        <v>1411</v>
      </c>
      <c r="BM57" s="25">
        <f t="shared" ref="BM57:BV57" si="99">ROUND(BM23,0)</f>
        <v>67245</v>
      </c>
      <c r="BN57" s="25">
        <f t="shared" si="99"/>
        <v>71174</v>
      </c>
      <c r="BO57" s="25">
        <f t="shared" si="99"/>
        <v>73140</v>
      </c>
      <c r="BP57" s="25">
        <f t="shared" si="99"/>
        <v>77069</v>
      </c>
      <c r="BQ57" s="25">
        <f t="shared" si="99"/>
        <v>81000</v>
      </c>
      <c r="BR57" s="25">
        <f t="shared" si="99"/>
        <v>84928</v>
      </c>
      <c r="BS57" s="25">
        <f t="shared" si="99"/>
        <v>86893</v>
      </c>
      <c r="BT57" s="25">
        <f t="shared" si="99"/>
        <v>88860</v>
      </c>
      <c r="BU57" s="25">
        <f t="shared" si="99"/>
        <v>90824</v>
      </c>
      <c r="BV57" s="25">
        <f t="shared" si="99"/>
        <v>92788</v>
      </c>
    </row>
    <row r="58" spans="2:74" ht="15.75" hidden="1" x14ac:dyDescent="0.3">
      <c r="B58" s="20">
        <v>21</v>
      </c>
      <c r="C58" s="25">
        <f t="shared" ref="C58:L58" si="100">C25-C24</f>
        <v>679</v>
      </c>
      <c r="D58" s="25">
        <f t="shared" si="100"/>
        <v>719</v>
      </c>
      <c r="E58" s="25">
        <f t="shared" si="100"/>
        <v>739</v>
      </c>
      <c r="F58" s="25">
        <f t="shared" si="100"/>
        <v>778</v>
      </c>
      <c r="G58" s="25">
        <f t="shared" si="100"/>
        <v>818</v>
      </c>
      <c r="H58" s="25">
        <f t="shared" si="100"/>
        <v>858</v>
      </c>
      <c r="I58" s="25">
        <f t="shared" si="100"/>
        <v>878</v>
      </c>
      <c r="J58" s="25">
        <f t="shared" si="100"/>
        <v>898</v>
      </c>
      <c r="K58" s="25">
        <f t="shared" si="100"/>
        <v>917</v>
      </c>
      <c r="L58" s="25">
        <f t="shared" si="100"/>
        <v>937</v>
      </c>
      <c r="AA58" s="20">
        <v>21</v>
      </c>
      <c r="AB58" s="25">
        <f t="shared" si="44"/>
        <v>1020</v>
      </c>
      <c r="AC58" s="25">
        <f t="shared" si="45"/>
        <v>1083</v>
      </c>
      <c r="AD58" s="25">
        <f t="shared" si="46"/>
        <v>1114</v>
      </c>
      <c r="AE58" s="25">
        <f t="shared" si="47"/>
        <v>1173</v>
      </c>
      <c r="AF58" s="25">
        <f t="shared" si="48"/>
        <v>1230</v>
      </c>
      <c r="AG58" s="25">
        <f t="shared" si="70"/>
        <v>1291</v>
      </c>
      <c r="AH58" s="25">
        <f t="shared" si="49"/>
        <v>1321</v>
      </c>
      <c r="AI58" s="25">
        <f t="shared" si="50"/>
        <v>1349</v>
      </c>
      <c r="AJ58" s="25">
        <f t="shared" si="51"/>
        <v>1381</v>
      </c>
      <c r="AK58" s="25">
        <f t="shared" si="65"/>
        <v>1412</v>
      </c>
      <c r="AM58" s="20">
        <v>21</v>
      </c>
      <c r="AN58" s="25">
        <f t="shared" si="52"/>
        <v>1029</v>
      </c>
      <c r="AO58" s="25">
        <f t="shared" si="53"/>
        <v>1086</v>
      </c>
      <c r="AP58" s="25">
        <f t="shared" si="54"/>
        <v>1115</v>
      </c>
      <c r="AQ58" s="25">
        <f t="shared" si="55"/>
        <v>1177</v>
      </c>
      <c r="AR58" s="25">
        <f t="shared" si="56"/>
        <v>1237</v>
      </c>
      <c r="AS58" s="25">
        <f t="shared" si="57"/>
        <v>1298</v>
      </c>
      <c r="AT58" s="25">
        <f t="shared" si="58"/>
        <v>1330</v>
      </c>
      <c r="AU58" s="25">
        <f t="shared" si="59"/>
        <v>1359</v>
      </c>
      <c r="AV58" s="25">
        <f t="shared" si="60"/>
        <v>1387</v>
      </c>
      <c r="AW58" s="25">
        <f t="shared" si="61"/>
        <v>1415</v>
      </c>
      <c r="AY58" s="20">
        <v>21</v>
      </c>
      <c r="AZ58" s="25">
        <f t="shared" si="62"/>
        <v>1031</v>
      </c>
      <c r="BA58" s="25">
        <f t="shared" si="33"/>
        <v>1095</v>
      </c>
      <c r="BB58" s="25">
        <f t="shared" si="34"/>
        <v>1124</v>
      </c>
      <c r="BC58" s="25">
        <f t="shared" si="35"/>
        <v>1181</v>
      </c>
      <c r="BD58" s="25">
        <f t="shared" si="36"/>
        <v>1243</v>
      </c>
      <c r="BE58" s="25">
        <f t="shared" si="37"/>
        <v>1305</v>
      </c>
      <c r="BF58" s="25">
        <f t="shared" si="38"/>
        <v>1332</v>
      </c>
      <c r="BG58" s="25">
        <f t="shared" si="39"/>
        <v>1364</v>
      </c>
      <c r="BH58" s="25">
        <f t="shared" si="40"/>
        <v>1394</v>
      </c>
      <c r="BI58" s="25">
        <f t="shared" si="41"/>
        <v>1425</v>
      </c>
      <c r="BM58" s="25">
        <f t="shared" ref="BM58:BV58" si="101">ROUND(BM24,0)</f>
        <v>67917</v>
      </c>
      <c r="BN58" s="25">
        <f t="shared" si="101"/>
        <v>71886</v>
      </c>
      <c r="BO58" s="25">
        <f t="shared" si="101"/>
        <v>73871</v>
      </c>
      <c r="BP58" s="25">
        <f t="shared" si="101"/>
        <v>77840</v>
      </c>
      <c r="BQ58" s="25">
        <f t="shared" si="101"/>
        <v>81810</v>
      </c>
      <c r="BR58" s="25">
        <f t="shared" si="101"/>
        <v>85777</v>
      </c>
      <c r="BS58" s="25">
        <f t="shared" si="101"/>
        <v>87762</v>
      </c>
      <c r="BT58" s="25">
        <f t="shared" si="101"/>
        <v>89748</v>
      </c>
      <c r="BU58" s="25">
        <f t="shared" si="101"/>
        <v>91732</v>
      </c>
      <c r="BV58" s="25">
        <f t="shared" si="101"/>
        <v>93716</v>
      </c>
    </row>
    <row r="59" spans="2:74" ht="15.75" hidden="1" x14ac:dyDescent="0.3">
      <c r="B59" s="20">
        <v>22</v>
      </c>
      <c r="C59" s="25">
        <f t="shared" ref="C59:L59" si="102">C26-C25</f>
        <v>686</v>
      </c>
      <c r="D59" s="25">
        <f t="shared" si="102"/>
        <v>726</v>
      </c>
      <c r="E59" s="25">
        <f t="shared" si="102"/>
        <v>746</v>
      </c>
      <c r="F59" s="25">
        <f t="shared" si="102"/>
        <v>786</v>
      </c>
      <c r="G59" s="25">
        <f t="shared" si="102"/>
        <v>826</v>
      </c>
      <c r="H59" s="25">
        <f t="shared" si="102"/>
        <v>866</v>
      </c>
      <c r="I59" s="25">
        <f t="shared" si="102"/>
        <v>886</v>
      </c>
      <c r="J59" s="25">
        <f t="shared" si="102"/>
        <v>906</v>
      </c>
      <c r="K59" s="25">
        <f t="shared" si="102"/>
        <v>927</v>
      </c>
      <c r="L59" s="25">
        <f t="shared" si="102"/>
        <v>947</v>
      </c>
      <c r="AA59" s="20">
        <v>22</v>
      </c>
      <c r="AB59" s="25">
        <f t="shared" si="44"/>
        <v>1030</v>
      </c>
      <c r="AC59" s="25">
        <f t="shared" si="45"/>
        <v>1094</v>
      </c>
      <c r="AD59" s="25">
        <f t="shared" si="46"/>
        <v>1125</v>
      </c>
      <c r="AE59" s="25">
        <f t="shared" si="47"/>
        <v>1185</v>
      </c>
      <c r="AF59" s="25">
        <f t="shared" si="48"/>
        <v>1242</v>
      </c>
      <c r="AG59" s="25">
        <f t="shared" si="70"/>
        <v>1303</v>
      </c>
      <c r="AH59" s="25">
        <f t="shared" si="49"/>
        <v>1333</v>
      </c>
      <c r="AI59" s="25">
        <f t="shared" si="50"/>
        <v>1362</v>
      </c>
      <c r="AJ59" s="25">
        <f t="shared" si="51"/>
        <v>1396</v>
      </c>
      <c r="AK59" s="25">
        <f t="shared" si="65"/>
        <v>1427</v>
      </c>
      <c r="AM59" s="20">
        <v>22</v>
      </c>
      <c r="AN59" s="25">
        <f t="shared" si="52"/>
        <v>1040</v>
      </c>
      <c r="AO59" s="25">
        <f t="shared" si="53"/>
        <v>1096</v>
      </c>
      <c r="AP59" s="25">
        <f t="shared" si="54"/>
        <v>1125</v>
      </c>
      <c r="AQ59" s="25">
        <f t="shared" si="55"/>
        <v>1189</v>
      </c>
      <c r="AR59" s="25">
        <f t="shared" si="56"/>
        <v>1249</v>
      </c>
      <c r="AS59" s="25">
        <f t="shared" si="57"/>
        <v>1311</v>
      </c>
      <c r="AT59" s="25">
        <f t="shared" si="58"/>
        <v>1343</v>
      </c>
      <c r="AU59" s="25">
        <f t="shared" si="59"/>
        <v>1372</v>
      </c>
      <c r="AV59" s="25">
        <f t="shared" si="60"/>
        <v>1401</v>
      </c>
      <c r="AW59" s="25">
        <f t="shared" si="61"/>
        <v>1429</v>
      </c>
      <c r="AY59" s="20">
        <v>22</v>
      </c>
      <c r="AZ59" s="25">
        <f t="shared" si="62"/>
        <v>1041</v>
      </c>
      <c r="BA59" s="25">
        <f t="shared" si="33"/>
        <v>1106</v>
      </c>
      <c r="BB59" s="25">
        <f t="shared" si="34"/>
        <v>1135</v>
      </c>
      <c r="BC59" s="25">
        <f t="shared" si="35"/>
        <v>1193</v>
      </c>
      <c r="BD59" s="25">
        <f t="shared" si="36"/>
        <v>1255</v>
      </c>
      <c r="BE59" s="25">
        <f t="shared" si="37"/>
        <v>1317</v>
      </c>
      <c r="BF59" s="25">
        <f t="shared" si="38"/>
        <v>1344</v>
      </c>
      <c r="BG59" s="25">
        <f t="shared" si="39"/>
        <v>1377</v>
      </c>
      <c r="BH59" s="25">
        <f t="shared" si="40"/>
        <v>1409</v>
      </c>
      <c r="BI59" s="25">
        <f t="shared" si="41"/>
        <v>1440</v>
      </c>
      <c r="BM59" s="25">
        <f t="shared" ref="BM59:BV59" si="103">ROUND(BM25,0)</f>
        <v>68596</v>
      </c>
      <c r="BN59" s="25">
        <f t="shared" si="103"/>
        <v>72605</v>
      </c>
      <c r="BO59" s="25">
        <f t="shared" si="103"/>
        <v>74610</v>
      </c>
      <c r="BP59" s="25">
        <f t="shared" si="103"/>
        <v>78618</v>
      </c>
      <c r="BQ59" s="25">
        <f t="shared" si="103"/>
        <v>82628</v>
      </c>
      <c r="BR59" s="25">
        <f t="shared" si="103"/>
        <v>86635</v>
      </c>
      <c r="BS59" s="25">
        <f t="shared" si="103"/>
        <v>88640</v>
      </c>
      <c r="BT59" s="25">
        <f t="shared" si="103"/>
        <v>90646</v>
      </c>
      <c r="BU59" s="25">
        <f t="shared" si="103"/>
        <v>92649</v>
      </c>
      <c r="BV59" s="25">
        <f t="shared" si="103"/>
        <v>94653</v>
      </c>
    </row>
    <row r="60" spans="2:74" ht="15.75" hidden="1" x14ac:dyDescent="0.3">
      <c r="B60" s="31">
        <v>23</v>
      </c>
      <c r="C60" s="25">
        <f t="shared" ref="C60:L60" si="104">C27-C26</f>
        <v>693</v>
      </c>
      <c r="D60" s="25">
        <f t="shared" si="104"/>
        <v>733</v>
      </c>
      <c r="E60" s="25">
        <f t="shared" si="104"/>
        <v>753</v>
      </c>
      <c r="F60" s="25">
        <f t="shared" si="104"/>
        <v>794</v>
      </c>
      <c r="G60" s="25">
        <f t="shared" si="104"/>
        <v>834</v>
      </c>
      <c r="H60" s="25">
        <f t="shared" si="104"/>
        <v>875</v>
      </c>
      <c r="I60" s="25">
        <f t="shared" si="104"/>
        <v>896</v>
      </c>
      <c r="J60" s="25">
        <f t="shared" si="104"/>
        <v>916</v>
      </c>
      <c r="K60" s="25">
        <f t="shared" si="104"/>
        <v>936</v>
      </c>
      <c r="L60" s="25">
        <f t="shared" si="104"/>
        <v>956</v>
      </c>
      <c r="AA60" s="31">
        <v>23</v>
      </c>
      <c r="AB60" s="25">
        <f t="shared" si="44"/>
        <v>1040</v>
      </c>
      <c r="AC60" s="25">
        <f t="shared" si="45"/>
        <v>1105</v>
      </c>
      <c r="AD60" s="25">
        <f t="shared" si="46"/>
        <v>1136</v>
      </c>
      <c r="AE60" s="25">
        <f t="shared" si="47"/>
        <v>1197</v>
      </c>
      <c r="AF60" s="25">
        <f t="shared" si="48"/>
        <v>1254</v>
      </c>
      <c r="AG60" s="25">
        <f t="shared" si="70"/>
        <v>1316</v>
      </c>
      <c r="AH60" s="25">
        <f t="shared" si="49"/>
        <v>1347</v>
      </c>
      <c r="AI60" s="25">
        <f t="shared" si="50"/>
        <v>1377</v>
      </c>
      <c r="AJ60" s="25">
        <f t="shared" si="51"/>
        <v>1410</v>
      </c>
      <c r="AK60" s="25">
        <f t="shared" si="65"/>
        <v>1441</v>
      </c>
      <c r="AM60" s="31">
        <v>23</v>
      </c>
      <c r="AN60" s="25">
        <f t="shared" si="52"/>
        <v>1051</v>
      </c>
      <c r="AO60" s="25">
        <f t="shared" si="53"/>
        <v>1106</v>
      </c>
      <c r="AP60" s="25">
        <f t="shared" si="54"/>
        <v>1136</v>
      </c>
      <c r="AQ60" s="25">
        <f t="shared" si="55"/>
        <v>1201</v>
      </c>
      <c r="AR60" s="25">
        <f t="shared" si="56"/>
        <v>1261</v>
      </c>
      <c r="AS60" s="25">
        <f t="shared" si="57"/>
        <v>1325</v>
      </c>
      <c r="AT60" s="25">
        <f t="shared" si="58"/>
        <v>1358</v>
      </c>
      <c r="AU60" s="25">
        <f t="shared" si="59"/>
        <v>1386</v>
      </c>
      <c r="AV60" s="25">
        <f t="shared" si="60"/>
        <v>1414</v>
      </c>
      <c r="AW60" s="25">
        <f t="shared" si="61"/>
        <v>1443</v>
      </c>
      <c r="AY60" s="31">
        <v>23</v>
      </c>
      <c r="AZ60" s="25">
        <f t="shared" si="62"/>
        <v>1051</v>
      </c>
      <c r="BA60" s="25">
        <f t="shared" si="33"/>
        <v>1117</v>
      </c>
      <c r="BB60" s="25">
        <f t="shared" si="34"/>
        <v>1146</v>
      </c>
      <c r="BC60" s="25">
        <f t="shared" si="35"/>
        <v>1205</v>
      </c>
      <c r="BD60" s="25">
        <f t="shared" si="36"/>
        <v>1268</v>
      </c>
      <c r="BE60" s="25">
        <f t="shared" si="37"/>
        <v>1330</v>
      </c>
      <c r="BF60" s="25">
        <f t="shared" si="38"/>
        <v>1359</v>
      </c>
      <c r="BG60" s="25">
        <f t="shared" si="39"/>
        <v>1392</v>
      </c>
      <c r="BH60" s="25">
        <f t="shared" si="40"/>
        <v>1423</v>
      </c>
      <c r="BI60" s="25">
        <f t="shared" si="41"/>
        <v>1454</v>
      </c>
      <c r="BM60" s="25">
        <f t="shared" ref="BM60:BV60" si="105">ROUND(BM26,0)</f>
        <v>69282</v>
      </c>
      <c r="BN60" s="25">
        <f t="shared" si="105"/>
        <v>73331</v>
      </c>
      <c r="BO60" s="25">
        <f t="shared" si="105"/>
        <v>75356</v>
      </c>
      <c r="BP60" s="25">
        <f t="shared" si="105"/>
        <v>79404</v>
      </c>
      <c r="BQ60" s="25">
        <f t="shared" si="105"/>
        <v>83454</v>
      </c>
      <c r="BR60" s="25">
        <f t="shared" si="105"/>
        <v>87501</v>
      </c>
      <c r="BS60" s="25">
        <f t="shared" si="105"/>
        <v>89526</v>
      </c>
      <c r="BT60" s="25">
        <f t="shared" si="105"/>
        <v>91552</v>
      </c>
      <c r="BU60" s="25">
        <f t="shared" si="105"/>
        <v>93576</v>
      </c>
      <c r="BV60" s="25">
        <f t="shared" si="105"/>
        <v>95600</v>
      </c>
    </row>
    <row r="61" spans="2:74" ht="15.75" hidden="1" x14ac:dyDescent="0.3">
      <c r="B61" s="31">
        <v>24</v>
      </c>
      <c r="C61" s="25">
        <f t="shared" ref="C61:L61" si="106">C28-C27</f>
        <v>700</v>
      </c>
      <c r="D61" s="25">
        <f t="shared" si="106"/>
        <v>741</v>
      </c>
      <c r="E61" s="25">
        <f t="shared" si="106"/>
        <v>761</v>
      </c>
      <c r="F61" s="25">
        <f t="shared" si="106"/>
        <v>802</v>
      </c>
      <c r="G61" s="25">
        <f t="shared" si="106"/>
        <v>843</v>
      </c>
      <c r="H61" s="25">
        <f t="shared" si="106"/>
        <v>884</v>
      </c>
      <c r="I61" s="25">
        <f t="shared" si="106"/>
        <v>904</v>
      </c>
      <c r="J61" s="25">
        <f t="shared" si="106"/>
        <v>924</v>
      </c>
      <c r="K61" s="25">
        <f t="shared" si="106"/>
        <v>945</v>
      </c>
      <c r="L61" s="25">
        <f t="shared" si="106"/>
        <v>965</v>
      </c>
      <c r="AA61" s="31">
        <v>24</v>
      </c>
      <c r="AB61" s="25">
        <f t="shared" si="44"/>
        <v>1050</v>
      </c>
      <c r="AC61" s="25">
        <f t="shared" si="45"/>
        <v>1117</v>
      </c>
      <c r="AD61" s="25">
        <f t="shared" si="46"/>
        <v>1148</v>
      </c>
      <c r="AE61" s="25">
        <f t="shared" si="47"/>
        <v>1209</v>
      </c>
      <c r="AF61" s="25">
        <f t="shared" si="48"/>
        <v>1267</v>
      </c>
      <c r="AG61" s="25">
        <f t="shared" si="70"/>
        <v>1329</v>
      </c>
      <c r="AH61" s="25">
        <f t="shared" si="49"/>
        <v>1360</v>
      </c>
      <c r="AI61" s="25">
        <f t="shared" si="50"/>
        <v>1390</v>
      </c>
      <c r="AJ61" s="25">
        <f t="shared" si="51"/>
        <v>1424</v>
      </c>
      <c r="AK61" s="25">
        <f t="shared" si="65"/>
        <v>1455</v>
      </c>
      <c r="AM61" s="31">
        <v>24</v>
      </c>
      <c r="AN61" s="25">
        <f t="shared" si="52"/>
        <v>1062</v>
      </c>
      <c r="AO61" s="25">
        <f t="shared" si="53"/>
        <v>1117</v>
      </c>
      <c r="AP61" s="25">
        <f t="shared" si="54"/>
        <v>1148</v>
      </c>
      <c r="AQ61" s="25">
        <f t="shared" si="55"/>
        <v>1213</v>
      </c>
      <c r="AR61" s="25">
        <f t="shared" si="56"/>
        <v>1274</v>
      </c>
      <c r="AS61" s="25">
        <f t="shared" si="57"/>
        <v>1339</v>
      </c>
      <c r="AT61" s="25">
        <f t="shared" si="58"/>
        <v>1371</v>
      </c>
      <c r="AU61" s="25">
        <f t="shared" si="59"/>
        <v>1398</v>
      </c>
      <c r="AV61" s="25">
        <f t="shared" si="60"/>
        <v>1427</v>
      </c>
      <c r="AW61" s="25">
        <f t="shared" si="61"/>
        <v>1457</v>
      </c>
      <c r="AY61" s="31">
        <v>24</v>
      </c>
      <c r="AZ61" s="25">
        <f t="shared" si="62"/>
        <v>1062</v>
      </c>
      <c r="BA61" s="25">
        <f t="shared" si="33"/>
        <v>1129</v>
      </c>
      <c r="BB61" s="25">
        <f t="shared" si="34"/>
        <v>1157</v>
      </c>
      <c r="BC61" s="25">
        <f t="shared" si="35"/>
        <v>1217</v>
      </c>
      <c r="BD61" s="25">
        <f t="shared" si="36"/>
        <v>1282</v>
      </c>
      <c r="BE61" s="25">
        <f t="shared" si="37"/>
        <v>1343</v>
      </c>
      <c r="BF61" s="25">
        <f t="shared" si="38"/>
        <v>1372</v>
      </c>
      <c r="BG61" s="25">
        <f t="shared" si="39"/>
        <v>1405</v>
      </c>
      <c r="BH61" s="25">
        <f t="shared" si="40"/>
        <v>1437</v>
      </c>
      <c r="BI61" s="25">
        <f t="shared" si="41"/>
        <v>1468</v>
      </c>
      <c r="BM61" s="25">
        <f t="shared" ref="BM61:BV61" si="107">ROUND(BM27,0)</f>
        <v>69975</v>
      </c>
      <c r="BN61" s="25">
        <f t="shared" si="107"/>
        <v>74064</v>
      </c>
      <c r="BO61" s="25">
        <f t="shared" si="107"/>
        <v>76109</v>
      </c>
      <c r="BP61" s="25">
        <f t="shared" si="107"/>
        <v>80198</v>
      </c>
      <c r="BQ61" s="25">
        <f t="shared" si="107"/>
        <v>84288</v>
      </c>
      <c r="BR61" s="25">
        <f t="shared" si="107"/>
        <v>88376</v>
      </c>
      <c r="BS61" s="25">
        <f t="shared" si="107"/>
        <v>90422</v>
      </c>
      <c r="BT61" s="25">
        <f t="shared" si="107"/>
        <v>92468</v>
      </c>
      <c r="BU61" s="25">
        <f t="shared" si="107"/>
        <v>94512</v>
      </c>
      <c r="BV61" s="25">
        <f t="shared" si="107"/>
        <v>96556</v>
      </c>
    </row>
    <row r="62" spans="2:74" ht="15.75" hidden="1" x14ac:dyDescent="0.3">
      <c r="B62" s="26">
        <v>25</v>
      </c>
      <c r="C62" s="25">
        <f t="shared" ref="C62:L62" si="108">C29-C28</f>
        <v>707</v>
      </c>
      <c r="D62" s="25">
        <f t="shared" si="108"/>
        <v>748</v>
      </c>
      <c r="E62" s="25">
        <f t="shared" si="108"/>
        <v>769</v>
      </c>
      <c r="F62" s="25">
        <f t="shared" si="108"/>
        <v>810</v>
      </c>
      <c r="G62" s="25">
        <f t="shared" si="108"/>
        <v>852</v>
      </c>
      <c r="H62" s="25">
        <f t="shared" si="108"/>
        <v>893</v>
      </c>
      <c r="I62" s="25">
        <f t="shared" si="108"/>
        <v>913</v>
      </c>
      <c r="J62" s="25">
        <f t="shared" si="108"/>
        <v>934</v>
      </c>
      <c r="K62" s="25">
        <f t="shared" si="108"/>
        <v>954</v>
      </c>
      <c r="L62" s="25">
        <f t="shared" si="108"/>
        <v>975</v>
      </c>
      <c r="AA62" s="26">
        <v>25</v>
      </c>
      <c r="AB62" s="25">
        <f t="shared" si="44"/>
        <v>1061</v>
      </c>
      <c r="AC62" s="25">
        <f t="shared" si="45"/>
        <v>1128</v>
      </c>
      <c r="AD62" s="25">
        <f t="shared" si="46"/>
        <v>1160</v>
      </c>
      <c r="AE62" s="25">
        <f t="shared" si="47"/>
        <v>1221</v>
      </c>
      <c r="AF62" s="25">
        <f t="shared" si="48"/>
        <v>1280</v>
      </c>
      <c r="AG62" s="25">
        <f t="shared" si="70"/>
        <v>1342</v>
      </c>
      <c r="AH62" s="25">
        <f t="shared" si="49"/>
        <v>1374</v>
      </c>
      <c r="AI62" s="25">
        <f t="shared" si="50"/>
        <v>1405</v>
      </c>
      <c r="AJ62" s="25">
        <f t="shared" si="51"/>
        <v>1438</v>
      </c>
      <c r="AK62" s="25">
        <f t="shared" si="65"/>
        <v>1470</v>
      </c>
      <c r="AM62" s="26">
        <v>25</v>
      </c>
      <c r="AN62" s="25">
        <f t="shared" si="52"/>
        <v>1073</v>
      </c>
      <c r="AO62" s="25">
        <f t="shared" si="53"/>
        <v>1127</v>
      </c>
      <c r="AP62" s="25">
        <f t="shared" si="54"/>
        <v>1160</v>
      </c>
      <c r="AQ62" s="25">
        <f t="shared" si="55"/>
        <v>1225</v>
      </c>
      <c r="AR62" s="25">
        <f t="shared" si="56"/>
        <v>1288</v>
      </c>
      <c r="AS62" s="25">
        <f t="shared" si="57"/>
        <v>1353</v>
      </c>
      <c r="AT62" s="25">
        <f t="shared" si="58"/>
        <v>1384</v>
      </c>
      <c r="AU62" s="25">
        <f t="shared" si="59"/>
        <v>1412</v>
      </c>
      <c r="AV62" s="25">
        <f t="shared" si="60"/>
        <v>1441</v>
      </c>
      <c r="AW62" s="25">
        <f t="shared" si="61"/>
        <v>1472</v>
      </c>
      <c r="AY62" s="26">
        <v>25</v>
      </c>
      <c r="AZ62" s="25">
        <f t="shared" si="62"/>
        <v>1073</v>
      </c>
      <c r="BA62" s="25">
        <f t="shared" si="33"/>
        <v>1140</v>
      </c>
      <c r="BB62" s="25">
        <f t="shared" si="34"/>
        <v>1169</v>
      </c>
      <c r="BC62" s="25">
        <f t="shared" si="35"/>
        <v>1229</v>
      </c>
      <c r="BD62" s="25">
        <f t="shared" si="36"/>
        <v>1296</v>
      </c>
      <c r="BE62" s="25">
        <f t="shared" si="37"/>
        <v>1356</v>
      </c>
      <c r="BF62" s="25">
        <f t="shared" si="38"/>
        <v>1386</v>
      </c>
      <c r="BG62" s="25">
        <f t="shared" si="39"/>
        <v>1420</v>
      </c>
      <c r="BH62" s="25">
        <f t="shared" si="40"/>
        <v>1451</v>
      </c>
      <c r="BI62" s="25">
        <f t="shared" si="41"/>
        <v>1483</v>
      </c>
      <c r="BM62" s="25">
        <f t="shared" ref="BM62:BV62" si="109">ROUND(BM28,0)</f>
        <v>70675</v>
      </c>
      <c r="BN62" s="25">
        <f t="shared" si="109"/>
        <v>74805</v>
      </c>
      <c r="BO62" s="25">
        <f t="shared" si="109"/>
        <v>76870</v>
      </c>
      <c r="BP62" s="25">
        <f t="shared" si="109"/>
        <v>81000</v>
      </c>
      <c r="BQ62" s="25">
        <f t="shared" si="109"/>
        <v>85131</v>
      </c>
      <c r="BR62" s="25">
        <f t="shared" si="109"/>
        <v>89260</v>
      </c>
      <c r="BS62" s="25">
        <f t="shared" si="109"/>
        <v>91326</v>
      </c>
      <c r="BT62" s="25">
        <f t="shared" si="109"/>
        <v>93392</v>
      </c>
      <c r="BU62" s="25">
        <f t="shared" si="109"/>
        <v>95457</v>
      </c>
      <c r="BV62" s="25">
        <f t="shared" si="109"/>
        <v>97521</v>
      </c>
    </row>
    <row r="63" spans="2:74" ht="15.75" hidden="1" x14ac:dyDescent="0.3">
      <c r="B63" s="31">
        <v>26</v>
      </c>
      <c r="C63" s="25">
        <f t="shared" ref="C63:L63" si="110">C30-C29</f>
        <v>713</v>
      </c>
      <c r="D63" s="25">
        <f t="shared" si="110"/>
        <v>755</v>
      </c>
      <c r="E63" s="25">
        <f t="shared" si="110"/>
        <v>776</v>
      </c>
      <c r="F63" s="25">
        <f t="shared" si="110"/>
        <v>818</v>
      </c>
      <c r="G63" s="25">
        <f t="shared" si="110"/>
        <v>860</v>
      </c>
      <c r="H63" s="25">
        <f t="shared" si="110"/>
        <v>901</v>
      </c>
      <c r="I63" s="25">
        <f t="shared" si="110"/>
        <v>922</v>
      </c>
      <c r="J63" s="25">
        <f t="shared" si="110"/>
        <v>944</v>
      </c>
      <c r="K63" s="25">
        <f t="shared" si="110"/>
        <v>964</v>
      </c>
      <c r="L63" s="25">
        <f t="shared" si="110"/>
        <v>985</v>
      </c>
      <c r="AA63" s="31">
        <v>26</v>
      </c>
      <c r="AB63" s="25">
        <f t="shared" si="44"/>
        <v>1071</v>
      </c>
      <c r="AC63" s="25">
        <f t="shared" si="45"/>
        <v>1139</v>
      </c>
      <c r="AD63" s="25">
        <f t="shared" si="46"/>
        <v>1171</v>
      </c>
      <c r="AE63" s="25">
        <f t="shared" si="47"/>
        <v>1233</v>
      </c>
      <c r="AF63" s="25">
        <f t="shared" si="48"/>
        <v>1292</v>
      </c>
      <c r="AG63" s="25">
        <f t="shared" si="70"/>
        <v>1354</v>
      </c>
      <c r="AH63" s="25">
        <f t="shared" si="49"/>
        <v>1388</v>
      </c>
      <c r="AI63" s="25">
        <f t="shared" si="50"/>
        <v>1420</v>
      </c>
      <c r="AJ63" s="25">
        <f t="shared" si="51"/>
        <v>1453</v>
      </c>
      <c r="AK63" s="25">
        <f t="shared" si="65"/>
        <v>1485</v>
      </c>
      <c r="AM63" s="31">
        <v>26</v>
      </c>
      <c r="AN63" s="25">
        <f t="shared" si="52"/>
        <v>1082</v>
      </c>
      <c r="AO63" s="25">
        <f t="shared" si="53"/>
        <v>1138</v>
      </c>
      <c r="AP63" s="25">
        <f t="shared" si="54"/>
        <v>1171</v>
      </c>
      <c r="AQ63" s="25">
        <f t="shared" si="55"/>
        <v>1237</v>
      </c>
      <c r="AR63" s="25">
        <f t="shared" si="56"/>
        <v>1301</v>
      </c>
      <c r="AS63" s="25">
        <f t="shared" si="57"/>
        <v>1366</v>
      </c>
      <c r="AT63" s="25">
        <f t="shared" si="58"/>
        <v>1397</v>
      </c>
      <c r="AU63" s="25">
        <f t="shared" si="59"/>
        <v>1426</v>
      </c>
      <c r="AV63" s="25">
        <f t="shared" si="60"/>
        <v>1456</v>
      </c>
      <c r="AW63" s="25">
        <f t="shared" si="61"/>
        <v>1487</v>
      </c>
      <c r="AY63" s="31">
        <v>26</v>
      </c>
      <c r="AZ63" s="25">
        <f t="shared" si="62"/>
        <v>1083</v>
      </c>
      <c r="BA63" s="25">
        <f t="shared" si="33"/>
        <v>1151</v>
      </c>
      <c r="BB63" s="25">
        <f t="shared" si="34"/>
        <v>1180</v>
      </c>
      <c r="BC63" s="25">
        <f t="shared" si="35"/>
        <v>1241</v>
      </c>
      <c r="BD63" s="25">
        <f t="shared" si="36"/>
        <v>1308</v>
      </c>
      <c r="BE63" s="25">
        <f t="shared" si="37"/>
        <v>1369</v>
      </c>
      <c r="BF63" s="25">
        <f t="shared" si="38"/>
        <v>1400</v>
      </c>
      <c r="BG63" s="25">
        <f t="shared" si="39"/>
        <v>1435</v>
      </c>
      <c r="BH63" s="25">
        <f t="shared" si="40"/>
        <v>1466</v>
      </c>
      <c r="BI63" s="25">
        <f t="shared" si="41"/>
        <v>1498</v>
      </c>
      <c r="BM63" s="25">
        <f t="shared" ref="BM63:BV63" si="111">ROUND(BM29,0)</f>
        <v>71382</v>
      </c>
      <c r="BN63" s="25">
        <f t="shared" si="111"/>
        <v>75553</v>
      </c>
      <c r="BO63" s="25">
        <f t="shared" si="111"/>
        <v>77639</v>
      </c>
      <c r="BP63" s="25">
        <f t="shared" si="111"/>
        <v>81810</v>
      </c>
      <c r="BQ63" s="25">
        <f t="shared" si="111"/>
        <v>85983</v>
      </c>
      <c r="BR63" s="25">
        <f t="shared" si="111"/>
        <v>90153</v>
      </c>
      <c r="BS63" s="25">
        <f t="shared" si="111"/>
        <v>92239</v>
      </c>
      <c r="BT63" s="25">
        <f t="shared" si="111"/>
        <v>94326</v>
      </c>
      <c r="BU63" s="25">
        <f t="shared" si="111"/>
        <v>96411</v>
      </c>
      <c r="BV63" s="25">
        <f t="shared" si="111"/>
        <v>98496</v>
      </c>
    </row>
    <row r="64" spans="2:74" ht="15.75" hidden="1" x14ac:dyDescent="0.3">
      <c r="B64" s="31">
        <v>27</v>
      </c>
      <c r="C64" s="25">
        <f t="shared" ref="C64:L64" si="112">C31-C30</f>
        <v>721</v>
      </c>
      <c r="D64" s="25">
        <f t="shared" si="112"/>
        <v>764</v>
      </c>
      <c r="E64" s="25">
        <f t="shared" si="112"/>
        <v>785</v>
      </c>
      <c r="F64" s="25">
        <f t="shared" si="112"/>
        <v>827</v>
      </c>
      <c r="G64" s="25">
        <f t="shared" si="112"/>
        <v>868</v>
      </c>
      <c r="H64" s="25">
        <f t="shared" si="112"/>
        <v>911</v>
      </c>
      <c r="I64" s="25">
        <f t="shared" si="112"/>
        <v>932</v>
      </c>
      <c r="J64" s="25">
        <f t="shared" si="112"/>
        <v>952</v>
      </c>
      <c r="K64" s="25">
        <f t="shared" si="112"/>
        <v>974</v>
      </c>
      <c r="L64" s="25">
        <f t="shared" si="112"/>
        <v>995</v>
      </c>
      <c r="AA64" s="31">
        <v>27</v>
      </c>
      <c r="AB64" s="25">
        <f t="shared" si="44"/>
        <v>1083</v>
      </c>
      <c r="AC64" s="25">
        <f t="shared" si="45"/>
        <v>1152</v>
      </c>
      <c r="AD64" s="25">
        <f t="shared" si="46"/>
        <v>1184</v>
      </c>
      <c r="AE64" s="25">
        <f t="shared" si="47"/>
        <v>1246</v>
      </c>
      <c r="AF64" s="25">
        <f t="shared" si="48"/>
        <v>1304</v>
      </c>
      <c r="AG64" s="25">
        <f t="shared" si="70"/>
        <v>1369</v>
      </c>
      <c r="AH64" s="25">
        <f t="shared" si="49"/>
        <v>1403</v>
      </c>
      <c r="AI64" s="25">
        <f t="shared" si="50"/>
        <v>1433</v>
      </c>
      <c r="AJ64" s="25">
        <f t="shared" si="51"/>
        <v>1468</v>
      </c>
      <c r="AK64" s="25">
        <f t="shared" si="65"/>
        <v>1500</v>
      </c>
      <c r="AM64" s="31">
        <v>27</v>
      </c>
      <c r="AN64" s="25">
        <f t="shared" si="52"/>
        <v>1093</v>
      </c>
      <c r="AO64" s="25">
        <f t="shared" si="53"/>
        <v>1151</v>
      </c>
      <c r="AP64" s="25">
        <f t="shared" si="54"/>
        <v>1184</v>
      </c>
      <c r="AQ64" s="25">
        <f t="shared" si="55"/>
        <v>1250</v>
      </c>
      <c r="AR64" s="25">
        <f t="shared" si="56"/>
        <v>1314</v>
      </c>
      <c r="AS64" s="25">
        <f t="shared" si="57"/>
        <v>1381</v>
      </c>
      <c r="AT64" s="25">
        <f t="shared" si="58"/>
        <v>1411</v>
      </c>
      <c r="AU64" s="25">
        <f t="shared" si="59"/>
        <v>1439</v>
      </c>
      <c r="AV64" s="25">
        <f t="shared" si="60"/>
        <v>1471</v>
      </c>
      <c r="AW64" s="25">
        <f t="shared" si="61"/>
        <v>1502</v>
      </c>
      <c r="AY64" s="31">
        <v>27</v>
      </c>
      <c r="AZ64" s="25">
        <f t="shared" si="62"/>
        <v>1095</v>
      </c>
      <c r="BA64" s="25">
        <f t="shared" si="33"/>
        <v>1164</v>
      </c>
      <c r="BB64" s="25">
        <f t="shared" si="34"/>
        <v>1193</v>
      </c>
      <c r="BC64" s="25">
        <f t="shared" si="35"/>
        <v>1254</v>
      </c>
      <c r="BD64" s="25">
        <f t="shared" si="36"/>
        <v>1320</v>
      </c>
      <c r="BE64" s="25">
        <f t="shared" si="37"/>
        <v>1384</v>
      </c>
      <c r="BF64" s="25">
        <f t="shared" si="38"/>
        <v>1415</v>
      </c>
      <c r="BG64" s="25">
        <f t="shared" si="39"/>
        <v>1448</v>
      </c>
      <c r="BH64" s="25">
        <f t="shared" si="40"/>
        <v>1481</v>
      </c>
      <c r="BI64" s="25">
        <f t="shared" si="41"/>
        <v>1513</v>
      </c>
      <c r="BM64" s="25">
        <f t="shared" ref="BM64:BV64" si="113">ROUND(BM30,0)</f>
        <v>72095</v>
      </c>
      <c r="BN64" s="25">
        <f t="shared" si="113"/>
        <v>76308</v>
      </c>
      <c r="BO64" s="25">
        <f t="shared" si="113"/>
        <v>78415</v>
      </c>
      <c r="BP64" s="25">
        <f t="shared" si="113"/>
        <v>82628</v>
      </c>
      <c r="BQ64" s="25">
        <f t="shared" si="113"/>
        <v>86843</v>
      </c>
      <c r="BR64" s="25">
        <f t="shared" si="113"/>
        <v>91054</v>
      </c>
      <c r="BS64" s="25">
        <f t="shared" si="113"/>
        <v>93161</v>
      </c>
      <c r="BT64" s="25">
        <f t="shared" si="113"/>
        <v>95270</v>
      </c>
      <c r="BU64" s="25">
        <f t="shared" si="113"/>
        <v>97375</v>
      </c>
      <c r="BV64" s="25">
        <f t="shared" si="113"/>
        <v>99481</v>
      </c>
    </row>
    <row r="65" spans="2:74" ht="15.75" hidden="1" x14ac:dyDescent="0.3">
      <c r="B65" s="31">
        <v>28</v>
      </c>
      <c r="C65" s="25">
        <f t="shared" ref="C65:L65" si="114">C32-C31</f>
        <v>729</v>
      </c>
      <c r="D65" s="25">
        <f t="shared" si="114"/>
        <v>770</v>
      </c>
      <c r="E65" s="25">
        <f t="shared" si="114"/>
        <v>792</v>
      </c>
      <c r="F65" s="25">
        <f t="shared" si="114"/>
        <v>834</v>
      </c>
      <c r="G65" s="25">
        <f t="shared" si="114"/>
        <v>877</v>
      </c>
      <c r="H65" s="25">
        <f t="shared" si="114"/>
        <v>920</v>
      </c>
      <c r="I65" s="25">
        <f t="shared" si="114"/>
        <v>941</v>
      </c>
      <c r="J65" s="25">
        <f t="shared" si="114"/>
        <v>962</v>
      </c>
      <c r="K65" s="25">
        <f t="shared" si="114"/>
        <v>984</v>
      </c>
      <c r="L65" s="25">
        <f t="shared" si="114"/>
        <v>1005</v>
      </c>
      <c r="AA65" s="31">
        <v>28</v>
      </c>
      <c r="AB65" s="25">
        <f t="shared" si="44"/>
        <v>1095</v>
      </c>
      <c r="AC65" s="25">
        <f t="shared" si="45"/>
        <v>1162</v>
      </c>
      <c r="AD65" s="25">
        <f t="shared" si="46"/>
        <v>1195</v>
      </c>
      <c r="AE65" s="25">
        <f t="shared" si="47"/>
        <v>1257</v>
      </c>
      <c r="AF65" s="25">
        <f t="shared" si="48"/>
        <v>1317</v>
      </c>
      <c r="AG65" s="25">
        <f t="shared" si="70"/>
        <v>1383</v>
      </c>
      <c r="AH65" s="25">
        <f t="shared" si="49"/>
        <v>1417</v>
      </c>
      <c r="AI65" s="25">
        <f t="shared" si="50"/>
        <v>1448</v>
      </c>
      <c r="AJ65" s="25">
        <f t="shared" si="51"/>
        <v>1483</v>
      </c>
      <c r="AK65" s="25">
        <f t="shared" si="65"/>
        <v>1515</v>
      </c>
      <c r="AM65" s="31">
        <v>28</v>
      </c>
      <c r="AN65" s="25">
        <f t="shared" si="52"/>
        <v>1104</v>
      </c>
      <c r="AO65" s="25">
        <f t="shared" si="53"/>
        <v>1161</v>
      </c>
      <c r="AP65" s="25">
        <f t="shared" si="54"/>
        <v>1195</v>
      </c>
      <c r="AQ65" s="25">
        <f t="shared" si="55"/>
        <v>1261</v>
      </c>
      <c r="AR65" s="25">
        <f t="shared" si="56"/>
        <v>1328</v>
      </c>
      <c r="AS65" s="25">
        <f t="shared" si="57"/>
        <v>1394</v>
      </c>
      <c r="AT65" s="25">
        <f t="shared" si="58"/>
        <v>1424</v>
      </c>
      <c r="AU65" s="25">
        <f t="shared" si="59"/>
        <v>1454</v>
      </c>
      <c r="AV65" s="25">
        <f t="shared" si="60"/>
        <v>1486</v>
      </c>
      <c r="AW65" s="25">
        <f t="shared" si="61"/>
        <v>1517</v>
      </c>
      <c r="AY65" s="31">
        <v>28</v>
      </c>
      <c r="AZ65" s="25">
        <f t="shared" si="62"/>
        <v>1107</v>
      </c>
      <c r="BA65" s="25">
        <f t="shared" si="33"/>
        <v>1174</v>
      </c>
      <c r="BB65" s="25">
        <f t="shared" si="34"/>
        <v>1204</v>
      </c>
      <c r="BC65" s="25">
        <f t="shared" si="35"/>
        <v>1266</v>
      </c>
      <c r="BD65" s="25">
        <f t="shared" si="36"/>
        <v>1333</v>
      </c>
      <c r="BE65" s="25">
        <f t="shared" si="37"/>
        <v>1398</v>
      </c>
      <c r="BF65" s="25">
        <f t="shared" si="38"/>
        <v>1429</v>
      </c>
      <c r="BG65" s="25">
        <f t="shared" si="39"/>
        <v>1462</v>
      </c>
      <c r="BH65" s="25">
        <f t="shared" si="40"/>
        <v>1496</v>
      </c>
      <c r="BI65" s="25">
        <f t="shared" si="41"/>
        <v>1528</v>
      </c>
      <c r="BM65" s="25">
        <f t="shared" ref="BM65:BV65" si="115">ROUND(BM31,0)</f>
        <v>72816</v>
      </c>
      <c r="BN65" s="25">
        <f t="shared" si="115"/>
        <v>77072</v>
      </c>
      <c r="BO65" s="25">
        <f t="shared" si="115"/>
        <v>79200</v>
      </c>
      <c r="BP65" s="25">
        <f t="shared" si="115"/>
        <v>83455</v>
      </c>
      <c r="BQ65" s="25">
        <f t="shared" si="115"/>
        <v>87711</v>
      </c>
      <c r="BR65" s="25">
        <f t="shared" si="115"/>
        <v>91965</v>
      </c>
      <c r="BS65" s="25">
        <f t="shared" si="115"/>
        <v>94093</v>
      </c>
      <c r="BT65" s="25">
        <f t="shared" si="115"/>
        <v>96222</v>
      </c>
      <c r="BU65" s="25">
        <f t="shared" si="115"/>
        <v>98349</v>
      </c>
      <c r="BV65" s="25">
        <f t="shared" si="115"/>
        <v>100476</v>
      </c>
    </row>
    <row r="66" spans="2:74" ht="15.75" hidden="1" x14ac:dyDescent="0.3">
      <c r="B66" s="20">
        <v>29</v>
      </c>
      <c r="C66" s="25">
        <f t="shared" ref="C66:L66" si="116">C33-C32</f>
        <v>735</v>
      </c>
      <c r="D66" s="25">
        <f t="shared" si="116"/>
        <v>779</v>
      </c>
      <c r="E66" s="25">
        <f t="shared" si="116"/>
        <v>800</v>
      </c>
      <c r="F66" s="25">
        <f t="shared" si="116"/>
        <v>843</v>
      </c>
      <c r="G66" s="25">
        <f t="shared" si="116"/>
        <v>886</v>
      </c>
      <c r="H66" s="25">
        <f t="shared" si="116"/>
        <v>928</v>
      </c>
      <c r="I66" s="25">
        <f t="shared" si="116"/>
        <v>950</v>
      </c>
      <c r="J66" s="25">
        <f t="shared" si="116"/>
        <v>972</v>
      </c>
      <c r="K66" s="25">
        <f t="shared" si="116"/>
        <v>993</v>
      </c>
      <c r="L66" s="25">
        <f t="shared" si="116"/>
        <v>1015</v>
      </c>
      <c r="AA66" s="20">
        <v>29</v>
      </c>
      <c r="AB66" s="25">
        <f t="shared" si="44"/>
        <v>1105</v>
      </c>
      <c r="AC66" s="25">
        <f t="shared" si="45"/>
        <v>1175</v>
      </c>
      <c r="AD66" s="25">
        <f t="shared" si="46"/>
        <v>1207</v>
      </c>
      <c r="AE66" s="25">
        <f t="shared" si="47"/>
        <v>1270</v>
      </c>
      <c r="AF66" s="25">
        <f t="shared" si="48"/>
        <v>1330</v>
      </c>
      <c r="AG66" s="25">
        <f t="shared" si="70"/>
        <v>1396</v>
      </c>
      <c r="AH66" s="25">
        <f t="shared" si="49"/>
        <v>1431</v>
      </c>
      <c r="AI66" s="25">
        <f t="shared" si="50"/>
        <v>1463</v>
      </c>
      <c r="AJ66" s="25">
        <f t="shared" si="51"/>
        <v>1497</v>
      </c>
      <c r="AK66" s="25">
        <f t="shared" si="65"/>
        <v>1530</v>
      </c>
      <c r="AM66" s="20">
        <v>29</v>
      </c>
      <c r="AN66" s="25">
        <f t="shared" si="52"/>
        <v>1113</v>
      </c>
      <c r="AO66" s="25">
        <f t="shared" si="53"/>
        <v>1174</v>
      </c>
      <c r="AP66" s="25">
        <f t="shared" si="54"/>
        <v>1207</v>
      </c>
      <c r="AQ66" s="25">
        <f t="shared" si="55"/>
        <v>1274</v>
      </c>
      <c r="AR66" s="25">
        <f t="shared" si="56"/>
        <v>1342</v>
      </c>
      <c r="AS66" s="25">
        <f t="shared" si="57"/>
        <v>1406</v>
      </c>
      <c r="AT66" s="25">
        <f t="shared" si="58"/>
        <v>1438</v>
      </c>
      <c r="AU66" s="25">
        <f t="shared" si="59"/>
        <v>1469</v>
      </c>
      <c r="AV66" s="25">
        <f t="shared" si="60"/>
        <v>1500</v>
      </c>
      <c r="AW66" s="25">
        <f t="shared" si="61"/>
        <v>1532</v>
      </c>
      <c r="AY66" s="20">
        <v>29</v>
      </c>
      <c r="AZ66" s="25">
        <f t="shared" si="62"/>
        <v>1117</v>
      </c>
      <c r="BA66" s="25">
        <f t="shared" si="33"/>
        <v>1187</v>
      </c>
      <c r="BB66" s="25">
        <f t="shared" si="34"/>
        <v>1216</v>
      </c>
      <c r="BC66" s="25">
        <f t="shared" si="35"/>
        <v>1280</v>
      </c>
      <c r="BD66" s="25">
        <f t="shared" si="36"/>
        <v>1346</v>
      </c>
      <c r="BE66" s="25">
        <f t="shared" si="37"/>
        <v>1411</v>
      </c>
      <c r="BF66" s="25">
        <f t="shared" si="38"/>
        <v>1443</v>
      </c>
      <c r="BG66" s="25">
        <f t="shared" si="39"/>
        <v>1477</v>
      </c>
      <c r="BH66" s="25">
        <f t="shared" si="40"/>
        <v>1510</v>
      </c>
      <c r="BI66" s="25">
        <f t="shared" si="41"/>
        <v>1543</v>
      </c>
      <c r="BM66" s="25">
        <f t="shared" ref="BM66:BV66" si="117">ROUND(BM32,0)</f>
        <v>73545</v>
      </c>
      <c r="BN66" s="25">
        <f t="shared" si="117"/>
        <v>77842</v>
      </c>
      <c r="BO66" s="25">
        <f t="shared" si="117"/>
        <v>79992</v>
      </c>
      <c r="BP66" s="25">
        <f t="shared" si="117"/>
        <v>84289</v>
      </c>
      <c r="BQ66" s="25">
        <f t="shared" si="117"/>
        <v>88588</v>
      </c>
      <c r="BR66" s="25">
        <f t="shared" si="117"/>
        <v>92885</v>
      </c>
      <c r="BS66" s="25">
        <f t="shared" si="117"/>
        <v>95034</v>
      </c>
      <c r="BT66" s="25">
        <f t="shared" si="117"/>
        <v>97184</v>
      </c>
      <c r="BU66" s="25">
        <f t="shared" si="117"/>
        <v>99333</v>
      </c>
      <c r="BV66" s="25">
        <f t="shared" si="117"/>
        <v>101481</v>
      </c>
    </row>
    <row r="67" spans="2:74" ht="15.75" hidden="1" x14ac:dyDescent="0.3">
      <c r="B67" s="26">
        <v>30</v>
      </c>
      <c r="C67" s="25">
        <f t="shared" ref="C67:L67" si="118">C34-C33</f>
        <v>743</v>
      </c>
      <c r="D67" s="25">
        <f t="shared" si="118"/>
        <v>786</v>
      </c>
      <c r="E67" s="25">
        <f t="shared" si="118"/>
        <v>807</v>
      </c>
      <c r="F67" s="25">
        <f t="shared" si="118"/>
        <v>851</v>
      </c>
      <c r="G67" s="25">
        <f t="shared" si="118"/>
        <v>895</v>
      </c>
      <c r="H67" s="25">
        <f t="shared" si="118"/>
        <v>939</v>
      </c>
      <c r="I67" s="25">
        <f t="shared" si="118"/>
        <v>960</v>
      </c>
      <c r="J67" s="25">
        <f t="shared" si="118"/>
        <v>982</v>
      </c>
      <c r="K67" s="25">
        <f t="shared" si="118"/>
        <v>1003</v>
      </c>
      <c r="L67" s="25">
        <f t="shared" si="118"/>
        <v>1025</v>
      </c>
      <c r="AA67" s="26">
        <v>30</v>
      </c>
      <c r="AB67" s="25">
        <f t="shared" si="44"/>
        <v>1117</v>
      </c>
      <c r="AC67" s="25">
        <f t="shared" si="45"/>
        <v>1186</v>
      </c>
      <c r="AD67" s="25">
        <f t="shared" si="46"/>
        <v>1218</v>
      </c>
      <c r="AE67" s="25">
        <f t="shared" si="47"/>
        <v>1282</v>
      </c>
      <c r="AF67" s="25">
        <f t="shared" si="48"/>
        <v>1343</v>
      </c>
      <c r="AG67" s="25">
        <f t="shared" si="70"/>
        <v>1412</v>
      </c>
      <c r="AH67" s="25">
        <f t="shared" si="49"/>
        <v>1446</v>
      </c>
      <c r="AI67" s="25">
        <f t="shared" si="50"/>
        <v>1478</v>
      </c>
      <c r="AJ67" s="25">
        <f t="shared" si="51"/>
        <v>1512</v>
      </c>
      <c r="AK67" s="25">
        <f t="shared" si="65"/>
        <v>1545</v>
      </c>
      <c r="AM67" s="26">
        <v>30</v>
      </c>
      <c r="AN67" s="25">
        <f t="shared" si="52"/>
        <v>1124</v>
      </c>
      <c r="AO67" s="25">
        <f t="shared" si="53"/>
        <v>1185</v>
      </c>
      <c r="AP67" s="25">
        <f t="shared" si="54"/>
        <v>1218</v>
      </c>
      <c r="AQ67" s="25">
        <f t="shared" si="55"/>
        <v>1287</v>
      </c>
      <c r="AR67" s="25">
        <f t="shared" si="56"/>
        <v>1356</v>
      </c>
      <c r="AS67" s="25">
        <f t="shared" si="57"/>
        <v>1421</v>
      </c>
      <c r="AT67" s="25">
        <f t="shared" si="58"/>
        <v>1453</v>
      </c>
      <c r="AU67" s="25">
        <f t="shared" si="59"/>
        <v>1484</v>
      </c>
      <c r="AV67" s="25">
        <f t="shared" si="60"/>
        <v>1515</v>
      </c>
      <c r="AW67" s="25">
        <f t="shared" si="61"/>
        <v>1547</v>
      </c>
      <c r="AY67" s="26">
        <v>30</v>
      </c>
      <c r="AZ67" s="25">
        <f t="shared" si="62"/>
        <v>1129</v>
      </c>
      <c r="BA67" s="25">
        <f t="shared" si="33"/>
        <v>1198</v>
      </c>
      <c r="BB67" s="25">
        <f t="shared" si="34"/>
        <v>1227</v>
      </c>
      <c r="BC67" s="25">
        <f t="shared" si="35"/>
        <v>1293</v>
      </c>
      <c r="BD67" s="25">
        <f t="shared" si="36"/>
        <v>1359</v>
      </c>
      <c r="BE67" s="25">
        <f t="shared" si="37"/>
        <v>1427</v>
      </c>
      <c r="BF67" s="25">
        <f t="shared" si="38"/>
        <v>1457</v>
      </c>
      <c r="BG67" s="25">
        <f t="shared" si="39"/>
        <v>1492</v>
      </c>
      <c r="BH67" s="25">
        <f t="shared" si="40"/>
        <v>1525</v>
      </c>
      <c r="BI67" s="25">
        <f t="shared" si="41"/>
        <v>1558</v>
      </c>
      <c r="BM67" s="25">
        <f t="shared" ref="BM67:BV67" si="119">ROUND(BM33,0)</f>
        <v>74280</v>
      </c>
      <c r="BN67" s="25">
        <f t="shared" si="119"/>
        <v>78621</v>
      </c>
      <c r="BO67" s="25">
        <f t="shared" si="119"/>
        <v>80792</v>
      </c>
      <c r="BP67" s="25">
        <f t="shared" si="119"/>
        <v>85132</v>
      </c>
      <c r="BQ67" s="25">
        <f t="shared" si="119"/>
        <v>89474</v>
      </c>
      <c r="BR67" s="25">
        <f t="shared" si="119"/>
        <v>93813</v>
      </c>
      <c r="BS67" s="25">
        <f t="shared" si="119"/>
        <v>95984</v>
      </c>
      <c r="BT67" s="25">
        <f t="shared" si="119"/>
        <v>98156</v>
      </c>
      <c r="BU67" s="25">
        <f t="shared" si="119"/>
        <v>100326</v>
      </c>
      <c r="BV67" s="25">
        <f t="shared" si="119"/>
        <v>102496</v>
      </c>
    </row>
    <row r="68" spans="2:74" ht="15.75" hidden="1" x14ac:dyDescent="0.3">
      <c r="B68" s="31">
        <v>31</v>
      </c>
      <c r="C68" s="25">
        <f t="shared" ref="C68:L68" si="120">C35-C34</f>
        <v>750</v>
      </c>
      <c r="D68" s="25">
        <f t="shared" si="120"/>
        <v>794</v>
      </c>
      <c r="E68" s="25">
        <f t="shared" si="120"/>
        <v>816</v>
      </c>
      <c r="F68" s="25">
        <f t="shared" si="120"/>
        <v>860</v>
      </c>
      <c r="G68" s="25">
        <f t="shared" si="120"/>
        <v>903</v>
      </c>
      <c r="H68" s="25">
        <f t="shared" si="120"/>
        <v>947</v>
      </c>
      <c r="I68" s="25">
        <f t="shared" si="120"/>
        <v>970</v>
      </c>
      <c r="J68" s="25">
        <f t="shared" si="120"/>
        <v>991</v>
      </c>
      <c r="K68" s="25">
        <f t="shared" si="120"/>
        <v>1014</v>
      </c>
      <c r="L68" s="25">
        <f t="shared" si="120"/>
        <v>1035</v>
      </c>
      <c r="AA68" s="31">
        <v>31</v>
      </c>
      <c r="AB68" s="25">
        <f t="shared" si="44"/>
        <v>1128</v>
      </c>
      <c r="AC68" s="25">
        <f t="shared" si="45"/>
        <v>1198</v>
      </c>
      <c r="AD68" s="25">
        <f t="shared" si="46"/>
        <v>1231</v>
      </c>
      <c r="AE68" s="25">
        <f t="shared" si="47"/>
        <v>1295</v>
      </c>
      <c r="AF68" s="25">
        <f t="shared" si="48"/>
        <v>1355</v>
      </c>
      <c r="AG68" s="25">
        <f t="shared" si="70"/>
        <v>1425</v>
      </c>
      <c r="AH68" s="25">
        <f t="shared" si="49"/>
        <v>1461</v>
      </c>
      <c r="AI68" s="25">
        <f t="shared" si="50"/>
        <v>1492</v>
      </c>
      <c r="AJ68" s="25">
        <f t="shared" si="51"/>
        <v>1528</v>
      </c>
      <c r="AK68" s="25">
        <f t="shared" si="65"/>
        <v>1560</v>
      </c>
      <c r="AM68" s="31">
        <v>31</v>
      </c>
      <c r="AN68" s="25">
        <f t="shared" si="52"/>
        <v>1135</v>
      </c>
      <c r="AO68" s="25">
        <f t="shared" si="53"/>
        <v>1197</v>
      </c>
      <c r="AP68" s="25">
        <f t="shared" si="54"/>
        <v>1231</v>
      </c>
      <c r="AQ68" s="25">
        <f t="shared" si="55"/>
        <v>1301</v>
      </c>
      <c r="AR68" s="25">
        <f t="shared" si="56"/>
        <v>1369</v>
      </c>
      <c r="AS68" s="25">
        <f t="shared" si="57"/>
        <v>1433</v>
      </c>
      <c r="AT68" s="25">
        <f t="shared" si="58"/>
        <v>1468</v>
      </c>
      <c r="AU68" s="25">
        <f t="shared" si="59"/>
        <v>1498</v>
      </c>
      <c r="AV68" s="25">
        <f t="shared" si="60"/>
        <v>1531</v>
      </c>
      <c r="AW68" s="25">
        <f t="shared" si="61"/>
        <v>1562</v>
      </c>
      <c r="AY68" s="31">
        <v>31</v>
      </c>
      <c r="AZ68" s="25">
        <f t="shared" si="62"/>
        <v>1140</v>
      </c>
      <c r="BA68" s="25">
        <f t="shared" si="33"/>
        <v>1210</v>
      </c>
      <c r="BB68" s="25">
        <f t="shared" si="34"/>
        <v>1240</v>
      </c>
      <c r="BC68" s="25">
        <f t="shared" si="35"/>
        <v>1306</v>
      </c>
      <c r="BD68" s="25">
        <f t="shared" si="36"/>
        <v>1372</v>
      </c>
      <c r="BE68" s="25">
        <f t="shared" si="37"/>
        <v>1440</v>
      </c>
      <c r="BF68" s="25">
        <f t="shared" si="38"/>
        <v>1472</v>
      </c>
      <c r="BG68" s="25">
        <f t="shared" si="39"/>
        <v>1506</v>
      </c>
      <c r="BH68" s="25">
        <f t="shared" si="40"/>
        <v>1541</v>
      </c>
      <c r="BI68" s="25">
        <f t="shared" si="41"/>
        <v>1574</v>
      </c>
      <c r="BM68" s="25">
        <f t="shared" ref="BM68:BV68" si="121">ROUND(BM34,0)</f>
        <v>75023</v>
      </c>
      <c r="BN68" s="25">
        <f t="shared" si="121"/>
        <v>79407</v>
      </c>
      <c r="BO68" s="25">
        <f t="shared" si="121"/>
        <v>81599</v>
      </c>
      <c r="BP68" s="25">
        <f t="shared" si="121"/>
        <v>85983</v>
      </c>
      <c r="BQ68" s="25">
        <f t="shared" si="121"/>
        <v>90369</v>
      </c>
      <c r="BR68" s="25">
        <f t="shared" si="121"/>
        <v>94752</v>
      </c>
      <c r="BS68" s="25">
        <f t="shared" si="121"/>
        <v>96944</v>
      </c>
      <c r="BT68" s="25">
        <f t="shared" si="121"/>
        <v>99138</v>
      </c>
      <c r="BU68" s="25">
        <f t="shared" si="121"/>
        <v>101329</v>
      </c>
      <c r="BV68" s="25">
        <f t="shared" si="121"/>
        <v>103521</v>
      </c>
    </row>
    <row r="69" spans="2:74" hidden="1" x14ac:dyDescent="0.3">
      <c r="C69" s="25"/>
      <c r="D69" s="25"/>
      <c r="E69" s="25"/>
      <c r="F69" s="25"/>
      <c r="G69" s="25"/>
      <c r="H69" s="25"/>
      <c r="I69" s="25"/>
      <c r="J69" s="25"/>
      <c r="K69" s="25"/>
      <c r="L69" s="25"/>
      <c r="AB69" s="25">
        <f>AB35-C35</f>
        <v>378</v>
      </c>
      <c r="AC69" s="25">
        <f t="shared" ref="AC69:AJ69" si="122">AC35-D35</f>
        <v>404</v>
      </c>
      <c r="AD69" s="25">
        <f t="shared" si="122"/>
        <v>415</v>
      </c>
      <c r="AE69" s="25">
        <f t="shared" si="122"/>
        <v>435</v>
      </c>
      <c r="AF69" s="25">
        <f t="shared" si="122"/>
        <v>452</v>
      </c>
      <c r="AG69" s="25">
        <f t="shared" si="122"/>
        <v>478</v>
      </c>
      <c r="AH69" s="25">
        <f t="shared" si="122"/>
        <v>491</v>
      </c>
      <c r="AI69" s="25">
        <f t="shared" si="122"/>
        <v>501</v>
      </c>
      <c r="AJ69" s="25">
        <f t="shared" si="122"/>
        <v>514</v>
      </c>
      <c r="AK69" s="25">
        <f>AK35-L35</f>
        <v>525</v>
      </c>
      <c r="AN69" s="25">
        <f>AN35-AB35</f>
        <v>381</v>
      </c>
      <c r="AO69" s="25">
        <f t="shared" ref="AO69:AW69" si="123">AO35-AC35</f>
        <v>399</v>
      </c>
      <c r="AP69" s="25">
        <f t="shared" si="123"/>
        <v>411</v>
      </c>
      <c r="AQ69" s="25">
        <f t="shared" si="123"/>
        <v>437</v>
      </c>
      <c r="AR69" s="25">
        <f t="shared" si="123"/>
        <v>462</v>
      </c>
      <c r="AS69" s="25">
        <f t="shared" si="123"/>
        <v>481</v>
      </c>
      <c r="AT69" s="25">
        <f t="shared" si="123"/>
        <v>493</v>
      </c>
      <c r="AU69" s="25">
        <f t="shared" si="123"/>
        <v>502</v>
      </c>
      <c r="AV69" s="25">
        <f t="shared" si="123"/>
        <v>512</v>
      </c>
      <c r="AW69" s="25">
        <f t="shared" si="123"/>
        <v>522</v>
      </c>
      <c r="AZ69" s="25">
        <f>AZ35-AN35</f>
        <v>382</v>
      </c>
      <c r="BA69" s="25">
        <f t="shared" ref="BA69" si="124">BA35-AO35</f>
        <v>408</v>
      </c>
      <c r="BB69" s="25">
        <f t="shared" ref="BB69" si="125">BB35-AP35</f>
        <v>416</v>
      </c>
      <c r="BC69" s="25">
        <f t="shared" ref="BC69" si="126">BC35-AQ35</f>
        <v>437</v>
      </c>
      <c r="BD69" s="25">
        <f t="shared" ref="BD69" si="127">BD35-AR35</f>
        <v>460</v>
      </c>
      <c r="BE69" s="25">
        <f t="shared" ref="BE69" si="128">BE35-AS35</f>
        <v>484</v>
      </c>
      <c r="BF69" s="25">
        <f t="shared" ref="BF69" si="129">BF35-AT35</f>
        <v>492</v>
      </c>
      <c r="BG69" s="25">
        <f t="shared" ref="BG69" si="130">BG35-AU35</f>
        <v>505</v>
      </c>
      <c r="BH69" s="25">
        <f t="shared" ref="BH69" si="131">BH35-AV35</f>
        <v>517</v>
      </c>
      <c r="BI69" s="25">
        <f t="shared" ref="BI69" si="132">BI35-AW35</f>
        <v>529</v>
      </c>
      <c r="BM69" s="25">
        <f t="shared" ref="BM69:BV69" si="133">ROUND(BM35,0)</f>
        <v>75773</v>
      </c>
      <c r="BN69" s="25">
        <f t="shared" si="133"/>
        <v>80201</v>
      </c>
      <c r="BO69" s="25">
        <f t="shared" si="133"/>
        <v>82415</v>
      </c>
      <c r="BP69" s="25">
        <f t="shared" si="133"/>
        <v>86843</v>
      </c>
      <c r="BQ69" s="25">
        <f t="shared" si="133"/>
        <v>91272</v>
      </c>
      <c r="BR69" s="25">
        <f t="shared" si="133"/>
        <v>95699</v>
      </c>
      <c r="BS69" s="25">
        <f t="shared" si="133"/>
        <v>97914</v>
      </c>
      <c r="BT69" s="25">
        <f t="shared" si="133"/>
        <v>100129</v>
      </c>
      <c r="BU69" s="25">
        <f t="shared" si="133"/>
        <v>102343</v>
      </c>
      <c r="BV69" s="25">
        <f t="shared" si="133"/>
        <v>104556</v>
      </c>
    </row>
    <row r="70" spans="2:74" hidden="1" x14ac:dyDescent="0.3">
      <c r="C70" s="25"/>
      <c r="D70" s="25"/>
      <c r="E70" s="25"/>
      <c r="F70" s="25"/>
      <c r="G70" s="25"/>
      <c r="H70" s="25"/>
      <c r="I70" s="25"/>
      <c r="J70" s="25"/>
      <c r="K70" s="25"/>
      <c r="L70" s="25"/>
      <c r="AB70" s="41"/>
      <c r="AC70" s="25"/>
    </row>
    <row r="71" spans="2:74" ht="15.75" hidden="1" x14ac:dyDescent="0.3">
      <c r="B71" s="56">
        <v>2</v>
      </c>
      <c r="C71" s="58"/>
      <c r="D71" s="59"/>
      <c r="E71" s="60" t="s">
        <v>5399</v>
      </c>
      <c r="F71" s="9">
        <v>1</v>
      </c>
      <c r="G71" s="25"/>
      <c r="H71" s="25"/>
      <c r="I71" s="25"/>
      <c r="J71" s="25"/>
      <c r="K71" s="25"/>
      <c r="L71" s="25"/>
      <c r="N71" s="38"/>
      <c r="AA71" s="20">
        <v>2</v>
      </c>
      <c r="AB71" s="40">
        <f>AB6/C5</f>
        <v>1.0502277771288402</v>
      </c>
      <c r="AC71" s="40">
        <f t="shared" ref="AC71:AK71" si="134">AC6/D5</f>
        <v>1.0482886588719234</v>
      </c>
      <c r="AD71" s="40">
        <f t="shared" si="134"/>
        <v>1.0465096341385001</v>
      </c>
      <c r="AE71" s="40">
        <f t="shared" si="134"/>
        <v>1.0448510795957433</v>
      </c>
      <c r="AF71" s="40">
        <f t="shared" si="134"/>
        <v>1.0433181548208275</v>
      </c>
      <c r="AG71" s="40">
        <f t="shared" si="134"/>
        <v>1.0418978965234471</v>
      </c>
      <c r="AH71" s="40">
        <f t="shared" si="134"/>
        <v>1.0406166071888452</v>
      </c>
      <c r="AI71" s="40">
        <f t="shared" si="134"/>
        <v>1.039404491188175</v>
      </c>
      <c r="AJ71" s="40">
        <f t="shared" si="134"/>
        <v>1.0382725804789226</v>
      </c>
      <c r="AK71" s="40">
        <f t="shared" si="134"/>
        <v>1.0371959229144843</v>
      </c>
      <c r="AM71" s="20">
        <v>2</v>
      </c>
      <c r="AN71" s="40">
        <f>AN6/AB5</f>
        <v>1.0502336177038052</v>
      </c>
      <c r="AO71" s="40">
        <f t="shared" ref="AO71:AW71" si="135">AO6/AC5</f>
        <v>1.0482704927149371</v>
      </c>
      <c r="AP71" s="40">
        <f t="shared" si="135"/>
        <v>1.0464907978076816</v>
      </c>
      <c r="AQ71" s="40">
        <f t="shared" si="135"/>
        <v>1.0448317529235873</v>
      </c>
      <c r="AR71" s="40">
        <f t="shared" si="135"/>
        <v>1.0433395059296324</v>
      </c>
      <c r="AS71" s="40">
        <f t="shared" si="135"/>
        <v>1.0419180993586095</v>
      </c>
      <c r="AT71" s="40">
        <f t="shared" si="135"/>
        <v>1.040615733792144</v>
      </c>
      <c r="AU71" s="40">
        <f t="shared" si="135"/>
        <v>1.039384832950327</v>
      </c>
      <c r="AV71" s="40">
        <f t="shared" si="135"/>
        <v>1.0382524869244181</v>
      </c>
      <c r="AW71" s="40">
        <f t="shared" si="135"/>
        <v>1.0371761357996094</v>
      </c>
      <c r="AY71" s="20">
        <v>2</v>
      </c>
      <c r="AZ71" s="40">
        <f>AZ6/AN5</f>
        <v>1.0502151084794376</v>
      </c>
      <c r="BA71" s="40">
        <f t="shared" ref="BA71:BA100" si="136">BA6/AO5</f>
        <v>1.0482735723771581</v>
      </c>
      <c r="BB71" s="40">
        <f t="shared" ref="BB71:BB100" si="137">BB6/AP5</f>
        <v>1.0464933687002653</v>
      </c>
      <c r="BC71" s="40">
        <f t="shared" ref="BC71:BC100" si="138">BC6/AQ5</f>
        <v>1.0448329970858552</v>
      </c>
      <c r="BD71" s="40">
        <f t="shared" ref="BD71:BD100" si="139">BD6/AR5</f>
        <v>1.0433197428257801</v>
      </c>
      <c r="BE71" s="40">
        <f t="shared" ref="BE71:BE100" si="140">BE6/AS5</f>
        <v>1.0419168460405575</v>
      </c>
      <c r="BF71" s="40">
        <f t="shared" ref="BF71:BF100" si="141">BF6/AT5</f>
        <v>1.040614129345985</v>
      </c>
      <c r="BG71" s="40">
        <f t="shared" ref="BG71:BG100" si="142">BG6/AU5</f>
        <v>1.03938226654706</v>
      </c>
      <c r="BH71" s="40">
        <f t="shared" ref="BH71:BH100" si="143">BH6/AV5</f>
        <v>1.0382496003265418</v>
      </c>
      <c r="BI71" s="40">
        <f t="shared" ref="BI71:BI100" si="144">BI6/AW5</f>
        <v>1.0371888581588304</v>
      </c>
    </row>
    <row r="72" spans="2:74" ht="15.75" hidden="1" x14ac:dyDescent="0.3">
      <c r="B72" s="56">
        <v>3</v>
      </c>
      <c r="C72" s="58"/>
      <c r="D72" s="59"/>
      <c r="E72" s="60" t="s">
        <v>5400</v>
      </c>
      <c r="F72" s="9">
        <v>2</v>
      </c>
      <c r="G72" s="25"/>
      <c r="H72" s="25"/>
      <c r="I72" s="25"/>
      <c r="J72" s="25"/>
      <c r="K72" s="25"/>
      <c r="L72" s="25"/>
      <c r="AA72" s="20">
        <v>3</v>
      </c>
      <c r="AB72" s="40">
        <f>AB7/C6</f>
        <v>1.0482886588719234</v>
      </c>
      <c r="AC72" s="40">
        <f t="shared" ref="AC72:AC100" si="145">AC7/D6</f>
        <v>1.0465096341385001</v>
      </c>
      <c r="AD72" s="40">
        <f t="shared" ref="AD72:AD100" si="146">AD7/E6</f>
        <v>1.0448510795957433</v>
      </c>
      <c r="AE72" s="40">
        <f t="shared" ref="AE72:AE100" si="147">AE7/F6</f>
        <v>1.0433181548208275</v>
      </c>
      <c r="AF72" s="40">
        <f t="shared" ref="AF72:AF100" si="148">AF7/G6</f>
        <v>1.0418978965234471</v>
      </c>
      <c r="AG72" s="40">
        <f t="shared" ref="AG72:AG100" si="149">AG7/H6</f>
        <v>1.0406166071888452</v>
      </c>
      <c r="AH72" s="40">
        <f t="shared" ref="AH72:AH100" si="150">AH7/I6</f>
        <v>1.039404491188175</v>
      </c>
      <c r="AI72" s="40">
        <f t="shared" ref="AI72:AI100" si="151">AI7/J6</f>
        <v>1.0382725804789226</v>
      </c>
      <c r="AJ72" s="40">
        <f t="shared" ref="AJ72:AJ100" si="152">AJ7/K6</f>
        <v>1.0371959229144843</v>
      </c>
      <c r="AK72" s="40">
        <f t="shared" ref="AK72:AK100" si="153">AK7/L6</f>
        <v>1.0361867014677688</v>
      </c>
      <c r="AM72" s="20">
        <v>3</v>
      </c>
      <c r="AN72" s="40">
        <f t="shared" ref="AN72:AN99" si="154">AN7/AB6</f>
        <v>1.0482704927149371</v>
      </c>
      <c r="AO72" s="40">
        <f t="shared" ref="AO72:AO100" si="155">AO7/AC6</f>
        <v>1.0464907978076816</v>
      </c>
      <c r="AP72" s="40">
        <f t="shared" ref="AP72:AP100" si="156">AP7/AD6</f>
        <v>1.0448317529235873</v>
      </c>
      <c r="AQ72" s="40">
        <f t="shared" ref="AQ72:AQ100" si="157">AQ7/AE6</f>
        <v>1.0433395059296324</v>
      </c>
      <c r="AR72" s="40">
        <f t="shared" ref="AR72:AR100" si="158">AR7/AF6</f>
        <v>1.0419180993586095</v>
      </c>
      <c r="AS72" s="40">
        <f t="shared" ref="AS72:AS100" si="159">AS7/AG6</f>
        <v>1.040615733792144</v>
      </c>
      <c r="AT72" s="40">
        <f t="shared" ref="AT72:AT100" si="160">AT7/AH6</f>
        <v>1.039384832950327</v>
      </c>
      <c r="AU72" s="40">
        <f t="shared" ref="AU72:AU100" si="161">AU7/AI6</f>
        <v>1.0382524869244181</v>
      </c>
      <c r="AV72" s="40">
        <f t="shared" ref="AV72:AV100" si="162">AV7/AJ6</f>
        <v>1.0371761357996094</v>
      </c>
      <c r="AW72" s="40">
        <f t="shared" ref="AW72:AW100" si="163">AW7/AK6</f>
        <v>1.036182628490814</v>
      </c>
      <c r="AY72" s="20">
        <v>3</v>
      </c>
      <c r="AZ72" s="40">
        <f t="shared" ref="AZ72:AZ99" si="164">AZ7/AN6</f>
        <v>1.0482735723771581</v>
      </c>
      <c r="BA72" s="40">
        <f t="shared" si="136"/>
        <v>1.0464933687002653</v>
      </c>
      <c r="BB72" s="40">
        <f t="shared" si="137"/>
        <v>1.0448329970858552</v>
      </c>
      <c r="BC72" s="40">
        <f t="shared" si="138"/>
        <v>1.0433197428257801</v>
      </c>
      <c r="BD72" s="40">
        <f t="shared" si="139"/>
        <v>1.0419168460405575</v>
      </c>
      <c r="BE72" s="40">
        <f t="shared" si="140"/>
        <v>1.040614129345985</v>
      </c>
      <c r="BF72" s="40">
        <f t="shared" si="141"/>
        <v>1.03938226654706</v>
      </c>
      <c r="BG72" s="40">
        <f t="shared" si="142"/>
        <v>1.0382496003265418</v>
      </c>
      <c r="BH72" s="40">
        <f t="shared" si="143"/>
        <v>1.0371888581588304</v>
      </c>
      <c r="BI72" s="40">
        <f t="shared" si="144"/>
        <v>1.0361945476877921</v>
      </c>
    </row>
    <row r="73" spans="2:74" ht="15.75" hidden="1" x14ac:dyDescent="0.3">
      <c r="B73" s="56">
        <v>4</v>
      </c>
      <c r="C73" s="58"/>
      <c r="D73" s="59"/>
      <c r="E73" s="61" t="s">
        <v>5401</v>
      </c>
      <c r="F73" s="9">
        <v>3</v>
      </c>
      <c r="G73" s="25"/>
      <c r="H73" s="25"/>
      <c r="I73" s="25"/>
      <c r="J73" s="25"/>
      <c r="K73" s="25"/>
      <c r="L73" s="25"/>
      <c r="AA73" s="20">
        <v>4</v>
      </c>
      <c r="AB73" s="40">
        <f>AB8/C7</f>
        <v>1.0465096341385001</v>
      </c>
      <c r="AC73" s="40">
        <f t="shared" si="145"/>
        <v>1.0448510795957433</v>
      </c>
      <c r="AD73" s="40">
        <f t="shared" si="146"/>
        <v>1.0433181548208275</v>
      </c>
      <c r="AE73" s="40">
        <f t="shared" si="147"/>
        <v>1.0418978965234471</v>
      </c>
      <c r="AF73" s="40">
        <f t="shared" si="148"/>
        <v>1.0406166071888452</v>
      </c>
      <c r="AG73" s="40">
        <f t="shared" si="149"/>
        <v>1.039404491188175</v>
      </c>
      <c r="AH73" s="40">
        <f t="shared" si="150"/>
        <v>1.0382725804789226</v>
      </c>
      <c r="AI73" s="40">
        <f t="shared" si="151"/>
        <v>1.0371959229144843</v>
      </c>
      <c r="AJ73" s="40">
        <f t="shared" si="152"/>
        <v>1.0361867014677688</v>
      </c>
      <c r="AK73" s="40">
        <f t="shared" si="153"/>
        <v>1.035253855890488</v>
      </c>
      <c r="AM73" s="20">
        <v>4</v>
      </c>
      <c r="AN73" s="40">
        <f t="shared" si="154"/>
        <v>1.0464907978076816</v>
      </c>
      <c r="AO73" s="40">
        <f t="shared" si="155"/>
        <v>1.0448317529235873</v>
      </c>
      <c r="AP73" s="40">
        <f t="shared" si="156"/>
        <v>1.0433395059296324</v>
      </c>
      <c r="AQ73" s="40">
        <f t="shared" si="157"/>
        <v>1.0419180993586095</v>
      </c>
      <c r="AR73" s="40">
        <f t="shared" si="158"/>
        <v>1.040615733792144</v>
      </c>
      <c r="AS73" s="40">
        <f t="shared" si="159"/>
        <v>1.039384832950327</v>
      </c>
      <c r="AT73" s="40">
        <f t="shared" si="160"/>
        <v>1.0382524869244181</v>
      </c>
      <c r="AU73" s="40">
        <f t="shared" si="161"/>
        <v>1.0371761357996094</v>
      </c>
      <c r="AV73" s="40">
        <f t="shared" si="162"/>
        <v>1.036182628490814</v>
      </c>
      <c r="AW73" s="40">
        <f t="shared" si="163"/>
        <v>1.0352494829972168</v>
      </c>
      <c r="AY73" s="20">
        <v>4</v>
      </c>
      <c r="AZ73" s="40">
        <f t="shared" si="164"/>
        <v>1.0464933687002653</v>
      </c>
      <c r="BA73" s="40">
        <f t="shared" si="136"/>
        <v>1.0448329970858552</v>
      </c>
      <c r="BB73" s="40">
        <f t="shared" si="137"/>
        <v>1.0433197428257801</v>
      </c>
      <c r="BC73" s="40">
        <f t="shared" si="138"/>
        <v>1.0419168460405575</v>
      </c>
      <c r="BD73" s="40">
        <f t="shared" si="139"/>
        <v>1.040614129345985</v>
      </c>
      <c r="BE73" s="40">
        <f t="shared" si="140"/>
        <v>1.03938226654706</v>
      </c>
      <c r="BF73" s="40">
        <f t="shared" si="141"/>
        <v>1.0382496003265418</v>
      </c>
      <c r="BG73" s="40">
        <f t="shared" si="142"/>
        <v>1.0371888581588304</v>
      </c>
      <c r="BH73" s="40">
        <f t="shared" si="143"/>
        <v>1.0361945476877921</v>
      </c>
      <c r="BI73" s="40">
        <f t="shared" si="144"/>
        <v>1.0352440628142647</v>
      </c>
    </row>
    <row r="74" spans="2:74" ht="15.75" hidden="1" x14ac:dyDescent="0.3">
      <c r="B74" s="56">
        <v>5</v>
      </c>
      <c r="C74" s="58"/>
      <c r="D74" s="59"/>
      <c r="E74" s="61" t="s">
        <v>5402</v>
      </c>
      <c r="F74" s="9">
        <v>4</v>
      </c>
      <c r="G74" s="25"/>
      <c r="H74" s="25"/>
      <c r="I74" s="25"/>
      <c r="J74" s="25"/>
      <c r="K74" s="25"/>
      <c r="L74" s="25"/>
      <c r="AA74" s="26">
        <v>5</v>
      </c>
      <c r="AB74" s="40">
        <f>AB9/C8</f>
        <v>1.0448510795957433</v>
      </c>
      <c r="AC74" s="40">
        <f t="shared" si="145"/>
        <v>1.0433181548208275</v>
      </c>
      <c r="AD74" s="40">
        <f t="shared" si="146"/>
        <v>1.0418978965234471</v>
      </c>
      <c r="AE74" s="40">
        <f t="shared" si="147"/>
        <v>1.0406166071888452</v>
      </c>
      <c r="AF74" s="40">
        <f t="shared" si="148"/>
        <v>1.039404491188175</v>
      </c>
      <c r="AG74" s="40">
        <f t="shared" si="149"/>
        <v>1.0382725804789226</v>
      </c>
      <c r="AH74" s="40">
        <f t="shared" si="150"/>
        <v>1.0371959229144843</v>
      </c>
      <c r="AI74" s="40">
        <f t="shared" si="151"/>
        <v>1.0361867014677688</v>
      </c>
      <c r="AJ74" s="40">
        <f t="shared" si="152"/>
        <v>1.035253855890488</v>
      </c>
      <c r="AK74" s="40">
        <f t="shared" si="153"/>
        <v>1.0343598300970873</v>
      </c>
      <c r="AM74" s="26">
        <v>5</v>
      </c>
      <c r="AN74" s="40">
        <f t="shared" si="154"/>
        <v>1.0448317529235873</v>
      </c>
      <c r="AO74" s="40">
        <f t="shared" si="155"/>
        <v>1.0433395059296324</v>
      </c>
      <c r="AP74" s="40">
        <f t="shared" si="156"/>
        <v>1.0419180993586095</v>
      </c>
      <c r="AQ74" s="40">
        <f t="shared" si="157"/>
        <v>1.040615733792144</v>
      </c>
      <c r="AR74" s="40">
        <f t="shared" si="158"/>
        <v>1.039384832950327</v>
      </c>
      <c r="AS74" s="40">
        <f t="shared" si="159"/>
        <v>1.0382524869244181</v>
      </c>
      <c r="AT74" s="40">
        <f t="shared" si="160"/>
        <v>1.0371761357996094</v>
      </c>
      <c r="AU74" s="40">
        <f t="shared" si="161"/>
        <v>1.036182628490814</v>
      </c>
      <c r="AV74" s="40">
        <f t="shared" si="162"/>
        <v>1.0352494829972168</v>
      </c>
      <c r="AW74" s="40">
        <f t="shared" si="163"/>
        <v>1.0343703301181906</v>
      </c>
      <c r="AY74" s="26">
        <v>5</v>
      </c>
      <c r="AZ74" s="40">
        <f t="shared" si="164"/>
        <v>1.0448329970858552</v>
      </c>
      <c r="BA74" s="40">
        <f t="shared" si="136"/>
        <v>1.0433197428257801</v>
      </c>
      <c r="BB74" s="40">
        <f t="shared" si="137"/>
        <v>1.0419168460405575</v>
      </c>
      <c r="BC74" s="40">
        <f t="shared" si="138"/>
        <v>1.040614129345985</v>
      </c>
      <c r="BD74" s="40">
        <f t="shared" si="139"/>
        <v>1.03938226654706</v>
      </c>
      <c r="BE74" s="40">
        <f t="shared" si="140"/>
        <v>1.0382496003265418</v>
      </c>
      <c r="BF74" s="40">
        <f t="shared" si="141"/>
        <v>1.0371888581588304</v>
      </c>
      <c r="BG74" s="40">
        <f t="shared" si="142"/>
        <v>1.0361945476877921</v>
      </c>
      <c r="BH74" s="40">
        <f t="shared" si="143"/>
        <v>1.0352440628142647</v>
      </c>
      <c r="BI74" s="40">
        <f t="shared" si="144"/>
        <v>1.0343646740762993</v>
      </c>
    </row>
    <row r="75" spans="2:74" ht="15.75" hidden="1" x14ac:dyDescent="0.3">
      <c r="B75" s="56">
        <v>6</v>
      </c>
      <c r="C75" s="58"/>
      <c r="D75" s="59"/>
      <c r="E75" s="60" t="s">
        <v>5403</v>
      </c>
      <c r="F75" s="9">
        <v>5</v>
      </c>
      <c r="G75" s="25"/>
      <c r="H75" s="25"/>
      <c r="I75" s="25"/>
      <c r="J75" s="25"/>
      <c r="K75" s="25"/>
      <c r="L75" s="25"/>
      <c r="AA75" s="20">
        <v>6</v>
      </c>
      <c r="AB75" s="40">
        <f t="shared" ref="AB75:AB100" si="165">AB10/C9</f>
        <v>1.0433181548208275</v>
      </c>
      <c r="AC75" s="40">
        <f t="shared" si="145"/>
        <v>1.0418978965234471</v>
      </c>
      <c r="AD75" s="40">
        <f t="shared" si="146"/>
        <v>1.0406166071888452</v>
      </c>
      <c r="AE75" s="40">
        <f t="shared" si="147"/>
        <v>1.039404491188175</v>
      </c>
      <c r="AF75" s="40">
        <f t="shared" si="148"/>
        <v>1.0382725804789226</v>
      </c>
      <c r="AG75" s="40">
        <f t="shared" si="149"/>
        <v>1.0371959229144843</v>
      </c>
      <c r="AH75" s="40">
        <f t="shared" si="150"/>
        <v>1.0361867014677688</v>
      </c>
      <c r="AI75" s="40">
        <f t="shared" si="151"/>
        <v>1.035253855890488</v>
      </c>
      <c r="AJ75" s="40">
        <f t="shared" si="152"/>
        <v>1.0343598300970873</v>
      </c>
      <c r="AK75" s="40">
        <f t="shared" si="153"/>
        <v>1.0335318220676237</v>
      </c>
      <c r="AM75" s="20">
        <v>6</v>
      </c>
      <c r="AN75" s="40">
        <f t="shared" si="154"/>
        <v>1.0433395059296324</v>
      </c>
      <c r="AO75" s="40">
        <f t="shared" si="155"/>
        <v>1.0419180993586095</v>
      </c>
      <c r="AP75" s="40">
        <f t="shared" si="156"/>
        <v>1.040615733792144</v>
      </c>
      <c r="AQ75" s="40">
        <f t="shared" si="157"/>
        <v>1.039384832950327</v>
      </c>
      <c r="AR75" s="40">
        <f t="shared" si="158"/>
        <v>1.0382524869244181</v>
      </c>
      <c r="AS75" s="40">
        <f t="shared" si="159"/>
        <v>1.0371761357996094</v>
      </c>
      <c r="AT75" s="40">
        <f t="shared" si="160"/>
        <v>1.036182628490814</v>
      </c>
      <c r="AU75" s="40">
        <f t="shared" si="161"/>
        <v>1.0352494829972168</v>
      </c>
      <c r="AV75" s="40">
        <f t="shared" si="162"/>
        <v>1.0343703301181906</v>
      </c>
      <c r="AW75" s="40">
        <f t="shared" si="163"/>
        <v>1.0335264354330131</v>
      </c>
      <c r="AY75" s="20">
        <v>6</v>
      </c>
      <c r="AZ75" s="40">
        <f t="shared" si="164"/>
        <v>1.0433197428257801</v>
      </c>
      <c r="BA75" s="40">
        <f t="shared" si="136"/>
        <v>1.0419168460405575</v>
      </c>
      <c r="BB75" s="40">
        <f t="shared" si="137"/>
        <v>1.040614129345985</v>
      </c>
      <c r="BC75" s="40">
        <f t="shared" si="138"/>
        <v>1.03938226654706</v>
      </c>
      <c r="BD75" s="40">
        <f t="shared" si="139"/>
        <v>1.0382496003265418</v>
      </c>
      <c r="BE75" s="40">
        <f t="shared" si="140"/>
        <v>1.0371888581588304</v>
      </c>
      <c r="BF75" s="40">
        <f t="shared" si="141"/>
        <v>1.0361945476877921</v>
      </c>
      <c r="BG75" s="40">
        <f t="shared" si="142"/>
        <v>1.0352440628142647</v>
      </c>
      <c r="BH75" s="40">
        <f t="shared" si="143"/>
        <v>1.0343646740762993</v>
      </c>
      <c r="BI75" s="40">
        <f t="shared" si="144"/>
        <v>1.0335347167498468</v>
      </c>
    </row>
    <row r="76" spans="2:74" ht="15.75" hidden="1" x14ac:dyDescent="0.3">
      <c r="B76" s="56">
        <v>7</v>
      </c>
      <c r="C76" s="58"/>
      <c r="D76" s="59"/>
      <c r="E76" s="60" t="s">
        <v>5404</v>
      </c>
      <c r="F76" s="9">
        <v>6</v>
      </c>
      <c r="G76" s="25"/>
      <c r="H76" s="25"/>
      <c r="I76" s="25"/>
      <c r="J76" s="25"/>
      <c r="K76" s="25"/>
      <c r="L76" s="25"/>
      <c r="AA76" s="20">
        <v>7</v>
      </c>
      <c r="AB76" s="40">
        <f t="shared" si="165"/>
        <v>1.0418978965234471</v>
      </c>
      <c r="AC76" s="40">
        <f t="shared" si="145"/>
        <v>1.0406166071888452</v>
      </c>
      <c r="AD76" s="40">
        <f t="shared" si="146"/>
        <v>1.039404491188175</v>
      </c>
      <c r="AE76" s="40">
        <f t="shared" si="147"/>
        <v>1.0382725804789226</v>
      </c>
      <c r="AF76" s="40">
        <f t="shared" si="148"/>
        <v>1.0371959229144843</v>
      </c>
      <c r="AG76" s="40">
        <f t="shared" si="149"/>
        <v>1.0361867014677688</v>
      </c>
      <c r="AH76" s="40">
        <f t="shared" si="150"/>
        <v>1.035253855890488</v>
      </c>
      <c r="AI76" s="40">
        <f t="shared" si="151"/>
        <v>1.0343598300970873</v>
      </c>
      <c r="AJ76" s="40">
        <f t="shared" si="152"/>
        <v>1.0335318220676237</v>
      </c>
      <c r="AK76" s="40">
        <f t="shared" si="153"/>
        <v>1.0327495270309006</v>
      </c>
      <c r="AM76" s="20">
        <v>7</v>
      </c>
      <c r="AN76" s="40">
        <f t="shared" si="154"/>
        <v>1.0419180993586095</v>
      </c>
      <c r="AO76" s="40">
        <f t="shared" si="155"/>
        <v>1.040615733792144</v>
      </c>
      <c r="AP76" s="40">
        <f t="shared" si="156"/>
        <v>1.039384832950327</v>
      </c>
      <c r="AQ76" s="40">
        <f t="shared" si="157"/>
        <v>1.0382524869244181</v>
      </c>
      <c r="AR76" s="40">
        <f t="shared" si="158"/>
        <v>1.0371761357996094</v>
      </c>
      <c r="AS76" s="40">
        <f t="shared" si="159"/>
        <v>1.036182628490814</v>
      </c>
      <c r="AT76" s="40">
        <f t="shared" si="160"/>
        <v>1.0352494829972168</v>
      </c>
      <c r="AU76" s="40">
        <f t="shared" si="161"/>
        <v>1.0343703301181906</v>
      </c>
      <c r="AV76" s="40">
        <f t="shared" si="162"/>
        <v>1.0335264354330131</v>
      </c>
      <c r="AW76" s="40">
        <f t="shared" si="163"/>
        <v>1.0327434006930876</v>
      </c>
      <c r="AY76" s="20">
        <v>7</v>
      </c>
      <c r="AZ76" s="40">
        <f t="shared" si="164"/>
        <v>1.0419168460405575</v>
      </c>
      <c r="BA76" s="40">
        <f t="shared" si="136"/>
        <v>1.040614129345985</v>
      </c>
      <c r="BB76" s="40">
        <f t="shared" si="137"/>
        <v>1.03938226654706</v>
      </c>
      <c r="BC76" s="40">
        <f t="shared" si="138"/>
        <v>1.0382496003265418</v>
      </c>
      <c r="BD76" s="40">
        <f t="shared" si="139"/>
        <v>1.0371888581588304</v>
      </c>
      <c r="BE76" s="40">
        <f t="shared" si="140"/>
        <v>1.0361945476877921</v>
      </c>
      <c r="BF76" s="40">
        <f t="shared" si="141"/>
        <v>1.0352440628142647</v>
      </c>
      <c r="BG76" s="40">
        <f t="shared" si="142"/>
        <v>1.0343646740762993</v>
      </c>
      <c r="BH76" s="40">
        <f t="shared" si="143"/>
        <v>1.0335347167498468</v>
      </c>
      <c r="BI76" s="40">
        <f t="shared" si="144"/>
        <v>1.0327510607200125</v>
      </c>
    </row>
    <row r="77" spans="2:74" ht="15.75" hidden="1" x14ac:dyDescent="0.3">
      <c r="B77" s="56">
        <v>8</v>
      </c>
      <c r="C77" s="58"/>
      <c r="D77" s="59"/>
      <c r="E77" s="60" t="s">
        <v>5405</v>
      </c>
      <c r="F77" s="9">
        <v>7</v>
      </c>
      <c r="G77" s="25"/>
      <c r="H77" s="25"/>
      <c r="I77" s="25"/>
      <c r="J77" s="25"/>
      <c r="K77" s="25"/>
      <c r="L77" s="25"/>
      <c r="AA77" s="20">
        <v>8</v>
      </c>
      <c r="AB77" s="40">
        <f t="shared" si="165"/>
        <v>1.0406166071888452</v>
      </c>
      <c r="AC77" s="40">
        <f t="shared" si="145"/>
        <v>1.039404491188175</v>
      </c>
      <c r="AD77" s="40">
        <f t="shared" si="146"/>
        <v>1.0382725804789226</v>
      </c>
      <c r="AE77" s="40">
        <f t="shared" si="147"/>
        <v>1.0371959229144843</v>
      </c>
      <c r="AF77" s="40">
        <f t="shared" si="148"/>
        <v>1.0361867014677688</v>
      </c>
      <c r="AG77" s="40">
        <f t="shared" si="149"/>
        <v>1.035253855890488</v>
      </c>
      <c r="AH77" s="40">
        <f t="shared" si="150"/>
        <v>1.0343598300970873</v>
      </c>
      <c r="AI77" s="40">
        <f t="shared" si="151"/>
        <v>1.0335318220676237</v>
      </c>
      <c r="AJ77" s="40">
        <f t="shared" si="152"/>
        <v>1.0327495270309006</v>
      </c>
      <c r="AK77" s="40">
        <f t="shared" si="153"/>
        <v>1.0320092610672542</v>
      </c>
      <c r="AM77" s="20">
        <v>8</v>
      </c>
      <c r="AN77" s="40">
        <f t="shared" si="154"/>
        <v>1.040615733792144</v>
      </c>
      <c r="AO77" s="40">
        <f t="shared" si="155"/>
        <v>1.039384832950327</v>
      </c>
      <c r="AP77" s="40">
        <f t="shared" si="156"/>
        <v>1.0382524869244181</v>
      </c>
      <c r="AQ77" s="40">
        <f t="shared" si="157"/>
        <v>1.0371761357996094</v>
      </c>
      <c r="AR77" s="40">
        <f t="shared" si="158"/>
        <v>1.036182628490814</v>
      </c>
      <c r="AS77" s="40">
        <f t="shared" si="159"/>
        <v>1.0352494829972168</v>
      </c>
      <c r="AT77" s="40">
        <f t="shared" si="160"/>
        <v>1.0343703301181906</v>
      </c>
      <c r="AU77" s="40">
        <f t="shared" si="161"/>
        <v>1.0335264354330131</v>
      </c>
      <c r="AV77" s="40">
        <f t="shared" si="162"/>
        <v>1.0327434006930876</v>
      </c>
      <c r="AW77" s="40">
        <f t="shared" si="163"/>
        <v>1.0319885646085738</v>
      </c>
      <c r="AY77" s="20">
        <v>8</v>
      </c>
      <c r="AZ77" s="40">
        <f t="shared" si="164"/>
        <v>1.040614129345985</v>
      </c>
      <c r="BA77" s="40">
        <f t="shared" si="136"/>
        <v>1.03938226654706</v>
      </c>
      <c r="BB77" s="40">
        <f t="shared" si="137"/>
        <v>1.0382496003265418</v>
      </c>
      <c r="BC77" s="40">
        <f t="shared" si="138"/>
        <v>1.0371888581588304</v>
      </c>
      <c r="BD77" s="40">
        <f t="shared" si="139"/>
        <v>1.0361945476877921</v>
      </c>
      <c r="BE77" s="40">
        <f t="shared" si="140"/>
        <v>1.0352440628142647</v>
      </c>
      <c r="BF77" s="40">
        <f t="shared" si="141"/>
        <v>1.0343646740762993</v>
      </c>
      <c r="BG77" s="40">
        <f t="shared" si="142"/>
        <v>1.0335347167498468</v>
      </c>
      <c r="BH77" s="40">
        <f t="shared" si="143"/>
        <v>1.0327510607200125</v>
      </c>
      <c r="BI77" s="40">
        <f t="shared" si="144"/>
        <v>1.0319952497341784</v>
      </c>
    </row>
    <row r="78" spans="2:74" ht="15.75" hidden="1" x14ac:dyDescent="0.3">
      <c r="B78" s="56">
        <v>9</v>
      </c>
      <c r="C78" s="58"/>
      <c r="D78" s="59"/>
      <c r="E78" s="60" t="s">
        <v>5406</v>
      </c>
      <c r="F78" s="9">
        <v>8</v>
      </c>
      <c r="G78" s="25"/>
      <c r="H78" s="25"/>
      <c r="I78" s="25"/>
      <c r="J78" s="25"/>
      <c r="K78" s="25"/>
      <c r="L78" s="25"/>
      <c r="AA78" s="20">
        <v>9</v>
      </c>
      <c r="AB78" s="40">
        <f t="shared" si="165"/>
        <v>1.039404491188175</v>
      </c>
      <c r="AC78" s="40">
        <f t="shared" si="145"/>
        <v>1.0382725804789226</v>
      </c>
      <c r="AD78" s="40">
        <f t="shared" si="146"/>
        <v>1.0371959229144843</v>
      </c>
      <c r="AE78" s="40">
        <f t="shared" si="147"/>
        <v>1.0361867014677688</v>
      </c>
      <c r="AF78" s="40">
        <f t="shared" si="148"/>
        <v>1.035253855890488</v>
      </c>
      <c r="AG78" s="40">
        <f t="shared" si="149"/>
        <v>1.0343598300970873</v>
      </c>
      <c r="AH78" s="40">
        <f t="shared" si="150"/>
        <v>1.0335318220676237</v>
      </c>
      <c r="AI78" s="40">
        <f t="shared" si="151"/>
        <v>1.0327495270309006</v>
      </c>
      <c r="AJ78" s="40">
        <f t="shared" si="152"/>
        <v>1.0320092610672542</v>
      </c>
      <c r="AK78" s="40">
        <f t="shared" si="153"/>
        <v>1.0313077257416059</v>
      </c>
      <c r="AM78" s="20">
        <v>9</v>
      </c>
      <c r="AN78" s="40">
        <f t="shared" si="154"/>
        <v>1.039384832950327</v>
      </c>
      <c r="AO78" s="40">
        <f t="shared" si="155"/>
        <v>1.0382524869244181</v>
      </c>
      <c r="AP78" s="40">
        <f t="shared" si="156"/>
        <v>1.0371761357996094</v>
      </c>
      <c r="AQ78" s="40">
        <f t="shared" si="157"/>
        <v>1.036182628490814</v>
      </c>
      <c r="AR78" s="40">
        <f t="shared" si="158"/>
        <v>1.0352494829972168</v>
      </c>
      <c r="AS78" s="40">
        <f t="shared" si="159"/>
        <v>1.0343703301181906</v>
      </c>
      <c r="AT78" s="40">
        <f t="shared" si="160"/>
        <v>1.0335264354330131</v>
      </c>
      <c r="AU78" s="40">
        <f t="shared" si="161"/>
        <v>1.0327434006930876</v>
      </c>
      <c r="AV78" s="40">
        <f t="shared" si="162"/>
        <v>1.0319885646085738</v>
      </c>
      <c r="AW78" s="40">
        <f t="shared" si="163"/>
        <v>1.0312867433405863</v>
      </c>
      <c r="AY78" s="20">
        <v>9</v>
      </c>
      <c r="AZ78" s="40">
        <f t="shared" si="164"/>
        <v>1.03938226654706</v>
      </c>
      <c r="BA78" s="40">
        <f t="shared" si="136"/>
        <v>1.0382496003265418</v>
      </c>
      <c r="BB78" s="40">
        <f t="shared" si="137"/>
        <v>1.0371888581588304</v>
      </c>
      <c r="BC78" s="40">
        <f t="shared" si="138"/>
        <v>1.0361945476877921</v>
      </c>
      <c r="BD78" s="40">
        <f t="shared" si="139"/>
        <v>1.0352440628142647</v>
      </c>
      <c r="BE78" s="40">
        <f t="shared" si="140"/>
        <v>1.0343646740762993</v>
      </c>
      <c r="BF78" s="40">
        <f t="shared" si="141"/>
        <v>1.0335347167498468</v>
      </c>
      <c r="BG78" s="40">
        <f t="shared" si="142"/>
        <v>1.0327510607200125</v>
      </c>
      <c r="BH78" s="40">
        <f t="shared" si="143"/>
        <v>1.0319952497341784</v>
      </c>
      <c r="BI78" s="40">
        <f t="shared" si="144"/>
        <v>1.0312928646351631</v>
      </c>
    </row>
    <row r="79" spans="2:74" ht="15.75" hidden="1" x14ac:dyDescent="0.3">
      <c r="B79" s="56">
        <v>10</v>
      </c>
      <c r="C79" s="58"/>
      <c r="D79" s="59"/>
      <c r="E79" s="60" t="s">
        <v>5407</v>
      </c>
      <c r="F79" s="9">
        <v>9</v>
      </c>
      <c r="G79" s="25"/>
      <c r="H79" s="25"/>
      <c r="I79" s="25"/>
      <c r="J79" s="25"/>
      <c r="K79" s="25"/>
      <c r="L79" s="25"/>
      <c r="AA79" s="26">
        <v>10</v>
      </c>
      <c r="AB79" s="40">
        <f t="shared" si="165"/>
        <v>1.0382725804789226</v>
      </c>
      <c r="AC79" s="40">
        <f t="shared" si="145"/>
        <v>1.0371959229144843</v>
      </c>
      <c r="AD79" s="40">
        <f t="shared" si="146"/>
        <v>1.0361867014677688</v>
      </c>
      <c r="AE79" s="40">
        <f t="shared" si="147"/>
        <v>1.035253855890488</v>
      </c>
      <c r="AF79" s="40">
        <f t="shared" si="148"/>
        <v>1.0343598300970873</v>
      </c>
      <c r="AG79" s="40">
        <f t="shared" si="149"/>
        <v>1.0335318220676237</v>
      </c>
      <c r="AH79" s="40">
        <f t="shared" si="150"/>
        <v>1.0327495270309006</v>
      </c>
      <c r="AI79" s="40">
        <f t="shared" si="151"/>
        <v>1.0320092610672542</v>
      </c>
      <c r="AJ79" s="40">
        <f t="shared" si="152"/>
        <v>1.0313077257416059</v>
      </c>
      <c r="AK79" s="40">
        <f t="shared" si="153"/>
        <v>1.0306287227001985</v>
      </c>
      <c r="AM79" s="26">
        <v>10</v>
      </c>
      <c r="AN79" s="40">
        <f t="shared" si="154"/>
        <v>1.0382524869244181</v>
      </c>
      <c r="AO79" s="40">
        <f t="shared" si="155"/>
        <v>1.0371761357996094</v>
      </c>
      <c r="AP79" s="40">
        <f t="shared" si="156"/>
        <v>1.036182628490814</v>
      </c>
      <c r="AQ79" s="40">
        <f t="shared" si="157"/>
        <v>1.0352494829972168</v>
      </c>
      <c r="AR79" s="40">
        <f t="shared" si="158"/>
        <v>1.0343703301181906</v>
      </c>
      <c r="AS79" s="40">
        <f t="shared" si="159"/>
        <v>1.0335264354330131</v>
      </c>
      <c r="AT79" s="40">
        <f t="shared" si="160"/>
        <v>1.0327434006930876</v>
      </c>
      <c r="AU79" s="40">
        <f t="shared" si="161"/>
        <v>1.0319885646085738</v>
      </c>
      <c r="AV79" s="40">
        <f t="shared" si="162"/>
        <v>1.0312867433405863</v>
      </c>
      <c r="AW79" s="40">
        <f t="shared" si="163"/>
        <v>1.0306207114541217</v>
      </c>
      <c r="AY79" s="26">
        <v>10</v>
      </c>
      <c r="AZ79" s="40">
        <f t="shared" si="164"/>
        <v>1.0382496003265418</v>
      </c>
      <c r="BA79" s="40">
        <f t="shared" si="136"/>
        <v>1.0371888581588304</v>
      </c>
      <c r="BB79" s="40">
        <f t="shared" si="137"/>
        <v>1.0361945476877921</v>
      </c>
      <c r="BC79" s="40">
        <f t="shared" si="138"/>
        <v>1.0352440628142647</v>
      </c>
      <c r="BD79" s="40">
        <f t="shared" si="139"/>
        <v>1.0343646740762993</v>
      </c>
      <c r="BE79" s="40">
        <f t="shared" si="140"/>
        <v>1.0335347167498468</v>
      </c>
      <c r="BF79" s="40">
        <f t="shared" si="141"/>
        <v>1.0327510607200125</v>
      </c>
      <c r="BG79" s="40">
        <f t="shared" si="142"/>
        <v>1.0319952497341784</v>
      </c>
      <c r="BH79" s="40">
        <f t="shared" si="143"/>
        <v>1.0312928646351631</v>
      </c>
      <c r="BI79" s="40">
        <f t="shared" si="144"/>
        <v>1.0306127797871782</v>
      </c>
    </row>
    <row r="80" spans="2:74" ht="15.75" hidden="1" x14ac:dyDescent="0.3">
      <c r="B80" s="56">
        <v>11</v>
      </c>
      <c r="C80" s="58"/>
      <c r="D80" s="59"/>
      <c r="E80" s="60" t="s">
        <v>5408</v>
      </c>
      <c r="F80" s="9">
        <v>10</v>
      </c>
      <c r="G80" s="25"/>
      <c r="H80" s="25"/>
      <c r="I80" s="25"/>
      <c r="J80" s="25"/>
      <c r="K80" s="25"/>
      <c r="L80" s="25"/>
      <c r="AA80" s="20">
        <v>11</v>
      </c>
      <c r="AB80" s="40">
        <f t="shared" si="165"/>
        <v>1.0371959229144843</v>
      </c>
      <c r="AC80" s="40">
        <f t="shared" si="145"/>
        <v>1.0361867014677688</v>
      </c>
      <c r="AD80" s="40">
        <f t="shared" si="146"/>
        <v>1.035253855890488</v>
      </c>
      <c r="AE80" s="40">
        <f t="shared" si="147"/>
        <v>1.0343598300970873</v>
      </c>
      <c r="AF80" s="40">
        <f t="shared" si="148"/>
        <v>1.0335318220676237</v>
      </c>
      <c r="AG80" s="40">
        <f t="shared" si="149"/>
        <v>1.0327495270309006</v>
      </c>
      <c r="AH80" s="40">
        <f t="shared" si="150"/>
        <v>1.0320092610672542</v>
      </c>
      <c r="AI80" s="40">
        <f t="shared" si="151"/>
        <v>1.0313077257416059</v>
      </c>
      <c r="AJ80" s="40">
        <f t="shared" si="152"/>
        <v>1.0306287227001985</v>
      </c>
      <c r="AK80" s="40">
        <f t="shared" si="153"/>
        <v>1.0299830917562631</v>
      </c>
      <c r="AM80" s="20">
        <v>11</v>
      </c>
      <c r="AN80" s="40">
        <f t="shared" si="154"/>
        <v>1.0371761357996094</v>
      </c>
      <c r="AO80" s="40">
        <f t="shared" si="155"/>
        <v>1.036182628490814</v>
      </c>
      <c r="AP80" s="40">
        <f t="shared" si="156"/>
        <v>1.0352494829972168</v>
      </c>
      <c r="AQ80" s="40">
        <f t="shared" si="157"/>
        <v>1.0343703301181906</v>
      </c>
      <c r="AR80" s="40">
        <f t="shared" si="158"/>
        <v>1.0335264354330131</v>
      </c>
      <c r="AS80" s="40">
        <f t="shared" si="159"/>
        <v>1.0327434006930876</v>
      </c>
      <c r="AT80" s="40">
        <f t="shared" si="160"/>
        <v>1.0319885646085738</v>
      </c>
      <c r="AU80" s="40">
        <f t="shared" si="161"/>
        <v>1.0312867433405863</v>
      </c>
      <c r="AV80" s="40">
        <f t="shared" si="162"/>
        <v>1.0306207114541217</v>
      </c>
      <c r="AW80" s="40">
        <f t="shared" si="163"/>
        <v>1.0299881845268675</v>
      </c>
      <c r="AY80" s="20">
        <v>11</v>
      </c>
      <c r="AZ80" s="40">
        <f t="shared" si="164"/>
        <v>1.0371888581588304</v>
      </c>
      <c r="BA80" s="40">
        <f t="shared" si="136"/>
        <v>1.0361945476877921</v>
      </c>
      <c r="BB80" s="40">
        <f t="shared" si="137"/>
        <v>1.0352440628142647</v>
      </c>
      <c r="BC80" s="40">
        <f t="shared" si="138"/>
        <v>1.0343646740762993</v>
      </c>
      <c r="BD80" s="40">
        <f t="shared" si="139"/>
        <v>1.0335347167498468</v>
      </c>
      <c r="BE80" s="40">
        <f t="shared" si="140"/>
        <v>1.0327510607200125</v>
      </c>
      <c r="BF80" s="40">
        <f t="shared" si="141"/>
        <v>1.0319952497341784</v>
      </c>
      <c r="BG80" s="40">
        <f t="shared" si="142"/>
        <v>1.0312928646351631</v>
      </c>
      <c r="BH80" s="40">
        <f t="shared" si="143"/>
        <v>1.0306127797871782</v>
      </c>
      <c r="BI80" s="40">
        <f t="shared" si="144"/>
        <v>1.0299792981828404</v>
      </c>
    </row>
    <row r="81" spans="2:61" ht="15.75" hidden="1" x14ac:dyDescent="0.3">
      <c r="B81" s="56">
        <v>12</v>
      </c>
      <c r="C81" s="58"/>
      <c r="D81" s="58"/>
      <c r="E81" s="58"/>
      <c r="F81" s="58"/>
      <c r="G81" s="25"/>
      <c r="H81" s="25"/>
      <c r="I81" s="25"/>
      <c r="J81" s="25"/>
      <c r="K81" s="25"/>
      <c r="L81" s="25"/>
      <c r="AA81" s="20">
        <v>12</v>
      </c>
      <c r="AB81" s="40">
        <f t="shared" si="165"/>
        <v>1.0361867014677688</v>
      </c>
      <c r="AC81" s="40">
        <f t="shared" si="145"/>
        <v>1.035253855890488</v>
      </c>
      <c r="AD81" s="40">
        <f t="shared" si="146"/>
        <v>1.0343598300970873</v>
      </c>
      <c r="AE81" s="40">
        <f t="shared" si="147"/>
        <v>1.0335318220676237</v>
      </c>
      <c r="AF81" s="40">
        <f t="shared" si="148"/>
        <v>1.0327495270309006</v>
      </c>
      <c r="AG81" s="40">
        <f t="shared" si="149"/>
        <v>1.0320092610672542</v>
      </c>
      <c r="AH81" s="40">
        <f t="shared" si="150"/>
        <v>1.0313077257416059</v>
      </c>
      <c r="AI81" s="40">
        <f t="shared" si="151"/>
        <v>1.0306287227001985</v>
      </c>
      <c r="AJ81" s="40">
        <f t="shared" si="152"/>
        <v>1.0299830917562631</v>
      </c>
      <c r="AK81" s="40">
        <f t="shared" si="153"/>
        <v>1.0293687975416856</v>
      </c>
      <c r="AM81" s="20">
        <v>12</v>
      </c>
      <c r="AN81" s="40">
        <f t="shared" si="154"/>
        <v>1.036182628490814</v>
      </c>
      <c r="AO81" s="40">
        <f t="shared" si="155"/>
        <v>1.0352494829972168</v>
      </c>
      <c r="AP81" s="40">
        <f t="shared" si="156"/>
        <v>1.0343703301181906</v>
      </c>
      <c r="AQ81" s="40">
        <f t="shared" si="157"/>
        <v>1.0335264354330131</v>
      </c>
      <c r="AR81" s="40">
        <f t="shared" si="158"/>
        <v>1.0327434006930876</v>
      </c>
      <c r="AS81" s="40">
        <f t="shared" si="159"/>
        <v>1.0319885646085738</v>
      </c>
      <c r="AT81" s="40">
        <f t="shared" si="160"/>
        <v>1.0312867433405863</v>
      </c>
      <c r="AU81" s="40">
        <f t="shared" si="161"/>
        <v>1.0306207114541217</v>
      </c>
      <c r="AV81" s="40">
        <f t="shared" si="162"/>
        <v>1.0299881845268675</v>
      </c>
      <c r="AW81" s="40">
        <f t="shared" si="163"/>
        <v>1.0293859649122807</v>
      </c>
      <c r="AY81" s="20">
        <v>12</v>
      </c>
      <c r="AZ81" s="40">
        <f t="shared" si="164"/>
        <v>1.0361945476877921</v>
      </c>
      <c r="BA81" s="40">
        <f t="shared" si="136"/>
        <v>1.0352440628142647</v>
      </c>
      <c r="BB81" s="40">
        <f t="shared" si="137"/>
        <v>1.0343646740762993</v>
      </c>
      <c r="BC81" s="40">
        <f t="shared" si="138"/>
        <v>1.0335347167498468</v>
      </c>
      <c r="BD81" s="40">
        <f t="shared" si="139"/>
        <v>1.0327510607200125</v>
      </c>
      <c r="BE81" s="40">
        <f t="shared" si="140"/>
        <v>1.0319952497341784</v>
      </c>
      <c r="BF81" s="40">
        <f t="shared" si="141"/>
        <v>1.0312928646351631</v>
      </c>
      <c r="BG81" s="40">
        <f t="shared" si="142"/>
        <v>1.0306127797871782</v>
      </c>
      <c r="BH81" s="40">
        <f t="shared" si="143"/>
        <v>1.0299792981828404</v>
      </c>
      <c r="BI81" s="40">
        <f t="shared" si="144"/>
        <v>1.029376924899313</v>
      </c>
    </row>
    <row r="82" spans="2:61" ht="15.75" hidden="1" x14ac:dyDescent="0.3">
      <c r="B82" s="56">
        <v>13</v>
      </c>
      <c r="C82" s="58"/>
      <c r="D82" s="58"/>
      <c r="E82" s="58"/>
      <c r="F82" s="58"/>
      <c r="G82" s="25"/>
      <c r="H82" s="25"/>
      <c r="I82" s="25"/>
      <c r="J82" s="25"/>
      <c r="K82" s="25"/>
      <c r="L82" s="25"/>
      <c r="AA82" s="20">
        <v>13</v>
      </c>
      <c r="AB82" s="40">
        <f t="shared" si="165"/>
        <v>1.035253855890488</v>
      </c>
      <c r="AC82" s="40">
        <f t="shared" si="145"/>
        <v>1.0343598300970873</v>
      </c>
      <c r="AD82" s="40">
        <f t="shared" si="146"/>
        <v>1.0335318220676237</v>
      </c>
      <c r="AE82" s="40">
        <f t="shared" si="147"/>
        <v>1.0327495270309006</v>
      </c>
      <c r="AF82" s="40">
        <f t="shared" si="148"/>
        <v>1.0320092610672542</v>
      </c>
      <c r="AG82" s="40">
        <f t="shared" si="149"/>
        <v>1.0313077257416059</v>
      </c>
      <c r="AH82" s="40">
        <f t="shared" si="150"/>
        <v>1.0306287227001985</v>
      </c>
      <c r="AI82" s="40">
        <f t="shared" si="151"/>
        <v>1.0299830917562631</v>
      </c>
      <c r="AJ82" s="40">
        <f t="shared" si="152"/>
        <v>1.0293687975416856</v>
      </c>
      <c r="AK82" s="40">
        <f t="shared" si="153"/>
        <v>1.0288089119502268</v>
      </c>
      <c r="AM82" s="20">
        <v>13</v>
      </c>
      <c r="AN82" s="40">
        <f t="shared" si="154"/>
        <v>1.0352494829972168</v>
      </c>
      <c r="AO82" s="40">
        <f t="shared" si="155"/>
        <v>1.0343703301181906</v>
      </c>
      <c r="AP82" s="40">
        <f t="shared" si="156"/>
        <v>1.0335264354330131</v>
      </c>
      <c r="AQ82" s="40">
        <f t="shared" si="157"/>
        <v>1.0327434006930876</v>
      </c>
      <c r="AR82" s="40">
        <f t="shared" si="158"/>
        <v>1.0319885646085738</v>
      </c>
      <c r="AS82" s="40">
        <f t="shared" si="159"/>
        <v>1.0312867433405863</v>
      </c>
      <c r="AT82" s="40">
        <f t="shared" si="160"/>
        <v>1.0306207114541217</v>
      </c>
      <c r="AU82" s="40">
        <f t="shared" si="161"/>
        <v>1.0299881845268675</v>
      </c>
      <c r="AV82" s="40">
        <f t="shared" si="162"/>
        <v>1.0293859649122807</v>
      </c>
      <c r="AW82" s="40">
        <f t="shared" si="163"/>
        <v>1.0288000391504355</v>
      </c>
      <c r="AY82" s="20">
        <v>13</v>
      </c>
      <c r="AZ82" s="40">
        <f t="shared" si="164"/>
        <v>1.0352440628142647</v>
      </c>
      <c r="BA82" s="40">
        <f t="shared" si="136"/>
        <v>1.0343646740762993</v>
      </c>
      <c r="BB82" s="40">
        <f t="shared" si="137"/>
        <v>1.0335347167498468</v>
      </c>
      <c r="BC82" s="40">
        <f t="shared" si="138"/>
        <v>1.0327510607200125</v>
      </c>
      <c r="BD82" s="40">
        <f t="shared" si="139"/>
        <v>1.0319952497341784</v>
      </c>
      <c r="BE82" s="40">
        <f t="shared" si="140"/>
        <v>1.0312928646351631</v>
      </c>
      <c r="BF82" s="40">
        <f t="shared" si="141"/>
        <v>1.0306127797871782</v>
      </c>
      <c r="BG82" s="40">
        <f t="shared" si="142"/>
        <v>1.0299792981828404</v>
      </c>
      <c r="BH82" s="40">
        <f t="shared" si="143"/>
        <v>1.029376924899313</v>
      </c>
      <c r="BI82" s="40">
        <f t="shared" si="144"/>
        <v>1.0287905532899142</v>
      </c>
    </row>
    <row r="83" spans="2:61" ht="15.75" hidden="1" x14ac:dyDescent="0.3">
      <c r="B83" s="56">
        <v>14</v>
      </c>
      <c r="C83" s="58"/>
      <c r="D83" s="58"/>
      <c r="E83" s="58"/>
      <c r="F83" s="58"/>
      <c r="G83" s="25"/>
      <c r="H83" s="25"/>
      <c r="I83" s="25"/>
      <c r="J83" s="25"/>
      <c r="K83" s="25"/>
      <c r="L83" s="25"/>
      <c r="AA83" s="20">
        <v>14</v>
      </c>
      <c r="AB83" s="40">
        <f t="shared" si="165"/>
        <v>1.0049908980582525</v>
      </c>
      <c r="AC83" s="40">
        <f t="shared" si="145"/>
        <v>1.0335318220676237</v>
      </c>
      <c r="AD83" s="40">
        <f t="shared" si="146"/>
        <v>1.0327495270309006</v>
      </c>
      <c r="AE83" s="40">
        <f t="shared" si="147"/>
        <v>1.0320092610672542</v>
      </c>
      <c r="AF83" s="40">
        <f t="shared" si="148"/>
        <v>1.0313077257416059</v>
      </c>
      <c r="AG83" s="40">
        <f t="shared" si="149"/>
        <v>1.0306287227001985</v>
      </c>
      <c r="AH83" s="40">
        <f t="shared" si="150"/>
        <v>1.0299830917562631</v>
      </c>
      <c r="AI83" s="40">
        <f t="shared" si="151"/>
        <v>1.0293687975416856</v>
      </c>
      <c r="AJ83" s="40">
        <f t="shared" si="152"/>
        <v>1.0288089119502268</v>
      </c>
      <c r="AK83" s="40">
        <f t="shared" si="153"/>
        <v>1.028262566812804</v>
      </c>
      <c r="AM83" s="20">
        <v>14</v>
      </c>
      <c r="AN83" s="40">
        <f t="shared" si="154"/>
        <v>1.0049963018309711</v>
      </c>
      <c r="AO83" s="40">
        <f t="shared" si="155"/>
        <v>1.0335264354330131</v>
      </c>
      <c r="AP83" s="40">
        <f t="shared" si="156"/>
        <v>1.0327434006930876</v>
      </c>
      <c r="AQ83" s="40">
        <f t="shared" si="157"/>
        <v>1.0319885646085738</v>
      </c>
      <c r="AR83" s="40">
        <f t="shared" si="158"/>
        <v>1.0312867433405863</v>
      </c>
      <c r="AS83" s="40">
        <f t="shared" si="159"/>
        <v>1.0306207114541217</v>
      </c>
      <c r="AT83" s="40">
        <f t="shared" si="160"/>
        <v>1.0299881845268675</v>
      </c>
      <c r="AU83" s="40">
        <f t="shared" si="161"/>
        <v>1.0293859649122807</v>
      </c>
      <c r="AV83" s="40">
        <f t="shared" si="162"/>
        <v>1.0288000391504355</v>
      </c>
      <c r="AW83" s="40">
        <f t="shared" si="163"/>
        <v>1.0282531790802181</v>
      </c>
      <c r="AY83" s="20">
        <v>14</v>
      </c>
      <c r="AZ83" s="40">
        <f t="shared" si="164"/>
        <v>1.0050015019525382</v>
      </c>
      <c r="BA83" s="40">
        <f t="shared" si="136"/>
        <v>1.0335347167498468</v>
      </c>
      <c r="BB83" s="40">
        <f t="shared" si="137"/>
        <v>1.0327510607200125</v>
      </c>
      <c r="BC83" s="40">
        <f t="shared" si="138"/>
        <v>1.0319952497341784</v>
      </c>
      <c r="BD83" s="40">
        <f t="shared" si="139"/>
        <v>1.0312928646351631</v>
      </c>
      <c r="BE83" s="40">
        <f t="shared" si="140"/>
        <v>1.0306127797871782</v>
      </c>
      <c r="BF83" s="40">
        <f t="shared" si="141"/>
        <v>1.0299792981828404</v>
      </c>
      <c r="BG83" s="40">
        <f t="shared" si="142"/>
        <v>1.029376924899313</v>
      </c>
      <c r="BH83" s="40">
        <f t="shared" si="143"/>
        <v>1.0287905532899142</v>
      </c>
      <c r="BI83" s="40">
        <f t="shared" si="144"/>
        <v>1.0282435485789037</v>
      </c>
    </row>
    <row r="84" spans="2:61" ht="15.75" hidden="1" x14ac:dyDescent="0.3">
      <c r="B84" s="57">
        <v>15</v>
      </c>
      <c r="C84" s="58"/>
      <c r="D84" s="58"/>
      <c r="E84" s="58"/>
      <c r="F84" s="58"/>
      <c r="G84" s="25"/>
      <c r="H84" s="25"/>
      <c r="I84" s="25"/>
      <c r="J84" s="25"/>
      <c r="K84" s="25"/>
      <c r="L84" s="25"/>
      <c r="AA84" s="30">
        <v>15</v>
      </c>
      <c r="AB84" s="40">
        <f t="shared" si="165"/>
        <v>1.0049908980582525</v>
      </c>
      <c r="AC84" s="40">
        <f t="shared" si="145"/>
        <v>1.0050020065355729</v>
      </c>
      <c r="AD84" s="40">
        <f t="shared" si="146"/>
        <v>1.0050071131691261</v>
      </c>
      <c r="AE84" s="40">
        <f t="shared" si="147"/>
        <v>1.0313077257416059</v>
      </c>
      <c r="AF84" s="40">
        <f t="shared" si="148"/>
        <v>1.0306287227001985</v>
      </c>
      <c r="AG84" s="40">
        <f t="shared" si="149"/>
        <v>1.0299830917562631</v>
      </c>
      <c r="AH84" s="40">
        <f t="shared" si="150"/>
        <v>1.0293687975416856</v>
      </c>
      <c r="AI84" s="40">
        <f t="shared" si="151"/>
        <v>1.0288089119502268</v>
      </c>
      <c r="AJ84" s="40">
        <f t="shared" si="152"/>
        <v>1.028262566812804</v>
      </c>
      <c r="AK84" s="40">
        <f t="shared" si="153"/>
        <v>1.0277409281412522</v>
      </c>
      <c r="AM84" s="30">
        <v>15</v>
      </c>
      <c r="AN84" s="40">
        <f t="shared" si="154"/>
        <v>1.0049963018309711</v>
      </c>
      <c r="AO84" s="40">
        <f t="shared" si="155"/>
        <v>1.0049913720568731</v>
      </c>
      <c r="AP84" s="40">
        <f t="shared" si="156"/>
        <v>1.0049960447978683</v>
      </c>
      <c r="AQ84" s="40">
        <f t="shared" si="157"/>
        <v>1.0312867433405863</v>
      </c>
      <c r="AR84" s="40">
        <f t="shared" si="158"/>
        <v>1.0306207114541217</v>
      </c>
      <c r="AS84" s="40">
        <f t="shared" si="159"/>
        <v>1.0299881845268675</v>
      </c>
      <c r="AT84" s="40">
        <f t="shared" si="160"/>
        <v>1.0293859649122807</v>
      </c>
      <c r="AU84" s="40">
        <f t="shared" si="161"/>
        <v>1.0288000391504355</v>
      </c>
      <c r="AV84" s="40">
        <f t="shared" si="162"/>
        <v>1.0282531790802181</v>
      </c>
      <c r="AW84" s="40">
        <f t="shared" si="163"/>
        <v>1.0277193720213065</v>
      </c>
      <c r="AY84" s="30">
        <v>15</v>
      </c>
      <c r="AZ84" s="40">
        <f t="shared" si="164"/>
        <v>1.0050015019525382</v>
      </c>
      <c r="BA84" s="40">
        <f t="shared" si="136"/>
        <v>1.0050091527011111</v>
      </c>
      <c r="BB84" s="40">
        <f t="shared" si="137"/>
        <v>1.004998826242457</v>
      </c>
      <c r="BC84" s="40">
        <f t="shared" si="138"/>
        <v>1.0312928646351631</v>
      </c>
      <c r="BD84" s="40">
        <f t="shared" si="139"/>
        <v>1.0306127797871782</v>
      </c>
      <c r="BE84" s="40">
        <f t="shared" si="140"/>
        <v>1.0299792981828404</v>
      </c>
      <c r="BF84" s="40">
        <f t="shared" si="141"/>
        <v>1.029376924899313</v>
      </c>
      <c r="BG84" s="40">
        <f t="shared" si="142"/>
        <v>1.0287905532899142</v>
      </c>
      <c r="BH84" s="40">
        <f t="shared" si="143"/>
        <v>1.0282435485789037</v>
      </c>
      <c r="BI84" s="40">
        <f t="shared" si="144"/>
        <v>1.0277209540192478</v>
      </c>
    </row>
    <row r="85" spans="2:61" ht="15.75" hidden="1" x14ac:dyDescent="0.3">
      <c r="B85" s="56">
        <v>16</v>
      </c>
      <c r="C85" s="58"/>
      <c r="D85" s="58"/>
      <c r="E85" s="58"/>
      <c r="F85" s="58"/>
      <c r="G85" s="25"/>
      <c r="H85" s="25"/>
      <c r="I85" s="25"/>
      <c r="J85" s="25"/>
      <c r="K85" s="25"/>
      <c r="L85" s="25"/>
      <c r="AA85" s="20">
        <v>16</v>
      </c>
      <c r="AB85" s="40">
        <f t="shared" si="165"/>
        <v>1.0049908980582525</v>
      </c>
      <c r="AC85" s="40">
        <f t="shared" si="145"/>
        <v>1.0050020065355729</v>
      </c>
      <c r="AD85" s="40">
        <f t="shared" si="146"/>
        <v>1.0050071131691261</v>
      </c>
      <c r="AE85" s="40">
        <f t="shared" si="147"/>
        <v>1.0050165453342157</v>
      </c>
      <c r="AF85" s="40">
        <f t="shared" si="148"/>
        <v>1.0299830917562631</v>
      </c>
      <c r="AG85" s="40">
        <f t="shared" si="149"/>
        <v>1.0293687975416856</v>
      </c>
      <c r="AH85" s="40">
        <f t="shared" si="150"/>
        <v>1.0288089119502268</v>
      </c>
      <c r="AI85" s="40">
        <f t="shared" si="151"/>
        <v>1.028262566812804</v>
      </c>
      <c r="AJ85" s="40">
        <f t="shared" si="152"/>
        <v>1.0277409281412522</v>
      </c>
      <c r="AK85" s="40">
        <f t="shared" si="153"/>
        <v>1.0272187718835022</v>
      </c>
      <c r="AM85" s="20">
        <v>16</v>
      </c>
      <c r="AN85" s="40">
        <f t="shared" si="154"/>
        <v>1.0049963018309711</v>
      </c>
      <c r="AO85" s="40">
        <f t="shared" si="155"/>
        <v>1.0049913720568731</v>
      </c>
      <c r="AP85" s="40">
        <f t="shared" si="156"/>
        <v>1.0049960447978683</v>
      </c>
      <c r="AQ85" s="40">
        <f t="shared" si="157"/>
        <v>1.0049915052219838</v>
      </c>
      <c r="AR85" s="40">
        <f t="shared" si="158"/>
        <v>1.0299881845268675</v>
      </c>
      <c r="AS85" s="40">
        <f t="shared" si="159"/>
        <v>1.0293859649122807</v>
      </c>
      <c r="AT85" s="40">
        <f t="shared" si="160"/>
        <v>1.0288000391504355</v>
      </c>
      <c r="AU85" s="40">
        <f t="shared" si="161"/>
        <v>1.0282531790802181</v>
      </c>
      <c r="AV85" s="40">
        <f t="shared" si="162"/>
        <v>1.0277193720213065</v>
      </c>
      <c r="AW85" s="40">
        <f t="shared" si="163"/>
        <v>1.0272205976423285</v>
      </c>
      <c r="AY85" s="20">
        <v>16</v>
      </c>
      <c r="AZ85" s="40">
        <f t="shared" si="164"/>
        <v>1.0050015019525382</v>
      </c>
      <c r="BA85" s="40">
        <f t="shared" si="136"/>
        <v>1.0050091527011111</v>
      </c>
      <c r="BB85" s="40">
        <f t="shared" si="137"/>
        <v>1.004998826242457</v>
      </c>
      <c r="BC85" s="40">
        <f t="shared" si="138"/>
        <v>1.0049929234156314</v>
      </c>
      <c r="BD85" s="40">
        <f t="shared" si="139"/>
        <v>1.0299792981828404</v>
      </c>
      <c r="BE85" s="40">
        <f t="shared" si="140"/>
        <v>1.029376924899313</v>
      </c>
      <c r="BF85" s="40">
        <f t="shared" si="141"/>
        <v>1.0287905532899142</v>
      </c>
      <c r="BG85" s="40">
        <f t="shared" si="142"/>
        <v>1.0282435485789037</v>
      </c>
      <c r="BH85" s="40">
        <f t="shared" si="143"/>
        <v>1.0277209540192478</v>
      </c>
      <c r="BI85" s="40">
        <f t="shared" si="144"/>
        <v>1.0272217865220901</v>
      </c>
    </row>
    <row r="86" spans="2:61" ht="15.75" hidden="1" x14ac:dyDescent="0.3">
      <c r="B86" s="56">
        <v>17</v>
      </c>
      <c r="C86" s="58"/>
      <c r="D86" s="58"/>
      <c r="E86" s="58"/>
      <c r="F86" s="58"/>
      <c r="G86" s="25"/>
      <c r="H86" s="25"/>
      <c r="I86" s="25"/>
      <c r="J86" s="25"/>
      <c r="K86" s="25"/>
      <c r="L86" s="25"/>
      <c r="AA86" s="20">
        <v>17</v>
      </c>
      <c r="AB86" s="40">
        <f t="shared" si="165"/>
        <v>1.0049908980582525</v>
      </c>
      <c r="AC86" s="40">
        <f t="shared" si="145"/>
        <v>1.0050020065355729</v>
      </c>
      <c r="AD86" s="40">
        <f t="shared" si="146"/>
        <v>1.0050071131691261</v>
      </c>
      <c r="AE86" s="40">
        <f t="shared" si="147"/>
        <v>1.0050165453342157</v>
      </c>
      <c r="AF86" s="40">
        <f t="shared" si="148"/>
        <v>1.0049871542995314</v>
      </c>
      <c r="AG86" s="40">
        <f t="shared" si="149"/>
        <v>1.0288089119502268</v>
      </c>
      <c r="AH86" s="40">
        <f t="shared" si="150"/>
        <v>1.028262566812804</v>
      </c>
      <c r="AI86" s="40">
        <f t="shared" si="151"/>
        <v>1.0277409281412522</v>
      </c>
      <c r="AJ86" s="40">
        <f t="shared" si="152"/>
        <v>1.0272187718835022</v>
      </c>
      <c r="AK86" s="40">
        <f t="shared" si="153"/>
        <v>1.0267425927173888</v>
      </c>
      <c r="AM86" s="20">
        <v>17</v>
      </c>
      <c r="AN86" s="40">
        <f t="shared" si="154"/>
        <v>1.0049963018309711</v>
      </c>
      <c r="AO86" s="40">
        <f t="shared" si="155"/>
        <v>1.0049913720568731</v>
      </c>
      <c r="AP86" s="40">
        <f t="shared" si="156"/>
        <v>1.0049960447978683</v>
      </c>
      <c r="AQ86" s="40">
        <f t="shared" si="157"/>
        <v>1.0049915052219838</v>
      </c>
      <c r="AR86" s="40">
        <f t="shared" si="158"/>
        <v>1.0049999999999999</v>
      </c>
      <c r="AS86" s="40">
        <f t="shared" si="159"/>
        <v>1.0288000391504355</v>
      </c>
      <c r="AT86" s="40">
        <f t="shared" si="160"/>
        <v>1.0282531790802181</v>
      </c>
      <c r="AU86" s="40">
        <f t="shared" si="161"/>
        <v>1.0277193720213065</v>
      </c>
      <c r="AV86" s="40">
        <f t="shared" si="162"/>
        <v>1.0272205976423285</v>
      </c>
      <c r="AW86" s="40">
        <f t="shared" si="163"/>
        <v>1.0267322306660707</v>
      </c>
      <c r="AY86" s="20">
        <v>17</v>
      </c>
      <c r="AZ86" s="40">
        <f t="shared" si="164"/>
        <v>1.0050015019525382</v>
      </c>
      <c r="BA86" s="40">
        <f t="shared" si="136"/>
        <v>1.0050091527011111</v>
      </c>
      <c r="BB86" s="40">
        <f t="shared" si="137"/>
        <v>1.004998826242457</v>
      </c>
      <c r="BC86" s="40">
        <f t="shared" si="138"/>
        <v>1.0049929234156314</v>
      </c>
      <c r="BD86" s="40">
        <f t="shared" si="139"/>
        <v>1.0050000623449171</v>
      </c>
      <c r="BE86" s="40">
        <f t="shared" si="140"/>
        <v>1.0287905532899142</v>
      </c>
      <c r="BF86" s="40">
        <f t="shared" si="141"/>
        <v>1.0282435485789037</v>
      </c>
      <c r="BG86" s="40">
        <f t="shared" si="142"/>
        <v>1.0277209540192478</v>
      </c>
      <c r="BH86" s="40">
        <f t="shared" si="143"/>
        <v>1.0272217865220901</v>
      </c>
      <c r="BI86" s="40">
        <f t="shared" si="144"/>
        <v>1.0267327943776619</v>
      </c>
    </row>
    <row r="87" spans="2:61" ht="15.75" hidden="1" x14ac:dyDescent="0.3">
      <c r="B87" s="57">
        <v>18</v>
      </c>
      <c r="C87" s="58"/>
      <c r="D87" s="58"/>
      <c r="E87" s="58"/>
      <c r="F87" s="58"/>
      <c r="G87" s="25"/>
      <c r="H87" s="25"/>
      <c r="I87" s="25"/>
      <c r="J87" s="25"/>
      <c r="K87" s="25"/>
      <c r="L87" s="25"/>
      <c r="AA87" s="31">
        <v>18</v>
      </c>
      <c r="AB87" s="40">
        <f t="shared" si="165"/>
        <v>1.0150333737864077</v>
      </c>
      <c r="AC87" s="40">
        <f t="shared" si="145"/>
        <v>1.0150490167975692</v>
      </c>
      <c r="AD87" s="40">
        <f t="shared" si="146"/>
        <v>1.0150631816787079</v>
      </c>
      <c r="AE87" s="40">
        <f t="shared" si="147"/>
        <v>1.0150761085373925</v>
      </c>
      <c r="AF87" s="40">
        <f t="shared" si="148"/>
        <v>1.0150370258425268</v>
      </c>
      <c r="AG87" s="40">
        <f t="shared" si="149"/>
        <v>1.01505014713831</v>
      </c>
      <c r="AH87" s="40">
        <f t="shared" si="150"/>
        <v>1.0150620443526139</v>
      </c>
      <c r="AI87" s="40">
        <f t="shared" si="151"/>
        <v>1.015038629762711</v>
      </c>
      <c r="AJ87" s="40">
        <f t="shared" si="152"/>
        <v>1.0150616618370509</v>
      </c>
      <c r="AK87" s="40">
        <f t="shared" si="153"/>
        <v>1.0150505716798592</v>
      </c>
      <c r="AM87" s="31">
        <v>18</v>
      </c>
      <c r="AN87" s="40">
        <f t="shared" si="154"/>
        <v>1.0150492837627738</v>
      </c>
      <c r="AO87" s="40">
        <f t="shared" si="155"/>
        <v>1.0150454214857176</v>
      </c>
      <c r="AP87" s="40">
        <f t="shared" si="156"/>
        <v>1.0150436460024703</v>
      </c>
      <c r="AQ87" s="40">
        <f t="shared" si="157"/>
        <v>1.0150535368568003</v>
      </c>
      <c r="AR87" s="40">
        <f t="shared" si="158"/>
        <v>1.0150501253132833</v>
      </c>
      <c r="AS87" s="40">
        <f t="shared" si="159"/>
        <v>1.0150348981738215</v>
      </c>
      <c r="AT87" s="40">
        <f t="shared" si="160"/>
        <v>1.015057004018316</v>
      </c>
      <c r="AU87" s="40">
        <f t="shared" si="161"/>
        <v>1.0150438636571324</v>
      </c>
      <c r="AV87" s="40">
        <f t="shared" si="162"/>
        <v>1.0150536432722397</v>
      </c>
      <c r="AW87" s="40">
        <f t="shared" si="163"/>
        <v>1.0150412951922552</v>
      </c>
      <c r="AY87" s="31">
        <v>18</v>
      </c>
      <c r="AZ87" s="40">
        <f t="shared" si="164"/>
        <v>1.0150495644337638</v>
      </c>
      <c r="BA87" s="40">
        <f t="shared" si="136"/>
        <v>1.0150700288061756</v>
      </c>
      <c r="BB87" s="40">
        <f t="shared" si="137"/>
        <v>1.0150517143764586</v>
      </c>
      <c r="BC87" s="40">
        <f t="shared" si="138"/>
        <v>1.0150442941762332</v>
      </c>
      <c r="BD87" s="40">
        <f t="shared" si="139"/>
        <v>1.0150500629683661</v>
      </c>
      <c r="BE87" s="40">
        <f t="shared" si="140"/>
        <v>1.015043405874658</v>
      </c>
      <c r="BF87" s="40">
        <f t="shared" si="141"/>
        <v>1.0150402157236507</v>
      </c>
      <c r="BG87" s="40">
        <f t="shared" si="142"/>
        <v>1.0150487036973892</v>
      </c>
      <c r="BH87" s="40">
        <f t="shared" si="143"/>
        <v>1.0150455369355145</v>
      </c>
      <c r="BI87" s="40">
        <f t="shared" si="144"/>
        <v>1.0150426680599094</v>
      </c>
    </row>
    <row r="88" spans="2:61" ht="15.75" hidden="1" x14ac:dyDescent="0.3">
      <c r="B88" s="56">
        <v>19</v>
      </c>
      <c r="C88" s="58"/>
      <c r="D88" s="58"/>
      <c r="E88" s="58"/>
      <c r="F88" s="58"/>
      <c r="G88" s="25"/>
      <c r="H88" s="25"/>
      <c r="I88" s="25"/>
      <c r="J88" s="25"/>
      <c r="K88" s="25"/>
      <c r="L88" s="25"/>
      <c r="AA88" s="20">
        <v>19</v>
      </c>
      <c r="AB88" s="40">
        <f t="shared" si="165"/>
        <v>1.0150347707235015</v>
      </c>
      <c r="AC88" s="40">
        <f t="shared" si="145"/>
        <v>1.0150418617851569</v>
      </c>
      <c r="AD88" s="40">
        <f t="shared" si="146"/>
        <v>1.0150797486708554</v>
      </c>
      <c r="AE88" s="40">
        <f t="shared" si="147"/>
        <v>1.0150708987497707</v>
      </c>
      <c r="AF88" s="40">
        <f t="shared" si="148"/>
        <v>1.0150377814908103</v>
      </c>
      <c r="AG88" s="40">
        <f t="shared" si="149"/>
        <v>1.0150558350280068</v>
      </c>
      <c r="AH88" s="40">
        <f t="shared" si="150"/>
        <v>1.0150523636279103</v>
      </c>
      <c r="AI88" s="40">
        <f t="shared" si="151"/>
        <v>1.0150375085246648</v>
      </c>
      <c r="AJ88" s="40">
        <f t="shared" si="152"/>
        <v>1.0150458715596331</v>
      </c>
      <c r="AK88" s="40">
        <f t="shared" si="153"/>
        <v>1.015064929410356</v>
      </c>
      <c r="AM88" s="20">
        <v>19</v>
      </c>
      <c r="AN88" s="40">
        <f t="shared" si="154"/>
        <v>1.0150647875536161</v>
      </c>
      <c r="AO88" s="40">
        <f t="shared" si="155"/>
        <v>1.0150377001496711</v>
      </c>
      <c r="AP88" s="40">
        <f t="shared" si="156"/>
        <v>1.015045755585479</v>
      </c>
      <c r="AQ88" s="40">
        <f t="shared" si="157"/>
        <v>1.0150477904262671</v>
      </c>
      <c r="AR88" s="40">
        <f t="shared" si="158"/>
        <v>1.0150500012407255</v>
      </c>
      <c r="AS88" s="40">
        <f t="shared" si="159"/>
        <v>1.0150399962133763</v>
      </c>
      <c r="AT88" s="40">
        <f t="shared" si="160"/>
        <v>1.0150582901554404</v>
      </c>
      <c r="AU88" s="40">
        <f t="shared" si="161"/>
        <v>1.0150533256426786</v>
      </c>
      <c r="AV88" s="40">
        <f t="shared" si="162"/>
        <v>1.0150484094052559</v>
      </c>
      <c r="AW88" s="40">
        <f t="shared" si="163"/>
        <v>1.0150440273370231</v>
      </c>
      <c r="AY88" s="20">
        <v>19</v>
      </c>
      <c r="AZ88" s="40">
        <f t="shared" si="164"/>
        <v>1.015049222258573</v>
      </c>
      <c r="BA88" s="40">
        <f t="shared" si="136"/>
        <v>1.0150612566033494</v>
      </c>
      <c r="BB88" s="40">
        <f t="shared" si="137"/>
        <v>1.0150667888051845</v>
      </c>
      <c r="BC88" s="40">
        <f t="shared" si="138"/>
        <v>1.0150249117708117</v>
      </c>
      <c r="BD88" s="40">
        <f t="shared" si="139"/>
        <v>1.0150491969234947</v>
      </c>
      <c r="BE88" s="40">
        <f t="shared" si="140"/>
        <v>1.0150594607323677</v>
      </c>
      <c r="BF88" s="40">
        <f t="shared" si="141"/>
        <v>1.0150292875473261</v>
      </c>
      <c r="BG88" s="40">
        <f t="shared" si="142"/>
        <v>1.0150459706732988</v>
      </c>
      <c r="BH88" s="40">
        <f t="shared" si="143"/>
        <v>1.0150395807414094</v>
      </c>
      <c r="BI88" s="40">
        <f t="shared" si="144"/>
        <v>1.0150555016704386</v>
      </c>
    </row>
    <row r="89" spans="2:61" ht="15.75" hidden="1" x14ac:dyDescent="0.3">
      <c r="B89" s="56">
        <v>20</v>
      </c>
      <c r="C89" s="58"/>
      <c r="D89" s="58"/>
      <c r="E89" s="58"/>
      <c r="F89" s="58"/>
      <c r="G89" s="25"/>
      <c r="H89" s="25"/>
      <c r="I89" s="25"/>
      <c r="J89" s="25"/>
      <c r="K89" s="25"/>
      <c r="L89" s="25"/>
      <c r="AA89" s="26">
        <v>20</v>
      </c>
      <c r="AB89" s="40">
        <f t="shared" si="165"/>
        <v>1.0150197040672169</v>
      </c>
      <c r="AC89" s="40">
        <f t="shared" si="145"/>
        <v>1.015061679826903</v>
      </c>
      <c r="AD89" s="40">
        <f t="shared" si="146"/>
        <v>1.0150669948044846</v>
      </c>
      <c r="AE89" s="40">
        <f t="shared" si="147"/>
        <v>1.0150773981756607</v>
      </c>
      <c r="AF89" s="40">
        <f t="shared" si="148"/>
        <v>1.015037037037037</v>
      </c>
      <c r="AG89" s="40">
        <f t="shared" si="149"/>
        <v>1.0150480406932931</v>
      </c>
      <c r="AH89" s="40">
        <f t="shared" si="150"/>
        <v>1.0150529962137342</v>
      </c>
      <c r="AI89" s="40">
        <f t="shared" si="151"/>
        <v>1.0150236326806212</v>
      </c>
      <c r="AJ89" s="40">
        <f t="shared" si="152"/>
        <v>1.0150510878181978</v>
      </c>
      <c r="AK89" s="40">
        <f t="shared" si="153"/>
        <v>1.0150666034400999</v>
      </c>
      <c r="AM89" s="26">
        <v>20</v>
      </c>
      <c r="AN89" s="40">
        <f t="shared" si="154"/>
        <v>1.0150636282923942</v>
      </c>
      <c r="AO89" s="40">
        <f t="shared" si="155"/>
        <v>1.0150426394519783</v>
      </c>
      <c r="AP89" s="40">
        <f t="shared" si="156"/>
        <v>1.0150189777844287</v>
      </c>
      <c r="AQ89" s="40">
        <f t="shared" si="157"/>
        <v>1.0150537079115884</v>
      </c>
      <c r="AR89" s="40">
        <f t="shared" si="158"/>
        <v>1.0150484005699965</v>
      </c>
      <c r="AS89" s="40">
        <f t="shared" si="159"/>
        <v>1.0150434079645707</v>
      </c>
      <c r="AT89" s="40">
        <f t="shared" si="160"/>
        <v>1.0150696225723708</v>
      </c>
      <c r="AU89" s="40">
        <f t="shared" si="161"/>
        <v>1.0150498863420041</v>
      </c>
      <c r="AV89" s="40">
        <f t="shared" si="162"/>
        <v>1.0150529152698351</v>
      </c>
      <c r="AW89" s="40">
        <f t="shared" si="163"/>
        <v>1.0150343688674894</v>
      </c>
      <c r="AY89" s="26">
        <v>20</v>
      </c>
      <c r="AZ89" s="40">
        <f t="shared" si="164"/>
        <v>1.0150326123765072</v>
      </c>
      <c r="BA89" s="40">
        <f t="shared" si="136"/>
        <v>1.0150792215560533</v>
      </c>
      <c r="BB89" s="40">
        <f t="shared" si="137"/>
        <v>1.0150528609911604</v>
      </c>
      <c r="BC89" s="40">
        <f t="shared" si="138"/>
        <v>1.0150302532019577</v>
      </c>
      <c r="BD89" s="40">
        <f t="shared" si="139"/>
        <v>1.0150468763369229</v>
      </c>
      <c r="BE89" s="40">
        <f t="shared" si="140"/>
        <v>1.0150619615523613</v>
      </c>
      <c r="BF89" s="40">
        <f t="shared" si="141"/>
        <v>1.0150285987740126</v>
      </c>
      <c r="BG89" s="40">
        <f t="shared" si="142"/>
        <v>1.0150306406685237</v>
      </c>
      <c r="BH89" s="40">
        <f t="shared" si="143"/>
        <v>1.0150433313348231</v>
      </c>
      <c r="BI89" s="40">
        <f t="shared" si="144"/>
        <v>1.0150558057150174</v>
      </c>
    </row>
    <row r="90" spans="2:61" ht="15.75" hidden="1" x14ac:dyDescent="0.3">
      <c r="B90" s="56">
        <v>21</v>
      </c>
      <c r="C90" s="58"/>
      <c r="D90" s="58"/>
      <c r="E90" s="58"/>
      <c r="F90" s="58"/>
      <c r="G90" s="25"/>
      <c r="H90" s="25"/>
      <c r="I90" s="25"/>
      <c r="J90" s="25"/>
      <c r="K90" s="25"/>
      <c r="L90" s="25"/>
      <c r="AA90" s="20">
        <v>21</v>
      </c>
      <c r="AB90" s="40">
        <f t="shared" si="165"/>
        <v>1.0150183311983745</v>
      </c>
      <c r="AC90" s="40">
        <f t="shared" si="145"/>
        <v>1.0150655204073116</v>
      </c>
      <c r="AD90" s="40">
        <f t="shared" si="146"/>
        <v>1.0150803427596757</v>
      </c>
      <c r="AE90" s="40">
        <f t="shared" si="147"/>
        <v>1.0150693730729703</v>
      </c>
      <c r="AF90" s="40">
        <f t="shared" si="148"/>
        <v>1.015034836817015</v>
      </c>
      <c r="AG90" s="40">
        <f t="shared" si="149"/>
        <v>1.0150506546043812</v>
      </c>
      <c r="AH90" s="40">
        <f t="shared" si="150"/>
        <v>1.0150520726510335</v>
      </c>
      <c r="AI90" s="40">
        <f t="shared" si="151"/>
        <v>1.0150309756206266</v>
      </c>
      <c r="AJ90" s="40">
        <f t="shared" si="152"/>
        <v>1.0150547246326256</v>
      </c>
      <c r="AK90" s="40">
        <f t="shared" si="153"/>
        <v>1.0150667975585812</v>
      </c>
      <c r="AM90" s="20">
        <v>21</v>
      </c>
      <c r="AN90" s="40">
        <f t="shared" si="154"/>
        <v>1.0150758186213464</v>
      </c>
      <c r="AO90" s="40">
        <f t="shared" si="155"/>
        <v>1.015031974088531</v>
      </c>
      <c r="AP90" s="40">
        <f t="shared" si="156"/>
        <v>1.0150184531666711</v>
      </c>
      <c r="AQ90" s="40">
        <f t="shared" si="157"/>
        <v>1.015045186690698</v>
      </c>
      <c r="AR90" s="40">
        <f t="shared" si="158"/>
        <v>1.0150453671945316</v>
      </c>
      <c r="AS90" s="40">
        <f t="shared" si="159"/>
        <v>1.0150569565923486</v>
      </c>
      <c r="AT90" s="40">
        <f t="shared" si="160"/>
        <v>1.0150791941134454</v>
      </c>
      <c r="AU90" s="40">
        <f t="shared" si="161"/>
        <v>1.0150673540661899</v>
      </c>
      <c r="AV90" s="40">
        <f t="shared" si="162"/>
        <v>1.0150448525344122</v>
      </c>
      <c r="AW90" s="40">
        <f t="shared" si="163"/>
        <v>1.015023464209118</v>
      </c>
      <c r="AY90" s="20">
        <v>21</v>
      </c>
      <c r="AZ90" s="40">
        <f t="shared" si="164"/>
        <v>1.0150295926994957</v>
      </c>
      <c r="BA90" s="40">
        <f t="shared" si="136"/>
        <v>1.0150813982315512</v>
      </c>
      <c r="BB90" s="40">
        <f t="shared" si="137"/>
        <v>1.0150648027770703</v>
      </c>
      <c r="BC90" s="40">
        <f t="shared" si="138"/>
        <v>1.0150212408740555</v>
      </c>
      <c r="BD90" s="40">
        <f t="shared" si="139"/>
        <v>1.015043144658655</v>
      </c>
      <c r="BE90" s="40">
        <f t="shared" si="140"/>
        <v>1.0150628484365802</v>
      </c>
      <c r="BF90" s="40">
        <f t="shared" si="141"/>
        <v>1.0150263977257343</v>
      </c>
      <c r="BG90" s="40">
        <f t="shared" si="142"/>
        <v>1.015047381601156</v>
      </c>
      <c r="BH90" s="40">
        <f t="shared" si="143"/>
        <v>1.0150455467771877</v>
      </c>
      <c r="BI90" s="40">
        <f t="shared" si="144"/>
        <v>1.0150546722307328</v>
      </c>
    </row>
    <row r="91" spans="2:61" ht="15.75" hidden="1" x14ac:dyDescent="0.3">
      <c r="B91" s="56">
        <v>22</v>
      </c>
      <c r="C91" s="58"/>
      <c r="D91" s="58"/>
      <c r="E91" s="58"/>
      <c r="F91" s="58"/>
      <c r="G91" s="25"/>
      <c r="H91" s="25"/>
      <c r="I91" s="25"/>
      <c r="J91" s="25"/>
      <c r="K91" s="25"/>
      <c r="L91" s="25"/>
      <c r="AA91" s="20">
        <v>22</v>
      </c>
      <c r="AB91" s="40">
        <f t="shared" si="165"/>
        <v>1.0150154527960813</v>
      </c>
      <c r="AC91" s="40">
        <f t="shared" si="145"/>
        <v>1.0150678327938847</v>
      </c>
      <c r="AD91" s="40">
        <f t="shared" si="146"/>
        <v>1.0150784077201447</v>
      </c>
      <c r="AE91" s="40">
        <f t="shared" si="147"/>
        <v>1.0150728840723497</v>
      </c>
      <c r="AF91" s="40">
        <f t="shared" si="148"/>
        <v>1.0150312242823256</v>
      </c>
      <c r="AG91" s="40">
        <f t="shared" si="149"/>
        <v>1.0150401108097189</v>
      </c>
      <c r="AH91" s="40">
        <f t="shared" si="150"/>
        <v>1.015038357400722</v>
      </c>
      <c r="AI91" s="40">
        <f t="shared" si="151"/>
        <v>1.0150254837499724</v>
      </c>
      <c r="AJ91" s="40">
        <f t="shared" si="152"/>
        <v>1.0150676208054052</v>
      </c>
      <c r="AK91" s="40">
        <f t="shared" si="153"/>
        <v>1.0150761201441054</v>
      </c>
      <c r="AM91" s="20">
        <v>22</v>
      </c>
      <c r="AN91" s="40">
        <f t="shared" si="154"/>
        <v>1.015086238159479</v>
      </c>
      <c r="AO91" s="40">
        <f t="shared" si="155"/>
        <v>1.0150200770190081</v>
      </c>
      <c r="AP91" s="40">
        <f t="shared" si="156"/>
        <v>1.0150030006001201</v>
      </c>
      <c r="AQ91" s="40">
        <f t="shared" si="157"/>
        <v>1.015048156632453</v>
      </c>
      <c r="AR91" s="40">
        <f t="shared" si="158"/>
        <v>1.0150409441233141</v>
      </c>
      <c r="AS91" s="40">
        <f t="shared" si="159"/>
        <v>1.0150571966738642</v>
      </c>
      <c r="AT91" s="40">
        <f t="shared" si="160"/>
        <v>1.015075828160255</v>
      </c>
      <c r="AU91" s="40">
        <f t="shared" si="161"/>
        <v>1.015060869183398</v>
      </c>
      <c r="AV91" s="40">
        <f t="shared" si="162"/>
        <v>1.0150462341456081</v>
      </c>
      <c r="AW91" s="40">
        <f t="shared" si="163"/>
        <v>1.0150218652762593</v>
      </c>
      <c r="AY91" s="20">
        <v>22</v>
      </c>
      <c r="AZ91" s="40">
        <f t="shared" si="164"/>
        <v>1.0150251140234396</v>
      </c>
      <c r="BA91" s="40">
        <f t="shared" si="136"/>
        <v>1.0150820924016801</v>
      </c>
      <c r="BB91" s="40">
        <f t="shared" si="137"/>
        <v>1.0150616399272794</v>
      </c>
      <c r="BC91" s="40">
        <f t="shared" si="138"/>
        <v>1.0150236751964539</v>
      </c>
      <c r="BD91" s="40">
        <f t="shared" si="139"/>
        <v>1.0150380444550955</v>
      </c>
      <c r="BE91" s="40">
        <f t="shared" si="140"/>
        <v>1.0150507405375755</v>
      </c>
      <c r="BF91" s="40">
        <f t="shared" si="141"/>
        <v>1.015011560241704</v>
      </c>
      <c r="BG91" s="40">
        <f t="shared" si="142"/>
        <v>1.0150403040828364</v>
      </c>
      <c r="BH91" s="40">
        <f t="shared" si="143"/>
        <v>1.015056957831969</v>
      </c>
      <c r="BI91" s="40">
        <f t="shared" si="144"/>
        <v>1.0150626039476573</v>
      </c>
    </row>
    <row r="92" spans="2:61" ht="15.75" hidden="1" x14ac:dyDescent="0.3">
      <c r="B92" s="57">
        <v>23</v>
      </c>
      <c r="C92" s="58"/>
      <c r="D92" s="58"/>
      <c r="E92" s="58"/>
      <c r="F92" s="58"/>
      <c r="G92" s="25"/>
      <c r="H92" s="25"/>
      <c r="I92" s="25"/>
      <c r="J92" s="25"/>
      <c r="K92" s="25"/>
      <c r="L92" s="25"/>
      <c r="AA92" s="31">
        <v>23</v>
      </c>
      <c r="AB92" s="40">
        <f t="shared" si="165"/>
        <v>1.0150111139978637</v>
      </c>
      <c r="AC92" s="40">
        <f t="shared" si="145"/>
        <v>1.0150686612755861</v>
      </c>
      <c r="AD92" s="40">
        <f t="shared" si="146"/>
        <v>1.0150751101438504</v>
      </c>
      <c r="AE92" s="40">
        <f t="shared" si="147"/>
        <v>1.0150748073144931</v>
      </c>
      <c r="AF92" s="40">
        <f t="shared" si="148"/>
        <v>1.0150262420015816</v>
      </c>
      <c r="AG92" s="40">
        <f t="shared" si="149"/>
        <v>1.01503982811625</v>
      </c>
      <c r="AH92" s="40">
        <f t="shared" si="150"/>
        <v>1.0150459084511763</v>
      </c>
      <c r="AI92" s="40">
        <f t="shared" si="151"/>
        <v>1.015040632645928</v>
      </c>
      <c r="AJ92" s="40">
        <f t="shared" si="152"/>
        <v>1.0150679661451654</v>
      </c>
      <c r="AK92" s="40">
        <f t="shared" si="153"/>
        <v>1.0150732217573222</v>
      </c>
      <c r="AM92" s="31">
        <v>23</v>
      </c>
      <c r="AN92" s="40">
        <f t="shared" si="154"/>
        <v>1.0150949357998449</v>
      </c>
      <c r="AO92" s="40">
        <f t="shared" si="155"/>
        <v>1.0150069878831462</v>
      </c>
      <c r="AP92" s="40">
        <f t="shared" si="156"/>
        <v>1.0149996699016306</v>
      </c>
      <c r="AQ92" s="40">
        <f t="shared" si="157"/>
        <v>1.0150495595403681</v>
      </c>
      <c r="AR92" s="40">
        <f t="shared" si="158"/>
        <v>1.0150351734827709</v>
      </c>
      <c r="AS92" s="40">
        <f t="shared" si="159"/>
        <v>1.0150674338738657</v>
      </c>
      <c r="AT92" s="40">
        <f t="shared" si="160"/>
        <v>1.0150934169139632</v>
      </c>
      <c r="AU92" s="40">
        <f t="shared" si="161"/>
        <v>1.0150639074863055</v>
      </c>
      <c r="AV92" s="40">
        <f t="shared" si="162"/>
        <v>1.0150353554149609</v>
      </c>
      <c r="AW92" s="40">
        <f t="shared" si="163"/>
        <v>1.0150187343880099</v>
      </c>
      <c r="AY92" s="31">
        <v>23</v>
      </c>
      <c r="AZ92" s="40">
        <f t="shared" si="164"/>
        <v>1.0150192206010547</v>
      </c>
      <c r="BA92" s="40">
        <f t="shared" si="136"/>
        <v>1.0150813474650644</v>
      </c>
      <c r="BB92" s="40">
        <f t="shared" si="137"/>
        <v>1.0150571541190383</v>
      </c>
      <c r="BC92" s="40">
        <f t="shared" si="138"/>
        <v>1.0150245629784793</v>
      </c>
      <c r="BD92" s="40">
        <f t="shared" si="139"/>
        <v>1.0150434813558116</v>
      </c>
      <c r="BE92" s="40">
        <f t="shared" si="140"/>
        <v>1.0150488238156123</v>
      </c>
      <c r="BF92" s="40">
        <f t="shared" si="141"/>
        <v>1.0150288633800013</v>
      </c>
      <c r="BG92" s="40">
        <f t="shared" si="142"/>
        <v>1.0150536936703112</v>
      </c>
      <c r="BH92" s="40">
        <f t="shared" si="143"/>
        <v>1.0150559705440463</v>
      </c>
      <c r="BI92" s="40">
        <f t="shared" si="144"/>
        <v>1.01505846287685</v>
      </c>
    </row>
    <row r="93" spans="2:61" ht="15.75" hidden="1" x14ac:dyDescent="0.3">
      <c r="B93" s="57">
        <v>24</v>
      </c>
      <c r="C93" s="58"/>
      <c r="D93" s="58"/>
      <c r="E93" s="58"/>
      <c r="F93" s="58"/>
      <c r="G93" s="25"/>
      <c r="H93" s="25"/>
      <c r="I93" s="25"/>
      <c r="J93" s="25"/>
      <c r="K93" s="25"/>
      <c r="L93" s="25"/>
      <c r="AA93" s="31">
        <v>24</v>
      </c>
      <c r="AB93" s="40">
        <f t="shared" si="165"/>
        <v>1.015005359056806</v>
      </c>
      <c r="AC93" s="40">
        <f t="shared" si="145"/>
        <v>1.0150815510909483</v>
      </c>
      <c r="AD93" s="40">
        <f t="shared" si="146"/>
        <v>1.0150836300568922</v>
      </c>
      <c r="AE93" s="40">
        <f t="shared" si="147"/>
        <v>1.0150751889074541</v>
      </c>
      <c r="AF93" s="40">
        <f t="shared" si="148"/>
        <v>1.015031795747912</v>
      </c>
      <c r="AG93" s="40">
        <f t="shared" si="149"/>
        <v>1.0150380193717752</v>
      </c>
      <c r="AH93" s="40">
        <f t="shared" si="150"/>
        <v>1.0150405874676516</v>
      </c>
      <c r="AI93" s="40">
        <f t="shared" si="151"/>
        <v>1.0150322273651424</v>
      </c>
      <c r="AJ93" s="40">
        <f t="shared" si="152"/>
        <v>1.0150668698154732</v>
      </c>
      <c r="AK93" s="40">
        <f t="shared" si="153"/>
        <v>1.0150689755167985</v>
      </c>
      <c r="AM93" s="31">
        <v>24</v>
      </c>
      <c r="AN93" s="40">
        <f t="shared" si="154"/>
        <v>1.0151019595574642</v>
      </c>
      <c r="AO93" s="40">
        <f t="shared" si="155"/>
        <v>1.0150061798054704</v>
      </c>
      <c r="AP93" s="40">
        <f t="shared" si="156"/>
        <v>1.0150081054227893</v>
      </c>
      <c r="AQ93" s="40">
        <f t="shared" si="157"/>
        <v>1.0150494410739321</v>
      </c>
      <c r="AR93" s="40">
        <f t="shared" si="158"/>
        <v>1.0150399017802332</v>
      </c>
      <c r="AS93" s="40">
        <f t="shared" si="159"/>
        <v>1.0150759426686333</v>
      </c>
      <c r="AT93" s="40">
        <f t="shared" si="160"/>
        <v>1.0150869895348453</v>
      </c>
      <c r="AU93" s="40">
        <f t="shared" si="161"/>
        <v>1.0150437430726684</v>
      </c>
      <c r="AV93" s="40">
        <f t="shared" si="162"/>
        <v>1.015023266586655</v>
      </c>
      <c r="AW93" s="40">
        <f t="shared" si="163"/>
        <v>1.0150142723178863</v>
      </c>
      <c r="AY93" s="31">
        <v>24</v>
      </c>
      <c r="AZ93" s="40">
        <f t="shared" si="164"/>
        <v>1.0150261046733733</v>
      </c>
      <c r="BA93" s="40">
        <f t="shared" si="136"/>
        <v>1.0150925740258003</v>
      </c>
      <c r="BB93" s="40">
        <f t="shared" si="137"/>
        <v>1.0150511896553966</v>
      </c>
      <c r="BC93" s="40">
        <f t="shared" si="138"/>
        <v>1.0150239494345958</v>
      </c>
      <c r="BD93" s="40">
        <f t="shared" si="139"/>
        <v>1.0150591441425567</v>
      </c>
      <c r="BE93" s="40">
        <f t="shared" si="140"/>
        <v>1.0150454275567704</v>
      </c>
      <c r="BF93" s="40">
        <f t="shared" si="141"/>
        <v>1.0150222815911356</v>
      </c>
      <c r="BG93" s="40">
        <f t="shared" si="142"/>
        <v>1.0150437929631453</v>
      </c>
      <c r="BH93" s="40">
        <f t="shared" si="143"/>
        <v>1.0150535832137357</v>
      </c>
      <c r="BI93" s="40">
        <f t="shared" si="144"/>
        <v>1.0150528593254924</v>
      </c>
    </row>
    <row r="94" spans="2:61" ht="15.75" hidden="1" x14ac:dyDescent="0.3">
      <c r="B94" s="56">
        <v>25</v>
      </c>
      <c r="C94" s="58"/>
      <c r="D94" s="58"/>
      <c r="E94" s="58"/>
      <c r="F94" s="58"/>
      <c r="G94" s="25"/>
      <c r="H94" s="25"/>
      <c r="I94" s="25"/>
      <c r="J94" s="25"/>
      <c r="K94" s="25"/>
      <c r="L94" s="25"/>
      <c r="AA94" s="26">
        <v>25</v>
      </c>
      <c r="AB94" s="40">
        <f t="shared" si="165"/>
        <v>1.0150123806154934</v>
      </c>
      <c r="AC94" s="40">
        <f t="shared" si="145"/>
        <v>1.0150792059354321</v>
      </c>
      <c r="AD94" s="40">
        <f t="shared" si="146"/>
        <v>1.0150904123845452</v>
      </c>
      <c r="AE94" s="40">
        <f t="shared" si="147"/>
        <v>1.015074074074074</v>
      </c>
      <c r="AF94" s="40">
        <f t="shared" si="148"/>
        <v>1.0150356509379661</v>
      </c>
      <c r="AG94" s="40">
        <f t="shared" si="149"/>
        <v>1.0150347300022406</v>
      </c>
      <c r="AH94" s="40">
        <f t="shared" si="150"/>
        <v>1.0150450036134289</v>
      </c>
      <c r="AI94" s="40">
        <f t="shared" si="151"/>
        <v>1.0150441151276342</v>
      </c>
      <c r="AJ94" s="40">
        <f t="shared" si="152"/>
        <v>1.0150643745351311</v>
      </c>
      <c r="AK94" s="40">
        <f t="shared" si="153"/>
        <v>1.0150736764389208</v>
      </c>
      <c r="AM94" s="26">
        <v>25</v>
      </c>
      <c r="AN94" s="40">
        <f t="shared" si="154"/>
        <v>1.0151073565645898</v>
      </c>
      <c r="AO94" s="40">
        <f t="shared" si="155"/>
        <v>1.0149904896183877</v>
      </c>
      <c r="AP94" s="40">
        <f t="shared" si="156"/>
        <v>1.0150148206634997</v>
      </c>
      <c r="AQ94" s="40">
        <f t="shared" si="157"/>
        <v>1.0150478460083285</v>
      </c>
      <c r="AR94" s="40">
        <f t="shared" si="158"/>
        <v>1.0150546432119689</v>
      </c>
      <c r="AS94" s="40">
        <f t="shared" si="159"/>
        <v>1.0150827713059474</v>
      </c>
      <c r="AT94" s="40">
        <f t="shared" si="160"/>
        <v>1.015079209431043</v>
      </c>
      <c r="AU94" s="40">
        <f t="shared" si="161"/>
        <v>1.0150440026422893</v>
      </c>
      <c r="AV94" s="40">
        <f t="shared" si="162"/>
        <v>1.015020430286858</v>
      </c>
      <c r="AW94" s="40">
        <f t="shared" si="163"/>
        <v>1.0150187223883034</v>
      </c>
      <c r="AY94" s="26">
        <v>25</v>
      </c>
      <c r="AZ94" s="40">
        <f t="shared" si="164"/>
        <v>1.0150313795808585</v>
      </c>
      <c r="BA94" s="40">
        <f t="shared" si="136"/>
        <v>1.0150887456487498</v>
      </c>
      <c r="BB94" s="40">
        <f t="shared" si="137"/>
        <v>1.0150566718186502</v>
      </c>
      <c r="BC94" s="40">
        <f t="shared" si="138"/>
        <v>1.0150218788960326</v>
      </c>
      <c r="BD94" s="40">
        <f t="shared" si="139"/>
        <v>1.0150729222395385</v>
      </c>
      <c r="BE94" s="40">
        <f t="shared" si="140"/>
        <v>1.0150405962997471</v>
      </c>
      <c r="BF94" s="40">
        <f t="shared" si="141"/>
        <v>1.0150253675035774</v>
      </c>
      <c r="BG94" s="40">
        <f t="shared" si="142"/>
        <v>1.0150540142271036</v>
      </c>
      <c r="BH94" s="40">
        <f t="shared" si="143"/>
        <v>1.0150498376774917</v>
      </c>
      <c r="BI94" s="40">
        <f t="shared" si="144"/>
        <v>1.0150561432719447</v>
      </c>
    </row>
    <row r="95" spans="2:61" ht="15.75" hidden="1" x14ac:dyDescent="0.3">
      <c r="B95" s="57">
        <v>26</v>
      </c>
      <c r="C95" s="58"/>
      <c r="D95" s="58"/>
      <c r="E95" s="58"/>
      <c r="F95" s="58"/>
      <c r="G95" s="25"/>
      <c r="H95" s="25"/>
      <c r="I95" s="25"/>
      <c r="J95" s="25"/>
      <c r="K95" s="25"/>
      <c r="L95" s="25"/>
      <c r="AA95" s="31">
        <v>26</v>
      </c>
      <c r="AB95" s="40">
        <f t="shared" si="165"/>
        <v>1.015003782466168</v>
      </c>
      <c r="AC95" s="40">
        <f t="shared" si="145"/>
        <v>1.0150755099069528</v>
      </c>
      <c r="AD95" s="40">
        <f t="shared" si="146"/>
        <v>1.0150826259998196</v>
      </c>
      <c r="AE95" s="40">
        <f t="shared" si="147"/>
        <v>1.015071507150715</v>
      </c>
      <c r="AF95" s="40">
        <f t="shared" si="148"/>
        <v>1.0150262261144645</v>
      </c>
      <c r="AG95" s="40">
        <f t="shared" si="149"/>
        <v>1.0150189122935454</v>
      </c>
      <c r="AH95" s="40">
        <f t="shared" si="150"/>
        <v>1.015047864786045</v>
      </c>
      <c r="AI95" s="40">
        <f t="shared" si="151"/>
        <v>1.0150541738226999</v>
      </c>
      <c r="AJ95" s="40">
        <f t="shared" si="152"/>
        <v>1.0150708944000166</v>
      </c>
      <c r="AK95" s="40">
        <f t="shared" si="153"/>
        <v>1.0150767543859649</v>
      </c>
      <c r="AM95" s="31">
        <v>26</v>
      </c>
      <c r="AN95" s="40">
        <f t="shared" si="154"/>
        <v>1.0150830824132933</v>
      </c>
      <c r="AO95" s="40">
        <f t="shared" si="155"/>
        <v>1.0149868963428286</v>
      </c>
      <c r="AP95" s="40">
        <f t="shared" si="156"/>
        <v>1.0150070485710625</v>
      </c>
      <c r="AQ95" s="40">
        <f t="shared" si="157"/>
        <v>1.0150448182337846</v>
      </c>
      <c r="AR95" s="40">
        <f t="shared" si="158"/>
        <v>1.0150559535244355</v>
      </c>
      <c r="AS95" s="40">
        <f t="shared" si="159"/>
        <v>1.0150769298690978</v>
      </c>
      <c r="AT95" s="40">
        <f t="shared" si="160"/>
        <v>1.0150701186623516</v>
      </c>
      <c r="AU95" s="40">
        <f t="shared" si="161"/>
        <v>1.0150426701266917</v>
      </c>
      <c r="AV95" s="40">
        <f t="shared" si="162"/>
        <v>1.0150265751586769</v>
      </c>
      <c r="AW95" s="40">
        <f t="shared" si="163"/>
        <v>1.015021567617258</v>
      </c>
      <c r="AY95" s="31">
        <v>26</v>
      </c>
      <c r="AZ95" s="40">
        <f t="shared" si="164"/>
        <v>1.0150212211157037</v>
      </c>
      <c r="BA95" s="40">
        <f t="shared" si="136"/>
        <v>1.0150836085338366</v>
      </c>
      <c r="BB95" s="40">
        <f t="shared" si="137"/>
        <v>1.0150477575015622</v>
      </c>
      <c r="BC95" s="40">
        <f t="shared" si="138"/>
        <v>1.015018394810727</v>
      </c>
      <c r="BD95" s="40">
        <f t="shared" si="139"/>
        <v>1.0150616630010478</v>
      </c>
      <c r="BE95" s="40">
        <f t="shared" si="140"/>
        <v>1.0150343736958862</v>
      </c>
      <c r="BF95" s="40">
        <f t="shared" si="141"/>
        <v>1.0150269411587918</v>
      </c>
      <c r="BG95" s="40">
        <f t="shared" si="142"/>
        <v>1.0150624540778839</v>
      </c>
      <c r="BH95" s="40">
        <f t="shared" si="143"/>
        <v>1.0150548897583618</v>
      </c>
      <c r="BI95" s="40">
        <f t="shared" si="144"/>
        <v>1.0150578490797422</v>
      </c>
    </row>
    <row r="96" spans="2:61" ht="15.75" hidden="1" x14ac:dyDescent="0.3">
      <c r="B96" s="57">
        <v>27</v>
      </c>
      <c r="C96" s="58"/>
      <c r="D96" s="58"/>
      <c r="E96" s="58"/>
      <c r="F96" s="58"/>
      <c r="G96" s="25"/>
      <c r="H96" s="25"/>
      <c r="I96" s="25"/>
      <c r="J96" s="25"/>
      <c r="K96" s="25"/>
      <c r="L96" s="25"/>
      <c r="AA96" s="31">
        <v>27</v>
      </c>
      <c r="AB96" s="40">
        <f t="shared" si="165"/>
        <v>1.0150218461751854</v>
      </c>
      <c r="AC96" s="40">
        <f t="shared" si="145"/>
        <v>1.0150967133197044</v>
      </c>
      <c r="AD96" s="40">
        <f t="shared" si="146"/>
        <v>1.0150991519479691</v>
      </c>
      <c r="AE96" s="40">
        <f t="shared" si="147"/>
        <v>1.0150796340223653</v>
      </c>
      <c r="AF96" s="40">
        <f t="shared" si="148"/>
        <v>1.0150156028695463</v>
      </c>
      <c r="AG96" s="40">
        <f t="shared" si="149"/>
        <v>1.0150350341555561</v>
      </c>
      <c r="AH96" s="40">
        <f t="shared" si="150"/>
        <v>1.0150599499790685</v>
      </c>
      <c r="AI96" s="40">
        <f t="shared" si="151"/>
        <v>1.0150414611105281</v>
      </c>
      <c r="AJ96" s="40">
        <f t="shared" si="152"/>
        <v>1.0150757381258022</v>
      </c>
      <c r="AK96" s="40">
        <f t="shared" si="153"/>
        <v>1.0150782561494154</v>
      </c>
      <c r="AM96" s="31">
        <v>27</v>
      </c>
      <c r="AN96" s="40">
        <f t="shared" si="154"/>
        <v>1.0150856417263605</v>
      </c>
      <c r="AO96" s="40">
        <f t="shared" si="155"/>
        <v>1.0150080842851927</v>
      </c>
      <c r="AP96" s="40">
        <f t="shared" si="156"/>
        <v>1.0150234741784037</v>
      </c>
      <c r="AQ96" s="40">
        <f t="shared" si="157"/>
        <v>1.0150524427104031</v>
      </c>
      <c r="AR96" s="40">
        <f t="shared" si="158"/>
        <v>1.0150558579203666</v>
      </c>
      <c r="AS96" s="40">
        <f t="shared" si="159"/>
        <v>1.0150917416153955</v>
      </c>
      <c r="AT96" s="40">
        <f t="shared" si="160"/>
        <v>1.0150704390827432</v>
      </c>
      <c r="AU96" s="40">
        <f t="shared" si="161"/>
        <v>1.0150293484845321</v>
      </c>
      <c r="AV96" s="40">
        <f t="shared" si="162"/>
        <v>1.015031063516717</v>
      </c>
      <c r="AW96" s="40">
        <f t="shared" si="163"/>
        <v>1.015022854342325</v>
      </c>
      <c r="AY96" s="31">
        <v>27</v>
      </c>
      <c r="AZ96" s="40">
        <f t="shared" si="164"/>
        <v>1.0150374907303139</v>
      </c>
      <c r="BA96" s="40">
        <f t="shared" si="136"/>
        <v>1.0151029570136627</v>
      </c>
      <c r="BB96" s="40">
        <f t="shared" si="137"/>
        <v>1.0150629411244807</v>
      </c>
      <c r="BC96" s="40">
        <f t="shared" si="138"/>
        <v>1.0150255218193582</v>
      </c>
      <c r="BD96" s="40">
        <f t="shared" si="139"/>
        <v>1.0150492520977745</v>
      </c>
      <c r="BE96" s="40">
        <f t="shared" si="140"/>
        <v>1.0150487125956855</v>
      </c>
      <c r="BF96" s="40">
        <f t="shared" si="141"/>
        <v>1.0150376738897096</v>
      </c>
      <c r="BG96" s="40">
        <f t="shared" si="142"/>
        <v>1.0150483772071126</v>
      </c>
      <c r="BH96" s="40">
        <f t="shared" si="143"/>
        <v>1.0150583115575846</v>
      </c>
      <c r="BI96" s="40">
        <f t="shared" si="144"/>
        <v>1.0150580226517247</v>
      </c>
    </row>
    <row r="97" spans="2:61" ht="15.75" hidden="1" x14ac:dyDescent="0.3">
      <c r="B97" s="57">
        <v>28</v>
      </c>
      <c r="C97" s="58"/>
      <c r="D97" s="58"/>
      <c r="E97" s="58"/>
      <c r="F97" s="58"/>
      <c r="G97" s="25"/>
      <c r="H97" s="25"/>
      <c r="I97" s="25"/>
      <c r="J97" s="25"/>
      <c r="K97" s="25"/>
      <c r="L97" s="25"/>
      <c r="AA97" s="31">
        <v>28</v>
      </c>
      <c r="AB97" s="40">
        <f t="shared" si="165"/>
        <v>1.015037903757416</v>
      </c>
      <c r="AC97" s="40">
        <f t="shared" si="145"/>
        <v>1.0150768112933362</v>
      </c>
      <c r="AD97" s="40">
        <f t="shared" si="146"/>
        <v>1.0150883838383837</v>
      </c>
      <c r="AE97" s="40">
        <f t="shared" si="147"/>
        <v>1.0150620094661793</v>
      </c>
      <c r="AF97" s="40">
        <f t="shared" si="148"/>
        <v>1.0150152204398537</v>
      </c>
      <c r="AG97" s="40">
        <f t="shared" si="149"/>
        <v>1.0150383297993801</v>
      </c>
      <c r="AH97" s="40">
        <f t="shared" si="150"/>
        <v>1.0150595687245598</v>
      </c>
      <c r="AI97" s="40">
        <f t="shared" si="151"/>
        <v>1.0150485335993849</v>
      </c>
      <c r="AJ97" s="40">
        <f t="shared" si="152"/>
        <v>1.0150789535226592</v>
      </c>
      <c r="AK97" s="40">
        <f t="shared" si="153"/>
        <v>1.0150782276364505</v>
      </c>
      <c r="AM97" s="31">
        <v>28</v>
      </c>
      <c r="AN97" s="40">
        <f t="shared" si="154"/>
        <v>1.0150865014075268</v>
      </c>
      <c r="AO97" s="40">
        <f t="shared" si="155"/>
        <v>1.0149883810999225</v>
      </c>
      <c r="AP97" s="40">
        <f t="shared" si="156"/>
        <v>1.0150127514164751</v>
      </c>
      <c r="AQ97" s="40">
        <f t="shared" si="157"/>
        <v>1.0150344564465745</v>
      </c>
      <c r="AR97" s="40">
        <f t="shared" si="158"/>
        <v>1.0150657424529479</v>
      </c>
      <c r="AS97" s="40">
        <f t="shared" si="159"/>
        <v>1.0150828257035587</v>
      </c>
      <c r="AT97" s="40">
        <f t="shared" si="160"/>
        <v>1.0150585846622393</v>
      </c>
      <c r="AU97" s="40">
        <f t="shared" si="161"/>
        <v>1.0150357279505289</v>
      </c>
      <c r="AV97" s="40">
        <f t="shared" si="162"/>
        <v>1.0150339427172383</v>
      </c>
      <c r="AW97" s="40">
        <f t="shared" si="163"/>
        <v>1.0150226280191323</v>
      </c>
      <c r="AY97" s="31">
        <v>28</v>
      </c>
      <c r="AZ97" s="40">
        <f t="shared" si="164"/>
        <v>1.0150518043129471</v>
      </c>
      <c r="BA97" s="40">
        <f t="shared" si="136"/>
        <v>1.0150816386829902</v>
      </c>
      <c r="BB97" s="40">
        <f t="shared" si="137"/>
        <v>1.0150511288346626</v>
      </c>
      <c r="BC97" s="40">
        <f t="shared" si="138"/>
        <v>1.0150190407269879</v>
      </c>
      <c r="BD97" s="40">
        <f t="shared" si="139"/>
        <v>1.0150470148664055</v>
      </c>
      <c r="BE97" s="40">
        <f t="shared" si="140"/>
        <v>1.0150503832572559</v>
      </c>
      <c r="BF97" s="40">
        <f t="shared" si="141"/>
        <v>1.0150360908268272</v>
      </c>
      <c r="BG97" s="40">
        <f t="shared" si="142"/>
        <v>1.015043473787107</v>
      </c>
      <c r="BH97" s="40">
        <f t="shared" si="143"/>
        <v>1.0150601499974832</v>
      </c>
      <c r="BI97" s="40">
        <f t="shared" si="144"/>
        <v>1.0150567090054492</v>
      </c>
    </row>
    <row r="98" spans="2:61" ht="15.75" hidden="1" x14ac:dyDescent="0.3">
      <c r="B98" s="56">
        <v>29</v>
      </c>
      <c r="C98" s="58"/>
      <c r="D98" s="58"/>
      <c r="E98" s="58"/>
      <c r="F98" s="58"/>
      <c r="G98" s="25"/>
      <c r="H98" s="25"/>
      <c r="I98" s="25"/>
      <c r="J98" s="25"/>
      <c r="K98" s="25"/>
      <c r="L98" s="25"/>
      <c r="AA98" s="20">
        <v>29</v>
      </c>
      <c r="AB98" s="40">
        <f t="shared" si="165"/>
        <v>1.0150248147392753</v>
      </c>
      <c r="AC98" s="40">
        <f t="shared" si="145"/>
        <v>1.0150946789650832</v>
      </c>
      <c r="AD98" s="40">
        <f t="shared" si="146"/>
        <v>1.0150890089008902</v>
      </c>
      <c r="AE98" s="40">
        <f t="shared" si="147"/>
        <v>1.0150672092443853</v>
      </c>
      <c r="AF98" s="40">
        <f t="shared" si="148"/>
        <v>1.0150133200884996</v>
      </c>
      <c r="AG98" s="40">
        <f t="shared" si="149"/>
        <v>1.0150293373526404</v>
      </c>
      <c r="AH98" s="40">
        <f t="shared" si="150"/>
        <v>1.0150577687985352</v>
      </c>
      <c r="AI98" s="40">
        <f t="shared" si="151"/>
        <v>1.0150539183404677</v>
      </c>
      <c r="AJ98" s="40">
        <f t="shared" si="152"/>
        <v>1.0150705203708736</v>
      </c>
      <c r="AK98" s="40">
        <f t="shared" si="153"/>
        <v>1.0150767138676204</v>
      </c>
      <c r="AM98" s="20">
        <v>29</v>
      </c>
      <c r="AN98" s="40">
        <f t="shared" si="154"/>
        <v>1.0150586516215447</v>
      </c>
      <c r="AO98" s="40">
        <f t="shared" si="155"/>
        <v>1.0150062632614976</v>
      </c>
      <c r="AP98" s="40">
        <f t="shared" si="156"/>
        <v>1.0150133714783258</v>
      </c>
      <c r="AQ98" s="40">
        <f t="shared" si="157"/>
        <v>1.015039191613939</v>
      </c>
      <c r="AR98" s="40">
        <f t="shared" si="158"/>
        <v>1.0150739093318957</v>
      </c>
      <c r="AS98" s="40">
        <f t="shared" si="159"/>
        <v>1.015061918841325</v>
      </c>
      <c r="AT98" s="40">
        <f t="shared" si="160"/>
        <v>1.0150560150769552</v>
      </c>
      <c r="AU98" s="40">
        <f t="shared" si="161"/>
        <v>1.0150404423057233</v>
      </c>
      <c r="AV98" s="40">
        <f t="shared" si="162"/>
        <v>1.0150252424072441</v>
      </c>
      <c r="AW98" s="40">
        <f t="shared" si="163"/>
        <v>1.0150209332195979</v>
      </c>
      <c r="AY98" s="20">
        <v>29</v>
      </c>
      <c r="AZ98" s="40">
        <f t="shared" si="164"/>
        <v>1.0150372903260547</v>
      </c>
      <c r="BA98" s="40">
        <f t="shared" si="136"/>
        <v>1.0150977474211724</v>
      </c>
      <c r="BB98" s="40">
        <f t="shared" si="137"/>
        <v>1.015050622570983</v>
      </c>
      <c r="BC98" s="40">
        <f t="shared" si="138"/>
        <v>1.0150349444999118</v>
      </c>
      <c r="BD98" s="40">
        <f t="shared" si="139"/>
        <v>1.0150433081866443</v>
      </c>
      <c r="BE98" s="40">
        <f t="shared" si="140"/>
        <v>1.0150399181385037</v>
      </c>
      <c r="BF98" s="40">
        <f t="shared" si="141"/>
        <v>1.0150331291411427</v>
      </c>
      <c r="BG98" s="40">
        <f t="shared" si="142"/>
        <v>1.0150473221471723</v>
      </c>
      <c r="BH98" s="40">
        <f t="shared" si="143"/>
        <v>1.0150504839079428</v>
      </c>
      <c r="BI98" s="40">
        <f t="shared" si="144"/>
        <v>1.0150539522722395</v>
      </c>
    </row>
    <row r="99" spans="2:61" ht="15.75" hidden="1" x14ac:dyDescent="0.3">
      <c r="B99" s="56">
        <v>30</v>
      </c>
      <c r="C99" s="58"/>
      <c r="D99" s="58"/>
      <c r="E99" s="58"/>
      <c r="F99" s="58"/>
      <c r="G99" s="25"/>
      <c r="H99" s="25"/>
      <c r="I99" s="25"/>
      <c r="J99" s="25"/>
      <c r="K99" s="25"/>
      <c r="L99" s="25"/>
      <c r="AA99" s="26">
        <v>30</v>
      </c>
      <c r="AB99" s="40">
        <f t="shared" si="165"/>
        <v>1.0150376952073237</v>
      </c>
      <c r="AC99" s="40">
        <f t="shared" si="145"/>
        <v>1.0150850281731345</v>
      </c>
      <c r="AD99" s="40">
        <f t="shared" si="146"/>
        <v>1.0150757500742649</v>
      </c>
      <c r="AE99" s="40">
        <f t="shared" si="147"/>
        <v>1.0150589672508574</v>
      </c>
      <c r="AF99" s="40">
        <f t="shared" si="148"/>
        <v>1.0150099470237164</v>
      </c>
      <c r="AG99" s="40">
        <f t="shared" si="149"/>
        <v>1.0150512189142229</v>
      </c>
      <c r="AH99" s="40">
        <f t="shared" si="150"/>
        <v>1.0150650108351391</v>
      </c>
      <c r="AI99" s="40">
        <f t="shared" si="151"/>
        <v>1.0150576633114634</v>
      </c>
      <c r="AJ99" s="40">
        <f t="shared" si="152"/>
        <v>1.015070868967167</v>
      </c>
      <c r="AK99" s="40">
        <f t="shared" si="153"/>
        <v>1.01507375897596</v>
      </c>
      <c r="AM99" s="26">
        <v>30</v>
      </c>
      <c r="AN99" s="40">
        <f t="shared" si="154"/>
        <v>1.0150569323509713</v>
      </c>
      <c r="AO99" s="40">
        <f t="shared" si="155"/>
        <v>1.0149967728463496</v>
      </c>
      <c r="AP99" s="40">
        <f t="shared" si="156"/>
        <v>1.015000184731339</v>
      </c>
      <c r="AQ99" s="40">
        <f t="shared" si="157"/>
        <v>1.0150422515457169</v>
      </c>
      <c r="AR99" s="40">
        <f t="shared" si="158"/>
        <v>1.0150804065926733</v>
      </c>
      <c r="AS99" s="40">
        <f t="shared" si="159"/>
        <v>1.0150719657194982</v>
      </c>
      <c r="AT99" s="40">
        <f t="shared" si="160"/>
        <v>1.0150624578862799</v>
      </c>
      <c r="AU99" s="40">
        <f t="shared" si="161"/>
        <v>1.015043539083804</v>
      </c>
      <c r="AV99" s="40">
        <f t="shared" si="162"/>
        <v>1.0150252900922345</v>
      </c>
      <c r="AW99" s="40">
        <f t="shared" si="163"/>
        <v>1.015017813631554</v>
      </c>
      <c r="AY99" s="26">
        <v>30</v>
      </c>
      <c r="AZ99" s="40">
        <f t="shared" si="164"/>
        <v>1.0150485178076349</v>
      </c>
      <c r="BA99" s="40">
        <f t="shared" si="136"/>
        <v>1.015086641144469</v>
      </c>
      <c r="BB99" s="40">
        <f t="shared" si="137"/>
        <v>1.0150363961667606</v>
      </c>
      <c r="BC99" s="40">
        <f t="shared" si="138"/>
        <v>1.0150373316586421</v>
      </c>
      <c r="BD99" s="40">
        <f t="shared" si="139"/>
        <v>1.0150381763859688</v>
      </c>
      <c r="BE99" s="40">
        <f t="shared" si="140"/>
        <v>1.0150600502353462</v>
      </c>
      <c r="BF99" s="40">
        <f t="shared" si="141"/>
        <v>1.0150286751660684</v>
      </c>
      <c r="BG99" s="40">
        <f t="shared" si="142"/>
        <v>1.0150495768567365</v>
      </c>
      <c r="BH99" s="40">
        <f t="shared" si="143"/>
        <v>1.0150495401255279</v>
      </c>
      <c r="BI99" s="40">
        <f t="shared" si="144"/>
        <v>1.0150497956975744</v>
      </c>
    </row>
    <row r="100" spans="2:61" ht="15.75" hidden="1" x14ac:dyDescent="0.3">
      <c r="B100" s="57">
        <v>31</v>
      </c>
      <c r="C100" s="58"/>
      <c r="D100" s="58"/>
      <c r="E100" s="58"/>
      <c r="F100" s="58"/>
      <c r="G100" s="25"/>
      <c r="H100" s="25"/>
      <c r="I100" s="25"/>
      <c r="J100" s="25"/>
      <c r="K100" s="25"/>
      <c r="L100" s="25"/>
      <c r="AA100" s="31">
        <v>31</v>
      </c>
      <c r="AB100" s="40">
        <f t="shared" si="165"/>
        <v>1.015035389147328</v>
      </c>
      <c r="AC100" s="40">
        <f t="shared" si="145"/>
        <v>1.0150868311357941</v>
      </c>
      <c r="AD100" s="40">
        <f t="shared" si="146"/>
        <v>1.015085969190799</v>
      </c>
      <c r="AE100" s="40">
        <f t="shared" si="147"/>
        <v>1.0150611167323773</v>
      </c>
      <c r="AF100" s="40">
        <f t="shared" si="148"/>
        <v>1.0149940798282597</v>
      </c>
      <c r="AG100" s="40">
        <f t="shared" si="149"/>
        <v>1.0150392603850051</v>
      </c>
      <c r="AH100" s="40">
        <f t="shared" si="150"/>
        <v>1.0150705561973923</v>
      </c>
      <c r="AI100" s="40">
        <f t="shared" si="151"/>
        <v>1.0150497286610582</v>
      </c>
      <c r="AJ100" s="40">
        <f t="shared" si="152"/>
        <v>1.015079592219404</v>
      </c>
      <c r="AK100" s="40">
        <f t="shared" si="153"/>
        <v>1.0150694062074361</v>
      </c>
      <c r="AM100" s="31">
        <v>31</v>
      </c>
      <c r="AN100" s="40">
        <f>AN35/AB34</f>
        <v>1.0150536493494435</v>
      </c>
      <c r="AO100" s="40">
        <f t="shared" si="155"/>
        <v>1.0149986843259364</v>
      </c>
      <c r="AP100" s="40">
        <f t="shared" si="156"/>
        <v>1.0150103645896842</v>
      </c>
      <c r="AQ100" s="40">
        <f t="shared" si="157"/>
        <v>1.0150554308329669</v>
      </c>
      <c r="AR100" s="40">
        <f t="shared" si="158"/>
        <v>1.0150742702357489</v>
      </c>
      <c r="AS100" s="40">
        <f t="shared" si="159"/>
        <v>1.015048569178262</v>
      </c>
      <c r="AT100" s="40">
        <f t="shared" si="160"/>
        <v>1.0150672277532589</v>
      </c>
      <c r="AU100" s="40">
        <f t="shared" si="161"/>
        <v>1.0150350282032239</v>
      </c>
      <c r="AV100" s="40">
        <f t="shared" si="162"/>
        <v>1.0150336809442448</v>
      </c>
      <c r="AW100" s="40">
        <f t="shared" si="163"/>
        <v>1.0150133120596687</v>
      </c>
      <c r="AY100" s="31">
        <v>31</v>
      </c>
      <c r="AZ100" s="40">
        <f>AZ35/AN34</f>
        <v>1.0150447383007364</v>
      </c>
      <c r="BA100" s="40">
        <f t="shared" si="136"/>
        <v>1.0150869055634524</v>
      </c>
      <c r="BB100" s="40">
        <f t="shared" si="137"/>
        <v>1.0150454396544402</v>
      </c>
      <c r="BC100" s="40">
        <f t="shared" si="138"/>
        <v>1.0150381134421851</v>
      </c>
      <c r="BD100" s="40">
        <f t="shared" si="139"/>
        <v>1.0150316629050988</v>
      </c>
      <c r="BE100" s="40">
        <f t="shared" si="140"/>
        <v>1.0150467074878269</v>
      </c>
      <c r="BF100" s="40">
        <f t="shared" si="141"/>
        <v>1.0150329867848609</v>
      </c>
      <c r="BG100" s="40">
        <f t="shared" si="142"/>
        <v>1.015040297210654</v>
      </c>
      <c r="BH100" s="40">
        <f t="shared" si="143"/>
        <v>1.0150569153353852</v>
      </c>
      <c r="BI100" s="40">
        <f t="shared" si="144"/>
        <v>1.0150538457124276</v>
      </c>
    </row>
    <row r="101" spans="2:61" hidden="1" x14ac:dyDescent="0.3">
      <c r="AB101" s="40">
        <f>AB35/C35</f>
        <v>1.0049885843242317</v>
      </c>
      <c r="AC101" s="40">
        <f t="shared" ref="AC101:AK101" si="166">AC35/D35</f>
        <v>1.005037343674019</v>
      </c>
      <c r="AD101" s="40">
        <f t="shared" si="166"/>
        <v>1.0050354911120549</v>
      </c>
      <c r="AE101" s="40">
        <f t="shared" si="166"/>
        <v>1.0050090393008071</v>
      </c>
      <c r="AF101" s="40">
        <f t="shared" si="166"/>
        <v>1.0049522306950653</v>
      </c>
      <c r="AG101" s="40">
        <f t="shared" si="166"/>
        <v>1.0049948275321581</v>
      </c>
      <c r="AH101" s="40">
        <f t="shared" si="166"/>
        <v>1.0050146046530628</v>
      </c>
      <c r="AI101" s="40">
        <f t="shared" si="166"/>
        <v>1.0050035454263999</v>
      </c>
      <c r="AJ101" s="40">
        <f t="shared" si="166"/>
        <v>1.005022326881174</v>
      </c>
      <c r="AK101" s="40">
        <f t="shared" si="166"/>
        <v>1.0050212326408814</v>
      </c>
      <c r="AN101" s="40">
        <f>AN35/AB35</f>
        <v>1.0050032172919594</v>
      </c>
      <c r="AO101" s="40">
        <f t="shared" ref="AO101:AW101" si="167">AO35/AC35</f>
        <v>1.0049500651324359</v>
      </c>
      <c r="AP101" s="40">
        <f t="shared" si="167"/>
        <v>1.0049619703006156</v>
      </c>
      <c r="AQ101" s="40">
        <f t="shared" si="167"/>
        <v>1.0050069891610716</v>
      </c>
      <c r="AR101" s="40">
        <f t="shared" si="167"/>
        <v>1.0050368496794733</v>
      </c>
      <c r="AS101" s="40">
        <f t="shared" si="167"/>
        <v>1.0050011957120726</v>
      </c>
      <c r="AT101" s="40">
        <f t="shared" si="167"/>
        <v>1.0050099080331285</v>
      </c>
      <c r="AU101" s="40">
        <f t="shared" si="167"/>
        <v>1.0049885719964224</v>
      </c>
      <c r="AV101" s="40">
        <f t="shared" si="167"/>
        <v>1.0049777846913677</v>
      </c>
      <c r="AW101" s="40">
        <f t="shared" si="167"/>
        <v>1.0049675964256146</v>
      </c>
      <c r="AZ101" s="40">
        <f>AZ35/AN35</f>
        <v>1.0049913761563791</v>
      </c>
      <c r="BA101" s="40">
        <f t="shared" ref="BA101" si="168">BA35/AO35</f>
        <v>1.0050367883067504</v>
      </c>
      <c r="BB101" s="40">
        <f t="shared" ref="BB101" si="169">BB35/AP35</f>
        <v>1.0049975372712967</v>
      </c>
      <c r="BC101" s="40">
        <f t="shared" ref="BC101" si="170">BC35/AQ35</f>
        <v>1.0049820441201618</v>
      </c>
      <c r="BD101" s="40">
        <f t="shared" ref="BD101" si="171">BD35/AR35</f>
        <v>1.0049899117002581</v>
      </c>
      <c r="BE101" s="40">
        <f t="shared" ref="BE101" si="172">BE35/AS35</f>
        <v>1.005007345486147</v>
      </c>
      <c r="BF101" s="40">
        <f t="shared" ref="BF101" si="173">BF35/AT35</f>
        <v>1.0049748225444397</v>
      </c>
      <c r="BG101" s="40">
        <f t="shared" ref="BG101" si="174">BG35/AU35</f>
        <v>1.0049934738757267</v>
      </c>
      <c r="BH101" s="40">
        <f t="shared" ref="BH101" si="175">BH35/AV35</f>
        <v>1.0050014994824368</v>
      </c>
      <c r="BI101" s="40">
        <f t="shared" ref="BI101" si="176">BI35/AW35</f>
        <v>1.0050093273865326</v>
      </c>
    </row>
    <row r="102" spans="2:61" hidden="1" x14ac:dyDescent="0.3">
      <c r="AB102" s="41">
        <f>AVERAGE(AB71:AK101)</f>
        <v>1.0239840883032254</v>
      </c>
      <c r="AN102" s="41">
        <f>AVERAGE(AN71:AW101)</f>
        <v>1.0239757673856571</v>
      </c>
      <c r="AZ102" s="41">
        <f>AVERAGE(AZ71:BI101)</f>
        <v>1.0239778114527551</v>
      </c>
    </row>
    <row r="103" spans="2:61" hidden="1" x14ac:dyDescent="0.3"/>
    <row r="104" spans="2:61" hidden="1" x14ac:dyDescent="0.3"/>
    <row r="105" spans="2:61" hidden="1" x14ac:dyDescent="0.3"/>
    <row r="106" spans="2:61" hidden="1" x14ac:dyDescent="0.3">
      <c r="C106" s="40"/>
      <c r="D106" s="40"/>
      <c r="E106" s="40"/>
      <c r="F106" s="40"/>
      <c r="G106" s="40"/>
      <c r="H106" s="40"/>
      <c r="I106" s="40"/>
      <c r="J106" s="40"/>
      <c r="K106" s="40"/>
      <c r="L106" s="40"/>
    </row>
    <row r="107" spans="2:61" hidden="1" x14ac:dyDescent="0.3">
      <c r="C107" s="40"/>
      <c r="D107" s="40"/>
      <c r="E107" s="40"/>
      <c r="F107" s="40"/>
      <c r="G107" s="40"/>
      <c r="H107" s="40"/>
      <c r="I107" s="40"/>
      <c r="J107" s="40"/>
      <c r="K107" s="40"/>
      <c r="L107" s="40"/>
    </row>
    <row r="108" spans="2:61" hidden="1" x14ac:dyDescent="0.3">
      <c r="C108" s="40"/>
      <c r="D108" s="40"/>
      <c r="E108" s="40"/>
      <c r="F108" s="40"/>
      <c r="G108" s="40"/>
      <c r="H108" s="40"/>
      <c r="I108" s="40"/>
      <c r="J108" s="40"/>
      <c r="K108" s="40"/>
      <c r="L108" s="40"/>
    </row>
    <row r="109" spans="2:61" hidden="1" x14ac:dyDescent="0.3">
      <c r="C109" s="40"/>
      <c r="D109" s="40"/>
      <c r="E109" s="40"/>
      <c r="F109" s="40"/>
      <c r="G109" s="40"/>
      <c r="H109" s="40"/>
      <c r="I109" s="40"/>
      <c r="J109" s="40"/>
      <c r="K109" s="40"/>
      <c r="L109" s="40"/>
    </row>
    <row r="110" spans="2:61" hidden="1" x14ac:dyDescent="0.3">
      <c r="C110" s="40"/>
      <c r="D110" s="40"/>
      <c r="E110" s="40"/>
      <c r="F110" s="40"/>
      <c r="G110" s="40"/>
      <c r="H110" s="40"/>
      <c r="I110" s="40"/>
      <c r="J110" s="40"/>
      <c r="K110" s="40"/>
      <c r="L110" s="40"/>
    </row>
    <row r="111" spans="2:61" hidden="1" x14ac:dyDescent="0.3">
      <c r="C111" s="40"/>
      <c r="D111" s="40"/>
      <c r="E111" s="40"/>
      <c r="F111" s="40"/>
      <c r="G111" s="40"/>
      <c r="H111" s="40"/>
      <c r="I111" s="40"/>
      <c r="J111" s="40"/>
      <c r="K111" s="40"/>
      <c r="L111" s="40"/>
    </row>
    <row r="112" spans="2:61" hidden="1" x14ac:dyDescent="0.3">
      <c r="C112" s="40"/>
      <c r="D112" s="40"/>
      <c r="E112" s="40"/>
      <c r="F112" s="40"/>
      <c r="G112" s="40"/>
      <c r="H112" s="40"/>
      <c r="I112" s="40"/>
      <c r="J112" s="40"/>
      <c r="K112" s="40"/>
      <c r="L112" s="40"/>
    </row>
    <row r="113" spans="3:12" hidden="1" x14ac:dyDescent="0.3">
      <c r="C113" s="40"/>
      <c r="D113" s="40"/>
      <c r="E113" s="40"/>
      <c r="F113" s="40"/>
      <c r="G113" s="40"/>
      <c r="H113" s="40"/>
      <c r="I113" s="40"/>
      <c r="J113" s="40"/>
      <c r="K113" s="40"/>
      <c r="L113" s="40"/>
    </row>
    <row r="114" spans="3:12" hidden="1" x14ac:dyDescent="0.3">
      <c r="C114" s="40"/>
      <c r="D114" s="40"/>
      <c r="E114" s="40"/>
      <c r="F114" s="40"/>
      <c r="G114" s="40"/>
      <c r="H114" s="40"/>
      <c r="I114" s="40"/>
      <c r="J114" s="40"/>
      <c r="K114" s="40"/>
      <c r="L114" s="40"/>
    </row>
    <row r="115" spans="3:12" hidden="1" x14ac:dyDescent="0.3">
      <c r="C115" s="40"/>
      <c r="D115" s="40"/>
      <c r="E115" s="40"/>
      <c r="F115" s="40"/>
      <c r="G115" s="40"/>
      <c r="H115" s="40"/>
      <c r="I115" s="40"/>
      <c r="J115" s="40"/>
      <c r="K115" s="40"/>
      <c r="L115" s="40"/>
    </row>
    <row r="116" spans="3:12" hidden="1" x14ac:dyDescent="0.3">
      <c r="C116" s="40"/>
      <c r="D116" s="40"/>
      <c r="E116" s="40"/>
      <c r="F116" s="40"/>
      <c r="G116" s="40"/>
      <c r="H116" s="40"/>
      <c r="I116" s="40"/>
      <c r="J116" s="40"/>
      <c r="K116" s="40"/>
      <c r="L116" s="40"/>
    </row>
    <row r="117" spans="3:12" hidden="1" x14ac:dyDescent="0.3">
      <c r="C117" s="40"/>
      <c r="D117" s="40"/>
      <c r="E117" s="40"/>
      <c r="F117" s="40"/>
      <c r="G117" s="40"/>
      <c r="H117" s="40"/>
      <c r="I117" s="40"/>
      <c r="J117" s="40"/>
      <c r="K117" s="40"/>
      <c r="L117" s="40"/>
    </row>
    <row r="118" spans="3:12" hidden="1" x14ac:dyDescent="0.3">
      <c r="C118" s="40"/>
      <c r="D118" s="40"/>
      <c r="E118" s="40"/>
      <c r="F118" s="40"/>
      <c r="G118" s="40"/>
      <c r="H118" s="40"/>
      <c r="I118" s="40"/>
      <c r="J118" s="40"/>
      <c r="K118" s="40"/>
      <c r="L118" s="40"/>
    </row>
    <row r="119" spans="3:12" hidden="1" x14ac:dyDescent="0.3">
      <c r="C119" s="40"/>
      <c r="D119" s="40"/>
      <c r="E119" s="40"/>
      <c r="F119" s="40"/>
      <c r="G119" s="40"/>
      <c r="H119" s="40"/>
      <c r="I119" s="40"/>
      <c r="J119" s="40"/>
      <c r="K119" s="40"/>
      <c r="L119" s="40"/>
    </row>
    <row r="120" spans="3:12" hidden="1" x14ac:dyDescent="0.3">
      <c r="C120" s="40"/>
      <c r="D120" s="40"/>
      <c r="E120" s="40"/>
      <c r="F120" s="40"/>
      <c r="G120" s="40"/>
      <c r="H120" s="40"/>
      <c r="I120" s="40"/>
      <c r="J120" s="40"/>
      <c r="K120" s="40"/>
      <c r="L120" s="40"/>
    </row>
    <row r="121" spans="3:12" hidden="1" x14ac:dyDescent="0.3">
      <c r="C121" s="40"/>
      <c r="D121" s="40"/>
      <c r="E121" s="40"/>
      <c r="F121" s="40"/>
      <c r="G121" s="40"/>
      <c r="H121" s="40"/>
      <c r="I121" s="40"/>
      <c r="J121" s="40"/>
      <c r="K121" s="40"/>
      <c r="L121" s="40"/>
    </row>
    <row r="122" spans="3:12" hidden="1" x14ac:dyDescent="0.3">
      <c r="C122" s="40"/>
      <c r="D122" s="40"/>
      <c r="E122" s="40"/>
      <c r="F122" s="40"/>
      <c r="G122" s="40"/>
      <c r="H122" s="40"/>
      <c r="I122" s="40"/>
      <c r="J122" s="40"/>
      <c r="K122" s="40"/>
      <c r="L122" s="40"/>
    </row>
    <row r="123" spans="3:12" hidden="1" x14ac:dyDescent="0.3">
      <c r="C123" s="40"/>
      <c r="D123" s="40"/>
      <c r="E123" s="40"/>
      <c r="F123" s="40"/>
      <c r="G123" s="40"/>
      <c r="H123" s="40"/>
      <c r="I123" s="40"/>
      <c r="J123" s="40"/>
      <c r="K123" s="40"/>
      <c r="L123" s="40"/>
    </row>
    <row r="124" spans="3:12" hidden="1" x14ac:dyDescent="0.3">
      <c r="C124" s="40"/>
      <c r="D124" s="40"/>
      <c r="E124" s="40"/>
      <c r="F124" s="40"/>
      <c r="G124" s="40"/>
      <c r="H124" s="40"/>
      <c r="I124" s="40"/>
      <c r="J124" s="40"/>
      <c r="K124" s="40"/>
      <c r="L124" s="40"/>
    </row>
    <row r="125" spans="3:12" hidden="1" x14ac:dyDescent="0.3">
      <c r="C125" s="40"/>
      <c r="D125" s="40"/>
      <c r="E125" s="40"/>
      <c r="F125" s="40"/>
      <c r="G125" s="40"/>
      <c r="H125" s="40"/>
      <c r="I125" s="40"/>
      <c r="J125" s="40"/>
      <c r="K125" s="40"/>
      <c r="L125" s="40"/>
    </row>
    <row r="126" spans="3:12" hidden="1" x14ac:dyDescent="0.3">
      <c r="C126" s="40"/>
      <c r="D126" s="40"/>
      <c r="E126" s="40"/>
      <c r="F126" s="40"/>
      <c r="G126" s="40"/>
      <c r="H126" s="40"/>
      <c r="I126" s="40"/>
      <c r="J126" s="40"/>
      <c r="K126" s="40"/>
      <c r="L126" s="40"/>
    </row>
    <row r="127" spans="3:12" hidden="1" x14ac:dyDescent="0.3">
      <c r="C127" s="40"/>
      <c r="D127" s="40"/>
      <c r="E127" s="40"/>
      <c r="F127" s="40"/>
      <c r="G127" s="40"/>
      <c r="H127" s="40"/>
      <c r="I127" s="40"/>
      <c r="J127" s="40"/>
      <c r="K127" s="40"/>
      <c r="L127" s="40"/>
    </row>
    <row r="128" spans="3:12" hidden="1" x14ac:dyDescent="0.3">
      <c r="C128" s="40"/>
      <c r="D128" s="40"/>
      <c r="E128" s="40"/>
      <c r="F128" s="40"/>
      <c r="G128" s="40"/>
      <c r="H128" s="40"/>
      <c r="I128" s="40"/>
      <c r="J128" s="40"/>
      <c r="K128" s="40"/>
      <c r="L128" s="40"/>
    </row>
    <row r="129" spans="3:12" hidden="1" x14ac:dyDescent="0.3">
      <c r="C129" s="40"/>
      <c r="D129" s="40"/>
      <c r="E129" s="40"/>
      <c r="F129" s="40"/>
      <c r="G129" s="40"/>
      <c r="H129" s="40"/>
      <c r="I129" s="40"/>
      <c r="J129" s="40"/>
      <c r="K129" s="40"/>
      <c r="L129" s="40"/>
    </row>
    <row r="130" spans="3:12" hidden="1" x14ac:dyDescent="0.3">
      <c r="C130" s="40"/>
      <c r="D130" s="40"/>
      <c r="E130" s="40"/>
      <c r="F130" s="40"/>
      <c r="G130" s="40"/>
      <c r="H130" s="40"/>
      <c r="I130" s="40"/>
      <c r="J130" s="40"/>
      <c r="K130" s="40"/>
      <c r="L130" s="40"/>
    </row>
    <row r="131" spans="3:12" hidden="1" x14ac:dyDescent="0.3">
      <c r="C131" s="40"/>
      <c r="D131" s="40"/>
      <c r="E131" s="40"/>
      <c r="F131" s="40"/>
      <c r="G131" s="40"/>
      <c r="H131" s="40"/>
      <c r="I131" s="40"/>
      <c r="J131" s="40"/>
      <c r="K131" s="40"/>
      <c r="L131" s="40"/>
    </row>
    <row r="132" spans="3:12" hidden="1" x14ac:dyDescent="0.3">
      <c r="C132" s="40"/>
      <c r="D132" s="40"/>
      <c r="E132" s="40"/>
      <c r="F132" s="40"/>
      <c r="G132" s="40"/>
      <c r="H132" s="40"/>
      <c r="I132" s="40"/>
      <c r="J132" s="40"/>
      <c r="K132" s="40"/>
      <c r="L132" s="40"/>
    </row>
    <row r="133" spans="3:12" hidden="1" x14ac:dyDescent="0.3">
      <c r="C133" s="40"/>
      <c r="D133" s="40"/>
      <c r="E133" s="40"/>
      <c r="F133" s="40"/>
      <c r="G133" s="40"/>
      <c r="H133" s="40"/>
      <c r="I133" s="40"/>
      <c r="J133" s="40"/>
      <c r="K133" s="40"/>
      <c r="L133" s="40"/>
    </row>
    <row r="134" spans="3:12" hidden="1" x14ac:dyDescent="0.3">
      <c r="C134" s="40"/>
      <c r="D134" s="40"/>
      <c r="E134" s="40"/>
      <c r="F134" s="40"/>
      <c r="G134" s="40"/>
      <c r="H134" s="40"/>
      <c r="I134" s="40"/>
      <c r="J134" s="40"/>
      <c r="K134" s="40"/>
      <c r="L134" s="40"/>
    </row>
    <row r="135" spans="3:12" hidden="1" x14ac:dyDescent="0.3">
      <c r="C135" s="40"/>
      <c r="D135" s="40"/>
      <c r="E135" s="40"/>
      <c r="F135" s="40"/>
      <c r="G135" s="40"/>
      <c r="H135" s="40"/>
      <c r="I135" s="40"/>
      <c r="J135" s="40"/>
      <c r="K135" s="40"/>
      <c r="L135" s="40"/>
    </row>
    <row r="136" spans="3:12" hidden="1" x14ac:dyDescent="0.3">
      <c r="C136" s="62"/>
      <c r="D136" s="62"/>
      <c r="E136" s="62"/>
      <c r="F136" s="62"/>
      <c r="G136" s="62"/>
      <c r="H136" s="62"/>
      <c r="I136" s="62"/>
      <c r="J136" s="62"/>
      <c r="K136" s="62"/>
      <c r="L136" s="62"/>
    </row>
    <row r="137" spans="3:12" hidden="1" x14ac:dyDescent="0.3">
      <c r="C137" s="25"/>
      <c r="D137" s="25"/>
      <c r="E137" s="25"/>
      <c r="F137" s="25"/>
      <c r="G137" s="25"/>
      <c r="H137" s="25"/>
      <c r="I137" s="25"/>
      <c r="J137" s="25"/>
      <c r="K137" s="25"/>
      <c r="L137" s="25"/>
    </row>
  </sheetData>
  <sheetProtection algorithmName="SHA-512" hashValue="G04b3PVIGuLTlqF9t7kBFheQPzVsiJKqhXXdVoxe8y2OozBncttz0EAi+5ZbyMMbDN11U6VS0y2Htc9pms+9Xg==" saltValue="PScLwUvX0+fXmU0RBiIZsw==" spinCount="100000" sheet="1" objects="1" scenarios="1"/>
  <customSheetViews>
    <customSheetView guid="{174815E3-C7DA-4408-B635-D3AD09A54783}" hiddenColumns="1">
      <pageMargins left="0.7" right="0.7" top="0.75" bottom="0.75" header="0.3" footer="0.3"/>
    </customSheetView>
  </customSheetViews>
  <mergeCells count="4">
    <mergeCell ref="C1:L1"/>
    <mergeCell ref="AB1:AK1"/>
    <mergeCell ref="AN1:AW1"/>
    <mergeCell ref="AZ1:BI1"/>
  </mergeCells>
  <printOptions horizontalCentered="1" verticalCentered="1"/>
  <pageMargins left="0.7" right="0.7" top="0.75" bottom="0.75" header="0.3" footer="0.3"/>
  <pageSetup scale="92" fitToWidth="3" orientation="landscape" r:id="rId1"/>
  <colBreaks count="2" manualBreakCount="2">
    <brk id="38" max="44" man="1"/>
    <brk id="50"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Non-TRS Sal Sch</vt:lpstr>
      <vt:lpstr>ETA Baseline Data </vt:lpstr>
      <vt:lpstr>Directions</vt:lpstr>
      <vt:lpstr>Individual Modeler</vt:lpstr>
      <vt:lpstr>New Salary Schedule</vt:lpstr>
      <vt:lpstr>Traditional Salary Schedules</vt:lpstr>
      <vt:lpstr>'ETA Baseline Data '!EEJ</vt:lpstr>
      <vt:lpstr>'Individual Modeler'!Print_Area</vt:lpstr>
      <vt:lpstr>'New Salary Schedule'!Print_Area</vt:lpstr>
      <vt:lpstr>'Traditional Salary Schedules'!Print_Area</vt:lpstr>
      <vt:lpstr>'ETA Baseline Data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Romero</dc:creator>
  <cp:lastModifiedBy>Jack Janezic</cp:lastModifiedBy>
  <cp:lastPrinted>2018-05-15T18:24:13Z</cp:lastPrinted>
  <dcterms:created xsi:type="dcterms:W3CDTF">2013-07-16T13:40:48Z</dcterms:created>
  <dcterms:modified xsi:type="dcterms:W3CDTF">2018-05-18T03:31:17Z</dcterms:modified>
</cp:coreProperties>
</file>